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drawings/drawing19.xml" ContentType="application/vnd.openxmlformats-officedocument.drawing+xml"/>
  <Override PartName="/xl/comments2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175B3071-17BE-4C26-9E1A-53A9B439B0E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5-1" sheetId="34" r:id="rId1"/>
    <sheet name="5-2" sheetId="35" r:id="rId2"/>
    <sheet name="5-3" sheetId="8" r:id="rId3"/>
    <sheet name="5-4" sheetId="6" r:id="rId4"/>
    <sheet name="5-5" sheetId="5" r:id="rId5"/>
    <sheet name="5-6" sheetId="3" r:id="rId6"/>
    <sheet name="5-7" sheetId="32" r:id="rId7"/>
    <sheet name="5-8" sheetId="23" r:id="rId8"/>
    <sheet name="5-9" sheetId="22" r:id="rId9"/>
    <sheet name="5-10" sheetId="21" r:id="rId10"/>
    <sheet name="5-11" sheetId="20" r:id="rId11"/>
    <sheet name="5-12" sheetId="4" r:id="rId12"/>
    <sheet name="5-13" sheetId="2" r:id="rId13"/>
    <sheet name="5-14" sheetId="16" r:id="rId14"/>
    <sheet name="5-15 " sheetId="15" r:id="rId15"/>
    <sheet name="5-16" sheetId="19" r:id="rId16"/>
    <sheet name="5-17 " sheetId="18" r:id="rId17"/>
    <sheet name="5-18" sheetId="14" r:id="rId18"/>
    <sheet name="5-19" sheetId="30" r:id="rId19"/>
    <sheet name="5-20" sheetId="29" r:id="rId20"/>
    <sheet name="5-21" sheetId="31" r:id="rId21"/>
    <sheet name="5-22(1)" sheetId="25" r:id="rId22"/>
    <sheet name="5-22 (2)" sheetId="24" r:id="rId23"/>
    <sheet name="5-23" sheetId="26" r:id="rId24"/>
    <sheet name="5-24" sheetId="28" r:id="rId25"/>
    <sheet name="5-25" sheetId="27" r:id="rId26"/>
    <sheet name="5-26(1)" sheetId="36" r:id="rId27"/>
    <sheet name="5-26(2)" sheetId="37" r:id="rId28"/>
    <sheet name="5-26(3)" sheetId="38" r:id="rId29"/>
    <sheet name="5-26(4)" sheetId="39" r:id="rId30"/>
  </sheets>
  <definedNames>
    <definedName name="__1I25600_">#REF!</definedName>
    <definedName name="__I25600" localSheetId="6">#REF!</definedName>
    <definedName name="__I25600">#REF!</definedName>
    <definedName name="_1I25600_" localSheetId="9">#REF!</definedName>
    <definedName name="_1I25600_" localSheetId="18">#REF!</definedName>
    <definedName name="_1I25600_" localSheetId="6">#REF!</definedName>
    <definedName name="_1I25600_" localSheetId="8">#REF!</definedName>
    <definedName name="_1I25600_">#REF!</definedName>
    <definedName name="_2I25600_" localSheetId="9">#REF!</definedName>
    <definedName name="_2I25600_" localSheetId="2">#REF!</definedName>
    <definedName name="_2I25600_" localSheetId="3">#REF!</definedName>
    <definedName name="_2I25600_" localSheetId="8">#REF!</definedName>
    <definedName name="_2I25600_">#REF!</definedName>
    <definedName name="_3I25600_" localSheetId="16">#REF!</definedName>
    <definedName name="_4I25600_" localSheetId="17">#REF!</definedName>
    <definedName name="_5I25600_" localSheetId="9">#REF!</definedName>
    <definedName name="_5I25600_" localSheetId="14">#REF!</definedName>
    <definedName name="_5I25600_" localSheetId="17">#REF!</definedName>
    <definedName name="_5I25600_" localSheetId="18">#REF!</definedName>
    <definedName name="_5I25600_" localSheetId="8">#REF!</definedName>
    <definedName name="_5I25600_">#REF!</definedName>
    <definedName name="_I25600" localSheetId="9">#REF!</definedName>
    <definedName name="_I25600" localSheetId="8">#REF!</definedName>
    <definedName name="_I25600">#REF!</definedName>
    <definedName name="_xlnm.Print_Area" localSheetId="0">'5-1'!$A$3:$J$10</definedName>
    <definedName name="_xlnm.Print_Area" localSheetId="9">'5-10'!$A$1:$C$8</definedName>
    <definedName name="_xlnm.Print_Area" localSheetId="10">'5-11'!$A$1:$G$8</definedName>
    <definedName name="_xlnm.Print_Area" localSheetId="11">'5-12'!$A$1:$B$8</definedName>
    <definedName name="_xlnm.Print_Area" localSheetId="12">'5-13'!$A$1:$H$9</definedName>
    <definedName name="_xlnm.Print_Area" localSheetId="13">'5-14'!$A$1:$F$8</definedName>
    <definedName name="_xlnm.Print_Area" localSheetId="14">'5-15 '!$A$1:$G$9</definedName>
    <definedName name="_xlnm.Print_Area" localSheetId="15">'5-16'!$A$1:$F$9</definedName>
    <definedName name="_xlnm.Print_Area" localSheetId="16">'5-17 '!$A$1:$E$9</definedName>
    <definedName name="_xlnm.Print_Area" localSheetId="17">'5-18'!$A$1:$F$8</definedName>
    <definedName name="_xlnm.Print_Area" localSheetId="18">'5-19'!$A$1:$I$30</definedName>
    <definedName name="_xlnm.Print_Area" localSheetId="1">'5-2'!$A$1:$O$9</definedName>
    <definedName name="_xlnm.Print_Area" localSheetId="19">'5-20'!$A$1:$M$14</definedName>
    <definedName name="_xlnm.Print_Area" localSheetId="20">'5-21'!$A$1:$G$8</definedName>
    <definedName name="_xlnm.Print_Area" localSheetId="22">'5-22 (2)'!$A$1:$J$15</definedName>
    <definedName name="_xlnm.Print_Area" localSheetId="21">'5-22(1)'!$A$1:$K$10</definedName>
    <definedName name="_xlnm.Print_Area" localSheetId="23">'5-23'!$A$1:$K$8</definedName>
    <definedName name="_xlnm.Print_Area" localSheetId="24">'5-24'!$A$1:$G$20</definedName>
    <definedName name="_xlnm.Print_Area" localSheetId="25">'5-25'!$A$1:$J$9</definedName>
    <definedName name="_xlnm.Print_Area" localSheetId="26">'5-26(1)'!$A$1:$F$13</definedName>
    <definedName name="_xlnm.Print_Area" localSheetId="27">'5-26(2)'!$A$1:$I$17</definedName>
    <definedName name="_xlnm.Print_Area" localSheetId="28">'5-26(3)'!$A$1:$E$10</definedName>
    <definedName name="_xlnm.Print_Area" localSheetId="29">'5-26(4)'!$A$1:$E$25</definedName>
    <definedName name="_xlnm.Print_Area" localSheetId="2">'5-3'!$A$1:$I$8</definedName>
    <definedName name="_xlnm.Print_Area" localSheetId="3">'5-4'!$A$1:$F$8</definedName>
    <definedName name="_xlnm.Print_Area" localSheetId="4">'5-5'!$A$1:$K$9</definedName>
    <definedName name="_xlnm.Print_Area" localSheetId="5">'5-6'!$A$1:$L$8</definedName>
    <definedName name="_xlnm.Print_Area" localSheetId="6">'5-7'!$A$1:$G$11</definedName>
    <definedName name="_xlnm.Print_Area" localSheetId="7">'5-8'!$A$1:$I$8</definedName>
    <definedName name="_xlnm.Print_Area" localSheetId="8">'5-9'!$A$1:$H$8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" i="37" l="1"/>
  <c r="H4" i="37"/>
  <c r="G5" i="37"/>
  <c r="H5" i="37"/>
  <c r="H6" i="37"/>
  <c r="G7" i="37"/>
  <c r="H7" i="37"/>
  <c r="G8" i="37"/>
  <c r="H8" i="37"/>
  <c r="H9" i="37"/>
  <c r="G10" i="37"/>
  <c r="G11" i="37"/>
  <c r="H11" i="37"/>
  <c r="H12" i="37"/>
  <c r="G13" i="37"/>
  <c r="H13" i="37"/>
  <c r="G14" i="37"/>
  <c r="G15" i="37"/>
  <c r="H15" i="37"/>
  <c r="B8" i="36"/>
  <c r="C8" i="36"/>
  <c r="O8" i="35" l="1"/>
  <c r="J7" i="34"/>
  <c r="J8" i="34"/>
  <c r="J9" i="34"/>
  <c r="D5" i="30" l="1"/>
  <c r="E5" i="30"/>
  <c r="H5" i="30"/>
  <c r="B5" i="30" s="1"/>
  <c r="I5" i="30"/>
  <c r="B9" i="30"/>
  <c r="C9" i="30"/>
  <c r="B10" i="30"/>
  <c r="C10" i="30"/>
  <c r="C11" i="30"/>
  <c r="B12" i="30"/>
  <c r="C12" i="30"/>
  <c r="B13" i="30"/>
  <c r="C13" i="30"/>
  <c r="B14" i="30"/>
  <c r="C14" i="30"/>
  <c r="C15" i="30"/>
  <c r="C16" i="30"/>
  <c r="B17" i="30"/>
  <c r="C17" i="30"/>
  <c r="B18" i="30"/>
  <c r="C18" i="30"/>
  <c r="B19" i="30"/>
  <c r="C19" i="30"/>
  <c r="B20" i="30"/>
  <c r="C20" i="30"/>
  <c r="B21" i="30"/>
  <c r="C21" i="30"/>
  <c r="B22" i="30"/>
  <c r="C22" i="30"/>
  <c r="C23" i="30"/>
  <c r="B24" i="30"/>
  <c r="C24" i="30"/>
  <c r="B25" i="30"/>
  <c r="C25" i="30"/>
  <c r="B26" i="30"/>
  <c r="C26" i="30"/>
  <c r="B27" i="30"/>
  <c r="C27" i="30"/>
  <c r="B28" i="30"/>
  <c r="C28" i="30"/>
  <c r="B29" i="30"/>
  <c r="C5" i="30" l="1"/>
  <c r="C6" i="28"/>
  <c r="C7" i="28"/>
  <c r="C10" i="28"/>
  <c r="C13" i="28"/>
  <c r="C16" i="28"/>
  <c r="C19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7" authorId="0" shapeId="0" xr:uid="{4A7B3A59-616A-411F-A27E-0826CF8B5412}">
      <text>
        <r>
          <rPr>
            <b/>
            <sz val="9"/>
            <color indexed="81"/>
            <rFont val="MS P ゴシック"/>
            <family val="3"/>
            <charset val="128"/>
          </rPr>
          <t>区政情報課:50音順に並べ替えています。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3" authorId="0" shapeId="0" xr:uid="{63121AB3-7EE7-4ED0-935B-0AE6FAD09BFE}">
      <text>
        <r>
          <rPr>
            <b/>
            <sz val="9"/>
            <color indexed="81"/>
            <rFont val="MS P ゴシック"/>
            <family val="3"/>
            <charset val="128"/>
          </rPr>
          <t>区政情報課:50音順に並べ替えました。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<sst xmlns="http://schemas.openxmlformats.org/spreadsheetml/2006/main" count="606" uniqueCount="360">
  <si>
    <t>　５　区民・生活</t>
  </si>
  <si>
    <t>１　情報公開制度運用状況</t>
  </si>
  <si>
    <t>区分</t>
  </si>
  <si>
    <t>開示請求</t>
  </si>
  <si>
    <t>取 下 げ</t>
  </si>
  <si>
    <t>決　定　の　内　容</t>
  </si>
  <si>
    <t>開示率   (％)</t>
  </si>
  <si>
    <t>年度</t>
  </si>
  <si>
    <t>-</t>
  </si>
  <si>
    <t xml:space="preserve">資料：政策経営部 区政情報課 </t>
  </si>
  <si>
    <t>（単位：件数)</t>
  </si>
  <si>
    <t>令和6年</t>
    <phoneticPr fontId="12"/>
  </si>
  <si>
    <t>年</t>
  </si>
  <si>
    <t>その他</t>
  </si>
  <si>
    <t>国際・平和
・人権</t>
  </si>
  <si>
    <t>IT･経済活動</t>
  </si>
  <si>
    <t>まちづくり
・環境</t>
  </si>
  <si>
    <t>教育･文化
・スポーツ</t>
  </si>
  <si>
    <t>福祉･健康
･子育て</t>
  </si>
  <si>
    <t>総　数</t>
  </si>
  <si>
    <t>(各年３月３１日現在)</t>
  </si>
  <si>
    <t>１３　ＮＰＯ活動支援センター活動分野別登録団体数</t>
  </si>
  <si>
    <t>資料：政策経営部 区民の声相談課</t>
  </si>
  <si>
    <t>令和5年</t>
    <phoneticPr fontId="12"/>
  </si>
  <si>
    <t>相隣</t>
  </si>
  <si>
    <t>家庭</t>
  </si>
  <si>
    <t>損害
賠償</t>
  </si>
  <si>
    <t>商工</t>
  </si>
  <si>
    <t>金銭</t>
  </si>
  <si>
    <t>土地
家屋</t>
  </si>
  <si>
    <t>離婚</t>
  </si>
  <si>
    <t>相続</t>
  </si>
  <si>
    <t>借地借家・
貸地貸家</t>
  </si>
  <si>
    <t>総  数</t>
  </si>
  <si>
    <t>６　法律相談内訳</t>
  </si>
  <si>
    <t>ＮＰＯ法人 認証数</t>
  </si>
  <si>
    <t>足立区に主たる事務所を置く</t>
  </si>
  <si>
    <t>１２　ＮＰＯ法人数</t>
  </si>
  <si>
    <t>不動産相談</t>
  </si>
  <si>
    <t>行政
相談</t>
  </si>
  <si>
    <t>人権身の上相談</t>
  </si>
  <si>
    <t>交通事故相談</t>
  </si>
  <si>
    <t>税務
相談</t>
  </si>
  <si>
    <t>法律
相談</t>
  </si>
  <si>
    <t>一般
相談</t>
  </si>
  <si>
    <t>５　区民相談件数</t>
  </si>
  <si>
    <t>感謝・質問</t>
  </si>
  <si>
    <t>苦　情</t>
  </si>
  <si>
    <t>要望・要請</t>
  </si>
  <si>
    <t>意見・提案</t>
  </si>
  <si>
    <t>４　区民の声受理件数</t>
  </si>
  <si>
    <t>(単位：件数)</t>
  </si>
  <si>
    <t>開示率(％)</t>
  </si>
  <si>
    <t>請求に応じられない</t>
  </si>
  <si>
    <t>外部提供中止</t>
  </si>
  <si>
    <t>目的外利用
中止</t>
  </si>
  <si>
    <t>削除</t>
  </si>
  <si>
    <t>訂正</t>
  </si>
  <si>
    <t>存否
応答
拒否</t>
    <rPh sb="3" eb="5">
      <t>オウトウ</t>
    </rPh>
    <rPh sb="6" eb="8">
      <t>キョヒ</t>
    </rPh>
    <phoneticPr fontId="12"/>
  </si>
  <si>
    <t>不存在</t>
  </si>
  <si>
    <t>不開示</t>
    <rPh sb="0" eb="3">
      <t>フカイジ</t>
    </rPh>
    <phoneticPr fontId="12"/>
  </si>
  <si>
    <t>一部開示</t>
  </si>
  <si>
    <t>開示</t>
  </si>
  <si>
    <t>取下げ
件数</t>
  </si>
  <si>
    <t>開示等
請求
件数</t>
  </si>
  <si>
    <t>開示請求に対する決定内容</t>
  </si>
  <si>
    <t>２　個人情報保護制度運用状況</t>
  </si>
  <si>
    <t>(注)蔵書数は年度末現在の数値。</t>
  </si>
  <si>
    <t>資料：政策経営部 区政情報課</t>
  </si>
  <si>
    <t>頒布部数</t>
  </si>
  <si>
    <t>種別数</t>
  </si>
  <si>
    <t>（点）</t>
  </si>
  <si>
    <t>ビデオ</t>
  </si>
  <si>
    <t>雑誌</t>
  </si>
  <si>
    <t>資料</t>
  </si>
  <si>
    <t>総数</t>
  </si>
  <si>
    <t>有償刊行物頒布状況</t>
  </si>
  <si>
    <t>コピーサービス枚数</t>
  </si>
  <si>
    <t>貸出総数</t>
  </si>
  <si>
    <t>資料室蔵書数</t>
  </si>
  <si>
    <t>３　区政資料室運営状況</t>
  </si>
  <si>
    <t>　　　　　　　　　　　　　　　　　</t>
  </si>
  <si>
    <t>　　　　　　　　　　　　　　　　　　　　　　　　　　　　　　</t>
  </si>
  <si>
    <t>（単位：％）</t>
  </si>
  <si>
    <t>わからない</t>
  </si>
  <si>
    <t>移転意向</t>
  </si>
  <si>
    <t>定住意向</t>
  </si>
  <si>
    <t>暮らしにくい</t>
  </si>
  <si>
    <t>暮らしやすい</t>
  </si>
  <si>
    <t>定　　　住　　　意　　　向</t>
  </si>
  <si>
    <t>暮 ら し や す さ</t>
  </si>
  <si>
    <t>＜暮らしやすさ、定住・移転意向＞</t>
  </si>
  <si>
    <t>２６　世論調査</t>
  </si>
  <si>
    <t>(単位：％)</t>
  </si>
  <si>
    <t>女</t>
  </si>
  <si>
    <t>男</t>
  </si>
  <si>
    <t>70歳以上</t>
  </si>
  <si>
    <t>60-69歳</t>
  </si>
  <si>
    <t>50-59歳</t>
  </si>
  <si>
    <t>40-49歳</t>
  </si>
  <si>
    <t>30-39歳</t>
  </si>
  <si>
    <t>18-29歳</t>
  </si>
  <si>
    <t>無回答</t>
  </si>
  <si>
    <t>不　満</t>
  </si>
  <si>
    <t>満　足</t>
  </si>
  <si>
    <t>年代
・性別</t>
  </si>
  <si>
    <t>無 回 答</t>
  </si>
  <si>
    <t>不 満</t>
  </si>
  <si>
    <t>満 足</t>
  </si>
  <si>
    <t>年度
・性別</t>
  </si>
  <si>
    <t>令和７年　区政満足度</t>
    <phoneticPr fontId="12"/>
  </si>
  <si>
    <t>年･区分</t>
  </si>
  <si>
    <t>区　政　満　足　度</t>
  </si>
  <si>
    <t>＜区政満足度・年代別・性別内訳＞</t>
  </si>
  <si>
    <t>悪い</t>
  </si>
  <si>
    <t>良い</t>
  </si>
  <si>
    <t>＜居住地域の治安状況＞</t>
  </si>
  <si>
    <t>資料：政策経営部 区政情報課 「足立区政に関する世論調査」</t>
  </si>
  <si>
    <t>そう思わない</t>
  </si>
  <si>
    <t>そう思う</t>
  </si>
  <si>
    <t>＜区に対する気持ち・足立区を人に勧めたい＞</t>
  </si>
  <si>
    <t>＜区に対する気持ち・足立区に誇りをもっている＞</t>
  </si>
  <si>
    <t>＜区に対する気持ち・足立区に愛着をもっている＞</t>
  </si>
  <si>
    <t>　　　　　　　　　　　　　　</t>
  </si>
  <si>
    <t xml:space="preserve">         (注)印鑑登録数は各年度末現在。</t>
  </si>
  <si>
    <t>資料：区民部 戸籍住民課、課税課</t>
  </si>
  <si>
    <t>うちコンビニ
での発行数</t>
  </si>
  <si>
    <t>納・課税証明書</t>
  </si>
  <si>
    <t>印鑑証明書</t>
  </si>
  <si>
    <t>印鑑登録数</t>
  </si>
  <si>
    <t>１８　印鑑登録・証明書の発行数及び納・課税証明書の発行数</t>
  </si>
  <si>
    <t>　　(注)法改正により、令和６年３月以降は死亡届に関する区から税務署への通知は行っていない。</t>
    <rPh sb="3" eb="4">
      <t>チュウ</t>
    </rPh>
    <rPh sb="5" eb="8">
      <t>ホウカイセイ</t>
    </rPh>
    <rPh sb="12" eb="14">
      <t>レイワ</t>
    </rPh>
    <rPh sb="15" eb="16">
      <t>ネン</t>
    </rPh>
    <rPh sb="17" eb="18">
      <t>ガツ</t>
    </rPh>
    <rPh sb="18" eb="20">
      <t>イコウ</t>
    </rPh>
    <rPh sb="21" eb="24">
      <t>シボウトドケ</t>
    </rPh>
    <rPh sb="25" eb="26">
      <t>カン</t>
    </rPh>
    <rPh sb="28" eb="29">
      <t>ク</t>
    </rPh>
    <rPh sb="31" eb="34">
      <t>ゼイムショ</t>
    </rPh>
    <rPh sb="36" eb="38">
      <t>ツウチ</t>
    </rPh>
    <rPh sb="39" eb="40">
      <t>オコナ</t>
    </rPh>
    <phoneticPr fontId="12"/>
  </si>
  <si>
    <t>資料：区民部 戸籍住民課</t>
  </si>
  <si>
    <t>うちコンビニでの発行数</t>
  </si>
  <si>
    <t>身元調査回答</t>
  </si>
  <si>
    <t>身分証明</t>
  </si>
  <si>
    <t>埋火葬許可</t>
  </si>
  <si>
    <t>相続税法の
報告</t>
  </si>
  <si>
    <t>戸籍謄本・
抄本等証明書
交付件数</t>
  </si>
  <si>
    <t>１５　戸籍に関する付帯事務取扱件数</t>
  </si>
  <si>
    <t xml:space="preserve"> </t>
  </si>
  <si>
    <t>離　婚</t>
  </si>
  <si>
    <t>婚　姻</t>
  </si>
  <si>
    <t>死　産</t>
  </si>
  <si>
    <t>死　亡</t>
  </si>
  <si>
    <t>出　生</t>
  </si>
  <si>
    <t>１４　戸籍受理件数</t>
  </si>
  <si>
    <t>　　　</t>
  </si>
  <si>
    <t>うちコンビニでの
発行数</t>
  </si>
  <si>
    <t>住民票異動件数</t>
  </si>
  <si>
    <t>住 民 票 閲 覧</t>
  </si>
  <si>
    <t>住 民 票 発 行</t>
  </si>
  <si>
    <t>１７　住民票発行・閲覧・異動件数</t>
  </si>
  <si>
    <t xml:space="preserve">　　 </t>
  </si>
  <si>
    <t>区内転居（人）</t>
  </si>
  <si>
    <t xml:space="preserve">  転 出（人）</t>
  </si>
  <si>
    <t xml:space="preserve">  転 入（人）</t>
  </si>
  <si>
    <t>死亡（人）</t>
  </si>
  <si>
    <t>出生（人）</t>
  </si>
  <si>
    <t>１６　住民登録事務取扱数</t>
  </si>
  <si>
    <t>(注)休会中の附属機関を除く。</t>
  </si>
  <si>
    <t>資料：地域のちから推進部 多様性社会推進課</t>
  </si>
  <si>
    <t>割合（％）</t>
  </si>
  <si>
    <t>委員の数</t>
  </si>
  <si>
    <t>機関の数</t>
  </si>
  <si>
    <t>うち女性委員</t>
  </si>
  <si>
    <t>委員総数</t>
  </si>
  <si>
    <t>うち女性を含む附属機関</t>
  </si>
  <si>
    <t>附属機関総数</t>
  </si>
  <si>
    <t xml:space="preserve"> 区分</t>
  </si>
  <si>
    <t>(各年４月１日現在)</t>
  </si>
  <si>
    <t>１１　審議会等附属機関における女性委員数</t>
  </si>
  <si>
    <t>資料：地域のちから推進部 多様性社会推進課　　</t>
  </si>
  <si>
    <t>-</t>
    <phoneticPr fontId="12"/>
  </si>
  <si>
    <t>うちファミリーシップも
併せて宣誓した数</t>
  </si>
  <si>
    <t>宣誓数</t>
  </si>
  <si>
    <t>１０　パートナーシップ・ファミリーシップ　宣誓数</t>
  </si>
  <si>
    <t>資料：地域のちから推進部 多様性社会推進課　</t>
  </si>
  <si>
    <t>社会資源</t>
  </si>
  <si>
    <t>ＳＯＧＩ関連</t>
  </si>
  <si>
    <t>他の人間関係</t>
  </si>
  <si>
    <t>家族・親族</t>
  </si>
  <si>
    <t>仕事・経済</t>
  </si>
  <si>
    <t>心とからだ</t>
  </si>
  <si>
    <t>総 数</t>
  </si>
  <si>
    <t>９　ＬＧＢＴ相談件数</t>
  </si>
  <si>
    <t>心の問題</t>
  </si>
  <si>
    <t>人間関係</t>
  </si>
  <si>
    <t>男女関係</t>
  </si>
  <si>
    <t>福祉関係</t>
  </si>
  <si>
    <t>家族関係</t>
  </si>
  <si>
    <t>夫婦関係</t>
  </si>
  <si>
    <t>自分自身</t>
  </si>
  <si>
    <t>８　女性相談件数</t>
  </si>
  <si>
    <t>資料：産業経済部 産業政策課</t>
  </si>
  <si>
    <t>不明・
その他</t>
  </si>
  <si>
    <t>60代</t>
  </si>
  <si>
    <t>50代</t>
  </si>
  <si>
    <t>40代</t>
  </si>
  <si>
    <t>30代</t>
  </si>
  <si>
    <t>20代</t>
  </si>
  <si>
    <t>20歳未満</t>
  </si>
  <si>
    <t>＜多重債務相談年代別＞</t>
  </si>
  <si>
    <t>＜契約当事者年代別＞</t>
  </si>
  <si>
    <t>不明・
無関係</t>
  </si>
  <si>
    <t>その他無店舗販売</t>
  </si>
  <si>
    <t>ﾈｶﾞﾃｨﾌﾞ･
ｵﾌﾟｼｮﾝ</t>
  </si>
  <si>
    <t>電話勧誘
販売</t>
  </si>
  <si>
    <t>ﾏﾙﾁ･ﾏﾙﾁ
まがい取引</t>
  </si>
  <si>
    <t>通信
販売</t>
  </si>
  <si>
    <t>訪問
購入</t>
  </si>
  <si>
    <t>訪問
販売</t>
  </si>
  <si>
    <t>店舗
販売</t>
  </si>
  <si>
    <t>＜販売形態別＞</t>
  </si>
  <si>
    <t>２２　消費者相談件数</t>
  </si>
  <si>
    <t>(注)解決件数は前年度以前に受け付けた継続分を含む。</t>
  </si>
  <si>
    <t>資料：環境部 生活環境保全課</t>
  </si>
  <si>
    <t>解決</t>
  </si>
  <si>
    <t>受付</t>
  </si>
  <si>
    <t>空き地の雑草</t>
  </si>
  <si>
    <t>樹木の繁茂</t>
  </si>
  <si>
    <t>ごみ屋敷</t>
  </si>
  <si>
    <t>２３　ごみ屋敷対策の相談受付及び解決件数</t>
  </si>
  <si>
    <t>(注２)公共施設・用地等には国、都、区のほか道路、鉄道、電気事業者を含める。</t>
  </si>
  <si>
    <t>(注１)対応終了には前年度以前に受付け、対応継続して終了した数字を含む。　　</t>
  </si>
  <si>
    <t>対応継続</t>
  </si>
  <si>
    <t>対応終了</t>
  </si>
  <si>
    <t>民有地</t>
  </si>
  <si>
    <t>公共施設・用地等</t>
  </si>
  <si>
    <t>２５　落書き対策の受付及び対応件数</t>
  </si>
  <si>
    <t>ご　み</t>
  </si>
  <si>
    <t>家　電</t>
  </si>
  <si>
    <t>バイク</t>
  </si>
  <si>
    <t>自転車</t>
  </si>
  <si>
    <t>区分・年度</t>
  </si>
  <si>
    <t>私道等民有地</t>
  </si>
  <si>
    <t>集積所</t>
  </si>
  <si>
    <t>公　園</t>
  </si>
  <si>
    <t>区　道</t>
  </si>
  <si>
    <t>場所</t>
  </si>
  <si>
    <t>２４　不法投棄処理個数</t>
  </si>
  <si>
    <t>(注)北千住・竹ノ塚・西新井は東口と西口の合計数。</t>
  </si>
  <si>
    <t>資料：都市建設部 交通対策課</t>
  </si>
  <si>
    <t>六町</t>
  </si>
  <si>
    <t>谷在家</t>
  </si>
  <si>
    <t>見沼代
親水公園</t>
  </si>
  <si>
    <t>西新井
大師西</t>
  </si>
  <si>
    <t>西新井</t>
  </si>
  <si>
    <t>舎人
公園</t>
  </si>
  <si>
    <t>舎人</t>
  </si>
  <si>
    <t>竹ノ塚</t>
  </si>
  <si>
    <t>大師前</t>
  </si>
  <si>
    <t>千住
大橋</t>
  </si>
  <si>
    <t>関屋・牛田</t>
  </si>
  <si>
    <t>駅名</t>
  </si>
  <si>
    <t>五反野</t>
  </si>
  <si>
    <t>小菅</t>
  </si>
  <si>
    <t>高野</t>
  </si>
  <si>
    <t>江北</t>
  </si>
  <si>
    <t>北千住</t>
  </si>
  <si>
    <t>北綾瀬</t>
  </si>
  <si>
    <t>扇大橋</t>
  </si>
  <si>
    <t>梅島</t>
  </si>
  <si>
    <t>綾瀬</t>
  </si>
  <si>
    <t>足立
小台</t>
  </si>
  <si>
    <t>青井</t>
    <rPh sb="0" eb="2">
      <t>アオイ</t>
    </rPh>
    <phoneticPr fontId="32"/>
  </si>
  <si>
    <t>２０　駅別放置自転車撤去台数</t>
  </si>
  <si>
    <t>資料：都市建設部 交通対策課</t>
    <rPh sb="3" eb="5">
      <t>トシ</t>
    </rPh>
    <rPh sb="5" eb="7">
      <t>ケンセツ</t>
    </rPh>
    <phoneticPr fontId="32"/>
  </si>
  <si>
    <t>その他(バス停周辺)</t>
    <phoneticPr fontId="35"/>
  </si>
  <si>
    <t>六町駅周辺</t>
    <rPh sb="0" eb="2">
      <t>ロクチョウ</t>
    </rPh>
    <rPh sb="2" eb="3">
      <t>エキ</t>
    </rPh>
    <rPh sb="3" eb="5">
      <t>シュウヘン</t>
    </rPh>
    <phoneticPr fontId="35"/>
  </si>
  <si>
    <t>谷在家駅周辺</t>
    <rPh sb="0" eb="3">
      <t>ヤザイケ</t>
    </rPh>
    <phoneticPr fontId="35"/>
  </si>
  <si>
    <t>見沼代親水公園駅周辺</t>
    <rPh sb="0" eb="2">
      <t>ミヌマ</t>
    </rPh>
    <rPh sb="2" eb="3">
      <t>ダイ</t>
    </rPh>
    <rPh sb="3" eb="5">
      <t>シンスイ</t>
    </rPh>
    <rPh sb="5" eb="7">
      <t>コウエン</t>
    </rPh>
    <phoneticPr fontId="35"/>
  </si>
  <si>
    <t>西新井大師西駅周辺</t>
    <rPh sb="0" eb="3">
      <t>ニシアライ</t>
    </rPh>
    <rPh sb="3" eb="5">
      <t>ダイシ</t>
    </rPh>
    <rPh sb="5" eb="6">
      <t>ニシ</t>
    </rPh>
    <phoneticPr fontId="35"/>
  </si>
  <si>
    <t>西新井駅周辺</t>
    <phoneticPr fontId="35"/>
  </si>
  <si>
    <t>舎人公園駅周辺</t>
    <rPh sb="0" eb="2">
      <t>トネリ</t>
    </rPh>
    <rPh sb="2" eb="4">
      <t>コウエン</t>
    </rPh>
    <phoneticPr fontId="35"/>
  </si>
  <si>
    <t>舎人駅周辺</t>
    <rPh sb="0" eb="2">
      <t>トネリ</t>
    </rPh>
    <phoneticPr fontId="35"/>
  </si>
  <si>
    <t>竹ノ塚駅周辺</t>
    <phoneticPr fontId="35"/>
  </si>
  <si>
    <t>大師前駅周辺</t>
    <phoneticPr fontId="35"/>
  </si>
  <si>
    <t>千住大橋駅周辺</t>
    <phoneticPr fontId="35"/>
  </si>
  <si>
    <t>関屋・牛田駅周辺</t>
    <phoneticPr fontId="35"/>
  </si>
  <si>
    <t>五反野駅周辺</t>
    <phoneticPr fontId="35"/>
  </si>
  <si>
    <t>小菅駅周辺</t>
    <phoneticPr fontId="35"/>
  </si>
  <si>
    <t>高野駅周辺</t>
    <rPh sb="0" eb="2">
      <t>コウヤ</t>
    </rPh>
    <phoneticPr fontId="35"/>
  </si>
  <si>
    <t>江北駅周辺</t>
    <rPh sb="0" eb="2">
      <t>コウホク</t>
    </rPh>
    <phoneticPr fontId="35"/>
  </si>
  <si>
    <t>北千住駅周辺</t>
    <phoneticPr fontId="35"/>
  </si>
  <si>
    <t>北綾瀬駅周辺</t>
    <phoneticPr fontId="35"/>
  </si>
  <si>
    <t>扇大橋駅周辺</t>
    <rPh sb="0" eb="1">
      <t>オウギ</t>
    </rPh>
    <rPh sb="1" eb="3">
      <t>オオハシ</t>
    </rPh>
    <rPh sb="3" eb="4">
      <t>エキ</t>
    </rPh>
    <rPh sb="4" eb="6">
      <t>シュウヘン</t>
    </rPh>
    <phoneticPr fontId="35"/>
  </si>
  <si>
    <t>梅島駅周辺</t>
    <phoneticPr fontId="35"/>
  </si>
  <si>
    <t>綾瀬駅周辺</t>
    <phoneticPr fontId="35"/>
  </si>
  <si>
    <t>足立小台駅周辺</t>
    <rPh sb="0" eb="2">
      <t>アダチ</t>
    </rPh>
    <rPh sb="2" eb="4">
      <t>オダイ</t>
    </rPh>
    <rPh sb="4" eb="5">
      <t>エキ</t>
    </rPh>
    <rPh sb="5" eb="7">
      <t>シュウヘン</t>
    </rPh>
    <phoneticPr fontId="35"/>
  </si>
  <si>
    <t>青井駅周辺</t>
    <rPh sb="0" eb="2">
      <t>アオイ</t>
    </rPh>
    <rPh sb="2" eb="3">
      <t>エキ</t>
    </rPh>
    <rPh sb="3" eb="5">
      <t>シュウヘン</t>
    </rPh>
    <phoneticPr fontId="35"/>
  </si>
  <si>
    <t>総　  　　   　　　数</t>
    <rPh sb="0" eb="1">
      <t>フサ</t>
    </rPh>
    <rPh sb="12" eb="13">
      <t>カズ</t>
    </rPh>
    <phoneticPr fontId="35"/>
  </si>
  <si>
    <t>収容台数</t>
  </si>
  <si>
    <t>箇所数</t>
    <rPh sb="0" eb="2">
      <t>カショ</t>
    </rPh>
    <phoneticPr fontId="35"/>
  </si>
  <si>
    <t>民　　  営</t>
  </si>
  <si>
    <t>区　営(無料)</t>
    <phoneticPr fontId="35"/>
  </si>
  <si>
    <t>区　営(有料)</t>
    <phoneticPr fontId="35"/>
  </si>
  <si>
    <t>総　　　数</t>
    <rPh sb="0" eb="1">
      <t>フサ</t>
    </rPh>
    <rPh sb="4" eb="5">
      <t>カズ</t>
    </rPh>
    <phoneticPr fontId="35"/>
  </si>
  <si>
    <t>駅　　　　　名</t>
  </si>
  <si>
    <t>(令和８年４月１日現在)</t>
    <rPh sb="1" eb="3">
      <t>レイワ</t>
    </rPh>
    <rPh sb="6" eb="7">
      <t>ガツ</t>
    </rPh>
    <rPh sb="8" eb="9">
      <t>ニチ</t>
    </rPh>
    <phoneticPr fontId="35"/>
  </si>
  <si>
    <t>１９　自転車駐車場設置状況</t>
    <phoneticPr fontId="35"/>
  </si>
  <si>
    <t>(注)数値はすべて速報値。</t>
    <phoneticPr fontId="12"/>
  </si>
  <si>
    <t>公共用途</t>
  </si>
  <si>
    <t>区民向け</t>
  </si>
  <si>
    <t>廃　棄</t>
  </si>
  <si>
    <t>売　却</t>
  </si>
  <si>
    <t>リ　サ　イ　ク　ル　台　数</t>
  </si>
  <si>
    <t>返還台数</t>
  </si>
  <si>
    <t>２１　撤去自転車処理状況</t>
  </si>
  <si>
    <t>(注３)Ａ－（Ｂ＋Ｃ）の数は調査中の件数。　　　　　　　</t>
    <phoneticPr fontId="12"/>
  </si>
  <si>
    <t>(注２)カッコ内の数字は、外部通報の件数（内書）である。</t>
    <phoneticPr fontId="12"/>
  </si>
  <si>
    <t>(注１)違法な事実の不存在件数には、通報の不受理を含む。</t>
    <phoneticPr fontId="12"/>
  </si>
  <si>
    <t>資料：ガバナンス担当部 コンプライアンス推進担当課</t>
  </si>
  <si>
    <t>5(1)</t>
    <phoneticPr fontId="12"/>
  </si>
  <si>
    <t>8(1)</t>
    <phoneticPr fontId="12"/>
  </si>
  <si>
    <t>14(1)</t>
    <phoneticPr fontId="12"/>
  </si>
  <si>
    <t>8(1)</t>
  </si>
  <si>
    <t>13(1)</t>
  </si>
  <si>
    <t>3(2)</t>
  </si>
  <si>
    <t>9(2)</t>
  </si>
  <si>
    <t>20(2)</t>
  </si>
  <si>
    <t>（Ａ≧Ｂ+Ｃ）</t>
  </si>
  <si>
    <t>（Ａ+Ｄ+Ｅ）</t>
  </si>
  <si>
    <t xml:space="preserve">特定要求等の受付件数　Ｅ </t>
  </si>
  <si>
    <t>相談件数
Ｄ</t>
  </si>
  <si>
    <t>違法な事実の
不存在件数 Ｃ</t>
    <phoneticPr fontId="12"/>
  </si>
  <si>
    <t>違法な事実の
存在件数　Ｂ</t>
    <phoneticPr fontId="12"/>
  </si>
  <si>
    <t xml:space="preserve">公益通報件数
Ａ </t>
  </si>
  <si>
    <t>(令和８年５月１日現在)</t>
    <phoneticPr fontId="12"/>
  </si>
  <si>
    <t>７　公益通報・相談及び特定要求等の数</t>
    <rPh sb="13" eb="15">
      <t>ヨウキュウ</t>
    </rPh>
    <phoneticPr fontId="12"/>
  </si>
  <si>
    <t>(A+B)／(A+B+C)</t>
    <phoneticPr fontId="12"/>
  </si>
  <si>
    <t>存否応答拒否</t>
    <rPh sb="2" eb="6">
      <t>オウトウキョヒ</t>
    </rPh>
    <phoneticPr fontId="12"/>
  </si>
  <si>
    <t>不存在</t>
    <phoneticPr fontId="12"/>
  </si>
  <si>
    <t>不開示 C</t>
    <rPh sb="0" eb="1">
      <t>フ</t>
    </rPh>
    <phoneticPr fontId="12"/>
  </si>
  <si>
    <t>一部開示 B</t>
    <phoneticPr fontId="12"/>
  </si>
  <si>
    <t>開示 A</t>
    <phoneticPr fontId="12"/>
  </si>
  <si>
    <t>件 数</t>
    <phoneticPr fontId="12"/>
  </si>
  <si>
    <t xml:space="preserve">資料：政策経営部 区政情報課 </t>
    <phoneticPr fontId="12"/>
  </si>
  <si>
    <t>(A+B)/(A+B+C)</t>
    <phoneticPr fontId="12"/>
  </si>
  <si>
    <t>C</t>
    <phoneticPr fontId="12"/>
  </si>
  <si>
    <t>B</t>
    <phoneticPr fontId="12"/>
  </si>
  <si>
    <t>A</t>
    <phoneticPr fontId="12"/>
  </si>
  <si>
    <t>開示請求以外に対する決定内容</t>
    <phoneticPr fontId="12"/>
  </si>
  <si>
    <t xml:space="preserve">却 下   </t>
    <phoneticPr fontId="12"/>
  </si>
  <si>
    <t>資料：あだち未来創造室 ＳＤＧｓ・協創推進課</t>
    <rPh sb="8" eb="10">
      <t>ソウゾウ</t>
    </rPh>
    <rPh sb="17" eb="22">
      <t>キョウソウスイシンカ</t>
    </rPh>
    <phoneticPr fontId="12"/>
  </si>
  <si>
    <t>　　 　(注)活動分野別登録団体数はＮＰＯ活動支援センターに</t>
    <phoneticPr fontId="12"/>
  </si>
  <si>
    <t>　　　　　 登録しているＮＰＯ法人及び地域活動団体数。</t>
    <phoneticPr fontId="12"/>
  </si>
  <si>
    <t>　　　　　　　(注１)暮らしやすいは「暮らしやすい」と「どちらかといえば暮らしやすい」の合計、</t>
    <phoneticPr fontId="12"/>
  </si>
  <si>
    <t>　　　　　　　　　　暮らしにくいは「暮らしにくい」と「どちらかといえば暮らしにくい」の合計、</t>
    <phoneticPr fontId="12"/>
  </si>
  <si>
    <t>　　　　　　　　　　定住意向は「ずっと住み続けたい」と「当分は住み続けたい」の合計の数字である。</t>
    <phoneticPr fontId="12"/>
  </si>
  <si>
    <t>　　　　　　　(注２)無回答については表示していない。</t>
    <phoneticPr fontId="12"/>
  </si>
  <si>
    <t>(注)満足は「満足」と「やや満足」の合計、不満は「不満」と「やや不満」の合計の数字である。</t>
    <phoneticPr fontId="12"/>
  </si>
  <si>
    <t>(注)良いは住んでいる地域の治安が「良い」と「どちらかといえば良い」の合計、</t>
    <phoneticPr fontId="12"/>
  </si>
  <si>
    <t>悪いは住んでいる地域の治安が「悪い」と「どちらかといえば悪い」の合計の</t>
    <phoneticPr fontId="12"/>
  </si>
  <si>
    <t>数字である。　　　　　　　　　　　　　　　　　　　　　　　　　　　　　</t>
    <phoneticPr fontId="12"/>
  </si>
  <si>
    <t>(注)そう思うは「そう思う」と「どちらかといえばそう思う」の合計、そう思わないは</t>
    <phoneticPr fontId="12"/>
  </si>
  <si>
    <t>「そう思わない」と「どちらかといえばそう思わない」の合計の数字である。　　</t>
    <phoneticPr fontId="12"/>
  </si>
  <si>
    <t xml:space="preserve">社会保険
･
労務相談 </t>
    <phoneticPr fontId="12"/>
  </si>
  <si>
    <t>相続
・
登記相談</t>
    <phoneticPr fontId="12"/>
  </si>
  <si>
    <t>(単位：％)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</si>
</sst>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 &quot;¥&quot;* #,##0_ ;_ &quot;¥&quot;* \-#,##0_ ;_ &quot;¥&quot;* &quot;-&quot;_ ;_ @_ "/>
    <numFmt numFmtId="41" formatCode="_ * #,##0_ ;_ * \-#,##0_ ;_ * &quot;-&quot;_ ;_ @_ "/>
    <numFmt numFmtId="176" formatCode="[$-411]#,##0;[Red]\-#,##0"/>
    <numFmt numFmtId="177" formatCode="_ * #,##0_ ;_ * \-#,##0_ ;_ * \-_ ;_ @_ "/>
    <numFmt numFmtId="178" formatCode="0.0_);\(0.0\)"/>
    <numFmt numFmtId="179" formatCode="\¥#,##0;[Red]&quot;¥-&quot;#,##0"/>
    <numFmt numFmtId="180" formatCode="0_);[Red]\(0\)"/>
    <numFmt numFmtId="181" formatCode="#,##0_);\(#,##0\)"/>
    <numFmt numFmtId="182" formatCode="#,##0_);[Red]\(#,##0\)"/>
    <numFmt numFmtId="183" formatCode="0.0_);[Red]\(0.0\)"/>
    <numFmt numFmtId="184" formatCode="0.0_ "/>
    <numFmt numFmtId="185" formatCode="_ * #,##0.0_ ;_ * \-#,##0.0_ ;_ * \-?_ ;_ @_ "/>
    <numFmt numFmtId="186" formatCode="0.0"/>
    <numFmt numFmtId="187" formatCode="#,##0.0_);\(#,##0.0\)"/>
    <numFmt numFmtId="188" formatCode="#,##0_ "/>
    <numFmt numFmtId="189" formatCode="[$-411]mm&quot;月&quot;dd&quot;日&quot;"/>
  </numFmts>
  <fonts count="37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24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00000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25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.5"/>
      <name val="ＭＳ 明朝"/>
      <family val="1"/>
      <charset val="128"/>
    </font>
    <font>
      <b/>
      <sz val="9.25"/>
      <name val="ＭＳ Ｐ明朝"/>
      <family val="1"/>
      <charset val="128"/>
    </font>
    <font>
      <b/>
      <strike/>
      <sz val="8"/>
      <color rgb="FFFF0000"/>
      <name val="ＭＳ 明朝"/>
      <family val="1"/>
      <charset val="128"/>
    </font>
    <font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"/>
    </font>
    <font>
      <sz val="9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11"/>
      <color rgb="FF000000"/>
      <name val="ＭＳ 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3">
    <xf numFmtId="0" fontId="0" fillId="0" borderId="0"/>
    <xf numFmtId="176" fontId="10" fillId="0" borderId="0" applyBorder="0" applyProtection="0"/>
    <xf numFmtId="0" fontId="10" fillId="0" borderId="0">
      <alignment vertical="center"/>
    </xf>
    <xf numFmtId="0" fontId="11" fillId="0" borderId="0">
      <alignment vertical="center"/>
    </xf>
    <xf numFmtId="176" fontId="10" fillId="0" borderId="0" applyBorder="0" applyProtection="0"/>
    <xf numFmtId="0" fontId="13" fillId="0" borderId="0"/>
    <xf numFmtId="0" fontId="14" fillId="0" borderId="0">
      <alignment vertical="center"/>
    </xf>
    <xf numFmtId="179" fontId="10" fillId="0" borderId="0" applyBorder="0" applyProtection="0"/>
    <xf numFmtId="0" fontId="15" fillId="0" borderId="0">
      <alignment vertical="center"/>
    </xf>
    <xf numFmtId="176" fontId="10" fillId="0" borderId="0" applyBorder="0" applyProtection="0"/>
    <xf numFmtId="179" fontId="10" fillId="0" borderId="0" applyBorder="0" applyProtection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38" fontId="10" fillId="0" borderId="0" applyFont="0" applyFill="0" applyBorder="0" applyAlignment="0" applyProtection="0">
      <alignment vertical="center"/>
    </xf>
  </cellStyleXfs>
  <cellXfs count="49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9" xfId="2" applyFont="1" applyBorder="1" applyAlignment="1">
      <alignment horizontal="center" vertical="center"/>
    </xf>
    <xf numFmtId="177" fontId="7" fillId="0" borderId="8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vertical="center"/>
    </xf>
    <xf numFmtId="0" fontId="6" fillId="0" borderId="10" xfId="2" applyFont="1" applyBorder="1" applyAlignment="1">
      <alignment horizontal="center" vertical="center"/>
    </xf>
    <xf numFmtId="177" fontId="6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177" fontId="4" fillId="0" borderId="0" xfId="0" applyNumberFormat="1" applyFont="1"/>
    <xf numFmtId="0" fontId="9" fillId="0" borderId="0" xfId="0" applyFont="1"/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8" fontId="6" fillId="0" borderId="6" xfId="0" applyNumberFormat="1" applyFont="1" applyBorder="1" applyAlignment="1">
      <alignment vertical="center"/>
    </xf>
    <xf numFmtId="0" fontId="2" fillId="0" borderId="0" xfId="0" applyFont="1"/>
    <xf numFmtId="0" fontId="8" fillId="0" borderId="0" xfId="12" applyFont="1" applyAlignment="1">
      <alignment vertical="center"/>
    </xf>
    <xf numFmtId="0" fontId="6" fillId="0" borderId="0" xfId="0" applyFont="1"/>
    <xf numFmtId="180" fontId="6" fillId="0" borderId="6" xfId="4" applyNumberFormat="1" applyFont="1" applyBorder="1" applyAlignment="1" applyProtection="1">
      <alignment horizontal="right" vertical="center"/>
    </xf>
    <xf numFmtId="0" fontId="6" fillId="0" borderId="6" xfId="13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80" fontId="7" fillId="0" borderId="8" xfId="4" applyNumberFormat="1" applyFont="1" applyBorder="1" applyAlignment="1" applyProtection="1">
      <alignment horizontal="right" vertical="center"/>
    </xf>
    <xf numFmtId="0" fontId="5" fillId="0" borderId="8" xfId="13" applyFont="1" applyBorder="1" applyAlignment="1">
      <alignment horizontal="center" vertical="center"/>
    </xf>
    <xf numFmtId="0" fontId="6" fillId="0" borderId="0" xfId="0" applyFont="1" applyAlignment="1">
      <alignment wrapText="1"/>
    </xf>
    <xf numFmtId="180" fontId="5" fillId="0" borderId="8" xfId="4" applyNumberFormat="1" applyFont="1" applyBorder="1" applyAlignment="1" applyProtection="1">
      <alignment horizontal="right" vertical="center"/>
    </xf>
    <xf numFmtId="0" fontId="5" fillId="0" borderId="8" xfId="14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4" xfId="14" applyFont="1" applyBorder="1" applyAlignment="1">
      <alignment horizontal="right" vertical="center"/>
    </xf>
    <xf numFmtId="0" fontId="8" fillId="0" borderId="11" xfId="12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0" borderId="0" xfId="0" applyFont="1"/>
    <xf numFmtId="181" fontId="1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177" fontId="8" fillId="0" borderId="0" xfId="0" applyNumberFormat="1" applyFont="1" applyAlignment="1">
      <alignment horizontal="right" vertical="center"/>
    </xf>
    <xf numFmtId="181" fontId="6" fillId="0" borderId="0" xfId="0" applyNumberFormat="1" applyFont="1" applyAlignment="1">
      <alignment vertical="center"/>
    </xf>
    <xf numFmtId="182" fontId="7" fillId="0" borderId="8" xfId="0" applyNumberFormat="1" applyFont="1" applyBorder="1" applyAlignment="1">
      <alignment horizontal="right" vertical="center"/>
    </xf>
    <xf numFmtId="182" fontId="5" fillId="0" borderId="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4" fillId="0" borderId="0" xfId="12" applyFont="1" applyAlignment="1">
      <alignment vertical="center"/>
    </xf>
    <xf numFmtId="181" fontId="6" fillId="0" borderId="6" xfId="12" applyNumberFormat="1" applyFont="1" applyBorder="1" applyAlignment="1">
      <alignment vertical="center"/>
    </xf>
    <xf numFmtId="0" fontId="6" fillId="0" borderId="6" xfId="12" applyFont="1" applyBorder="1" applyAlignment="1">
      <alignment horizontal="center" vertical="center"/>
    </xf>
    <xf numFmtId="181" fontId="5" fillId="0" borderId="8" xfId="12" applyNumberFormat="1" applyFont="1" applyBorder="1" applyAlignment="1">
      <alignment vertical="center"/>
    </xf>
    <xf numFmtId="0" fontId="5" fillId="0" borderId="8" xfId="12" applyFont="1" applyBorder="1" applyAlignment="1">
      <alignment horizontal="center" vertical="center"/>
    </xf>
    <xf numFmtId="0" fontId="5" fillId="0" borderId="6" xfId="12" applyFont="1" applyBorder="1" applyAlignment="1">
      <alignment horizontal="center" vertical="center"/>
    </xf>
    <xf numFmtId="0" fontId="5" fillId="0" borderId="6" xfId="12" applyFont="1" applyBorder="1" applyAlignment="1">
      <alignment vertical="center"/>
    </xf>
    <xf numFmtId="0" fontId="5" fillId="0" borderId="4" xfId="12" applyFont="1" applyBorder="1" applyAlignment="1">
      <alignment horizontal="center" vertical="center"/>
    </xf>
    <xf numFmtId="0" fontId="5" fillId="0" borderId="4" xfId="12" applyFont="1" applyBorder="1" applyAlignment="1">
      <alignment horizontal="right" vertical="center"/>
    </xf>
    <xf numFmtId="0" fontId="2" fillId="0" borderId="11" xfId="12" applyFont="1" applyBorder="1" applyAlignment="1">
      <alignment vertical="center"/>
    </xf>
    <xf numFmtId="0" fontId="1" fillId="0" borderId="0" xfId="12" applyFont="1"/>
    <xf numFmtId="0" fontId="2" fillId="0" borderId="0" xfId="12" applyFont="1" applyAlignment="1">
      <alignment vertical="center"/>
    </xf>
    <xf numFmtId="182" fontId="7" fillId="0" borderId="8" xfId="0" applyNumberFormat="1" applyFont="1" applyBorder="1" applyAlignment="1">
      <alignment vertical="center"/>
    </xf>
    <xf numFmtId="181" fontId="7" fillId="0" borderId="8" xfId="0" applyNumberFormat="1" applyFont="1" applyBorder="1" applyAlignment="1">
      <alignment vertical="center"/>
    </xf>
    <xf numFmtId="182" fontId="5" fillId="0" borderId="8" xfId="0" applyNumberFormat="1" applyFont="1" applyBorder="1" applyAlignment="1">
      <alignment vertical="center"/>
    </xf>
    <xf numFmtId="181" fontId="5" fillId="0" borderId="8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181" fontId="7" fillId="0" borderId="8" xfId="1" applyNumberFormat="1" applyFont="1" applyBorder="1" applyAlignment="1" applyProtection="1">
      <alignment horizontal="right" vertical="center"/>
    </xf>
    <xf numFmtId="181" fontId="5" fillId="0" borderId="8" xfId="1" applyNumberFormat="1" applyFont="1" applyBorder="1" applyAlignment="1" applyProtection="1">
      <alignment horizontal="right" vertical="center"/>
    </xf>
    <xf numFmtId="0" fontId="17" fillId="0" borderId="8" xfId="0" applyFont="1" applyBorder="1" applyAlignment="1">
      <alignment horizontal="center" vertical="center"/>
    </xf>
    <xf numFmtId="183" fontId="6" fillId="0" borderId="6" xfId="11" applyNumberFormat="1" applyFont="1" applyBorder="1" applyAlignment="1">
      <alignment horizontal="right" vertical="center"/>
    </xf>
    <xf numFmtId="184" fontId="7" fillId="0" borderId="8" xfId="0" applyNumberFormat="1" applyFont="1" applyBorder="1" applyAlignment="1">
      <alignment horizontal="right" vertical="center"/>
    </xf>
    <xf numFmtId="184" fontId="5" fillId="0" borderId="8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14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13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81" fontId="4" fillId="0" borderId="0" xfId="0" applyNumberFormat="1" applyFont="1"/>
    <xf numFmtId="0" fontId="8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84" fontId="6" fillId="0" borderId="6" xfId="0" applyNumberFormat="1" applyFont="1" applyBorder="1" applyAlignment="1">
      <alignment vertical="center"/>
    </xf>
    <xf numFmtId="184" fontId="7" fillId="0" borderId="8" xfId="0" applyNumberFormat="1" applyFont="1" applyBorder="1" applyAlignment="1">
      <alignment vertical="center"/>
    </xf>
    <xf numFmtId="184" fontId="5" fillId="0" borderId="15" xfId="0" applyNumberFormat="1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85" fontId="5" fillId="0" borderId="6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85" fontId="5" fillId="0" borderId="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185" fontId="5" fillId="0" borderId="2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185" fontId="5" fillId="0" borderId="23" xfId="0" applyNumberFormat="1" applyFont="1" applyBorder="1" applyAlignment="1">
      <alignment vertical="center"/>
    </xf>
    <xf numFmtId="185" fontId="5" fillId="0" borderId="6" xfId="0" applyNumberFormat="1" applyFont="1" applyBorder="1" applyAlignment="1">
      <alignment vertical="center"/>
    </xf>
    <xf numFmtId="185" fontId="7" fillId="0" borderId="24" xfId="0" applyNumberFormat="1" applyFont="1" applyBorder="1" applyAlignment="1">
      <alignment vertical="center"/>
    </xf>
    <xf numFmtId="185" fontId="7" fillId="0" borderId="8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85" fontId="5" fillId="0" borderId="25" xfId="0" applyNumberFormat="1" applyFont="1" applyBorder="1" applyAlignment="1">
      <alignment horizontal="right" vertical="center"/>
    </xf>
    <xf numFmtId="185" fontId="6" fillId="0" borderId="24" xfId="0" applyNumberFormat="1" applyFont="1" applyBorder="1" applyAlignment="1">
      <alignment vertical="center"/>
    </xf>
    <xf numFmtId="185" fontId="6" fillId="0" borderId="8" xfId="0" applyNumberFormat="1" applyFont="1" applyBorder="1" applyAlignment="1">
      <alignment vertical="center"/>
    </xf>
    <xf numFmtId="0" fontId="6" fillId="0" borderId="8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4" fillId="0" borderId="11" xfId="0" applyFont="1" applyBorder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184" fontId="6" fillId="0" borderId="6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7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84" fontId="6" fillId="0" borderId="13" xfId="0" applyNumberFormat="1" applyFont="1" applyBorder="1" applyAlignment="1">
      <alignment horizontal="right" vertical="center"/>
    </xf>
    <xf numFmtId="0" fontId="6" fillId="0" borderId="6" xfId="2" applyFont="1" applyBorder="1" applyAlignment="1">
      <alignment horizontal="center" vertical="center"/>
    </xf>
    <xf numFmtId="184" fontId="7" fillId="0" borderId="19" xfId="0" applyNumberFormat="1" applyFont="1" applyBorder="1" applyAlignment="1">
      <alignment horizontal="right" vertical="center"/>
    </xf>
    <xf numFmtId="0" fontId="1" fillId="0" borderId="0" xfId="15" applyFont="1"/>
    <xf numFmtId="0" fontId="4" fillId="0" borderId="0" xfId="15" applyFont="1"/>
    <xf numFmtId="180" fontId="8" fillId="0" borderId="0" xfId="16" applyNumberFormat="1" applyFont="1" applyAlignment="1">
      <alignment vertical="center"/>
    </xf>
    <xf numFmtId="0" fontId="4" fillId="0" borderId="0" xfId="15" applyFont="1" applyAlignment="1">
      <alignment horizontal="left"/>
    </xf>
    <xf numFmtId="0" fontId="8" fillId="0" borderId="0" xfId="15" applyFont="1" applyAlignment="1">
      <alignment horizontal="left" vertical="center"/>
    </xf>
    <xf numFmtId="0" fontId="8" fillId="0" borderId="0" xfId="15" applyFont="1" applyAlignment="1">
      <alignment horizontal="left"/>
    </xf>
    <xf numFmtId="0" fontId="8" fillId="0" borderId="0" xfId="15" applyFont="1" applyAlignment="1">
      <alignment horizontal="right"/>
    </xf>
    <xf numFmtId="0" fontId="4" fillId="0" borderId="0" xfId="15" applyFont="1" applyAlignment="1">
      <alignment vertical="center"/>
    </xf>
    <xf numFmtId="0" fontId="8" fillId="0" borderId="0" xfId="15" applyFont="1" applyAlignment="1">
      <alignment horizontal="right" vertical="center"/>
    </xf>
    <xf numFmtId="0" fontId="8" fillId="0" borderId="0" xfId="15" applyFont="1" applyAlignment="1">
      <alignment vertical="center"/>
    </xf>
    <xf numFmtId="0" fontId="6" fillId="0" borderId="0" xfId="15" applyFont="1" applyAlignment="1">
      <alignment vertical="center"/>
    </xf>
    <xf numFmtId="0" fontId="6" fillId="0" borderId="6" xfId="15" applyFont="1" applyBorder="1" applyAlignment="1">
      <alignment horizontal="center" vertical="center"/>
    </xf>
    <xf numFmtId="181" fontId="7" fillId="0" borderId="8" xfId="15" applyNumberFormat="1" applyFont="1" applyBorder="1" applyAlignment="1">
      <alignment horizontal="right" vertical="center"/>
    </xf>
    <xf numFmtId="181" fontId="7" fillId="0" borderId="19" xfId="15" applyNumberFormat="1" applyFont="1" applyBorder="1" applyAlignment="1">
      <alignment vertical="center"/>
    </xf>
    <xf numFmtId="0" fontId="5" fillId="0" borderId="8" xfId="15" applyFont="1" applyBorder="1" applyAlignment="1">
      <alignment horizontal="center" vertical="center"/>
    </xf>
    <xf numFmtId="181" fontId="5" fillId="0" borderId="8" xfId="15" applyNumberFormat="1" applyFont="1" applyBorder="1" applyAlignment="1">
      <alignment horizontal="right" vertical="center"/>
    </xf>
    <xf numFmtId="181" fontId="5" fillId="0" borderId="8" xfId="15" applyNumberFormat="1" applyFont="1" applyBorder="1" applyAlignment="1">
      <alignment vertical="center"/>
    </xf>
    <xf numFmtId="0" fontId="5" fillId="0" borderId="0" xfId="15" applyFont="1" applyAlignment="1">
      <alignment vertical="center"/>
    </xf>
    <xf numFmtId="0" fontId="5" fillId="0" borderId="7" xfId="15" applyFont="1" applyBorder="1" applyAlignment="1">
      <alignment horizontal="center" vertical="center" wrapText="1"/>
    </xf>
    <xf numFmtId="0" fontId="5" fillId="0" borderId="6" xfId="15" applyFont="1" applyBorder="1" applyAlignment="1">
      <alignment horizontal="center" vertical="center" wrapText="1"/>
    </xf>
    <xf numFmtId="0" fontId="5" fillId="0" borderId="6" xfId="15" applyFont="1" applyBorder="1"/>
    <xf numFmtId="0" fontId="5" fillId="0" borderId="16" xfId="15" applyFont="1" applyBorder="1" applyAlignment="1">
      <alignment horizontal="center" vertical="center"/>
    </xf>
    <xf numFmtId="0" fontId="5" fillId="0" borderId="4" xfId="15" applyFont="1" applyBorder="1" applyAlignment="1">
      <alignment horizontal="right" vertical="center"/>
    </xf>
    <xf numFmtId="0" fontId="1" fillId="0" borderId="0" xfId="15" applyFont="1" applyAlignment="1">
      <alignment vertical="center"/>
    </xf>
    <xf numFmtId="0" fontId="4" fillId="0" borderId="0" xfId="15" applyFont="1" applyAlignment="1">
      <alignment horizontal="right" vertical="center"/>
    </xf>
    <xf numFmtId="0" fontId="2" fillId="0" borderId="0" xfId="15" applyFont="1" applyAlignment="1">
      <alignment vertical="center"/>
    </xf>
    <xf numFmtId="0" fontId="4" fillId="0" borderId="0" xfId="15" applyFont="1" applyAlignment="1">
      <alignment horizontal="right"/>
    </xf>
    <xf numFmtId="0" fontId="10" fillId="0" borderId="0" xfId="0" applyFont="1"/>
    <xf numFmtId="181" fontId="6" fillId="0" borderId="0" xfId="12" applyNumberFormat="1" applyFont="1" applyAlignment="1">
      <alignment vertical="center"/>
    </xf>
    <xf numFmtId="42" fontId="6" fillId="0" borderId="6" xfId="12" applyNumberFormat="1" applyFont="1" applyBorder="1" applyAlignment="1">
      <alignment horizontal="right" vertical="center"/>
    </xf>
    <xf numFmtId="181" fontId="5" fillId="0" borderId="0" xfId="12" applyNumberFormat="1" applyFont="1" applyAlignment="1">
      <alignment vertical="center"/>
    </xf>
    <xf numFmtId="181" fontId="7" fillId="0" borderId="8" xfId="12" applyNumberFormat="1" applyFont="1" applyBorder="1" applyAlignment="1">
      <alignment vertical="center"/>
    </xf>
    <xf numFmtId="181" fontId="7" fillId="0" borderId="8" xfId="12" applyNumberFormat="1" applyFont="1" applyBorder="1" applyAlignment="1">
      <alignment horizontal="right" vertical="center"/>
    </xf>
    <xf numFmtId="0" fontId="5" fillId="0" borderId="9" xfId="12" applyFont="1" applyBorder="1" applyAlignment="1">
      <alignment horizontal="center" vertical="center"/>
    </xf>
    <xf numFmtId="181" fontId="5" fillId="0" borderId="8" xfId="12" applyNumberFormat="1" applyFont="1" applyBorder="1" applyAlignment="1">
      <alignment horizontal="right" vertical="center"/>
    </xf>
    <xf numFmtId="0" fontId="5" fillId="0" borderId="6" xfId="12" applyFont="1" applyBorder="1" applyAlignment="1">
      <alignment horizontal="center" vertical="top" wrapText="1"/>
    </xf>
    <xf numFmtId="0" fontId="5" fillId="0" borderId="16" xfId="12" applyFont="1" applyBorder="1" applyAlignment="1">
      <alignment horizontal="distributed"/>
    </xf>
    <xf numFmtId="0" fontId="5" fillId="0" borderId="4" xfId="12" applyFont="1" applyBorder="1" applyAlignment="1">
      <alignment horizontal="right"/>
    </xf>
    <xf numFmtId="181" fontId="6" fillId="0" borderId="6" xfId="15" applyNumberFormat="1" applyFont="1" applyBorder="1" applyAlignment="1">
      <alignment horizontal="right" vertical="center"/>
    </xf>
    <xf numFmtId="181" fontId="6" fillId="0" borderId="6" xfId="15" applyNumberFormat="1" applyFont="1" applyBorder="1" applyAlignment="1">
      <alignment vertical="center"/>
    </xf>
    <xf numFmtId="0" fontId="8" fillId="0" borderId="0" xfId="16" applyFont="1" applyAlignment="1">
      <alignment horizontal="left" vertical="center"/>
    </xf>
    <xf numFmtId="0" fontId="8" fillId="0" borderId="0" xfId="16" applyFont="1" applyAlignment="1" applyProtection="1">
      <alignment horizontal="right" vertical="center"/>
      <protection locked="0"/>
    </xf>
    <xf numFmtId="0" fontId="8" fillId="0" borderId="0" xfId="16" applyFont="1" applyAlignment="1">
      <alignment horizontal="right" vertical="center"/>
    </xf>
    <xf numFmtId="0" fontId="8" fillId="0" borderId="0" xfId="15" applyFont="1"/>
    <xf numFmtId="181" fontId="7" fillId="0" borderId="8" xfId="15" applyNumberFormat="1" applyFont="1" applyBorder="1" applyAlignment="1">
      <alignment vertical="center"/>
    </xf>
    <xf numFmtId="0" fontId="2" fillId="0" borderId="0" xfId="15" applyFont="1"/>
    <xf numFmtId="0" fontId="4" fillId="0" borderId="0" xfId="16" applyFont="1" applyAlignment="1">
      <alignment vertical="center"/>
    </xf>
    <xf numFmtId="0" fontId="8" fillId="0" borderId="0" xfId="16" applyFont="1" applyAlignment="1">
      <alignment vertical="center"/>
    </xf>
    <xf numFmtId="181" fontId="7" fillId="0" borderId="19" xfId="12" applyNumberFormat="1" applyFont="1" applyBorder="1" applyAlignment="1">
      <alignment vertical="center"/>
    </xf>
    <xf numFmtId="0" fontId="1" fillId="0" borderId="0" xfId="12" applyFont="1" applyAlignment="1">
      <alignment vertical="center"/>
    </xf>
    <xf numFmtId="186" fontId="1" fillId="0" borderId="0" xfId="0" applyNumberFormat="1" applyFont="1"/>
    <xf numFmtId="0" fontId="18" fillId="0" borderId="0" xfId="13" applyFont="1" applyAlignment="1">
      <alignment vertical="center"/>
    </xf>
    <xf numFmtId="0" fontId="8" fillId="0" borderId="0" xfId="13" applyFont="1" applyAlignment="1">
      <alignment horizontal="right" vertical="center"/>
    </xf>
    <xf numFmtId="181" fontId="18" fillId="0" borderId="0" xfId="13" applyNumberFormat="1" applyFont="1" applyAlignment="1">
      <alignment vertical="center"/>
    </xf>
    <xf numFmtId="187" fontId="18" fillId="0" borderId="0" xfId="13" applyNumberFormat="1" applyFont="1" applyAlignment="1">
      <alignment horizontal="right" vertical="center"/>
    </xf>
    <xf numFmtId="0" fontId="8" fillId="0" borderId="0" xfId="13" applyFont="1" applyAlignment="1">
      <alignment vertical="center"/>
    </xf>
    <xf numFmtId="0" fontId="6" fillId="0" borderId="0" xfId="13" applyFont="1" applyAlignment="1">
      <alignment vertical="center"/>
    </xf>
    <xf numFmtId="187" fontId="6" fillId="0" borderId="6" xfId="13" applyNumberFormat="1" applyFont="1" applyBorder="1" applyAlignment="1">
      <alignment vertical="center"/>
    </xf>
    <xf numFmtId="181" fontId="6" fillId="0" borderId="6" xfId="13" applyNumberFormat="1" applyFont="1" applyBorder="1" applyAlignment="1">
      <alignment vertical="center"/>
    </xf>
    <xf numFmtId="181" fontId="6" fillId="0" borderId="32" xfId="13" applyNumberFormat="1" applyFont="1" applyBorder="1" applyAlignment="1">
      <alignment vertical="center"/>
    </xf>
    <xf numFmtId="187" fontId="6" fillId="0" borderId="10" xfId="13" applyNumberFormat="1" applyFont="1" applyBorder="1" applyAlignment="1">
      <alignment horizontal="right" vertical="center"/>
    </xf>
    <xf numFmtId="187" fontId="7" fillId="0" borderId="8" xfId="13" applyNumberFormat="1" applyFont="1" applyBorder="1" applyAlignment="1">
      <alignment vertical="center"/>
    </xf>
    <xf numFmtId="181" fontId="7" fillId="0" borderId="8" xfId="13" applyNumberFormat="1" applyFont="1" applyBorder="1" applyAlignment="1">
      <alignment vertical="center"/>
    </xf>
    <xf numFmtId="181" fontId="7" fillId="0" borderId="33" xfId="13" applyNumberFormat="1" applyFont="1" applyBorder="1" applyAlignment="1">
      <alignment vertical="center"/>
    </xf>
    <xf numFmtId="187" fontId="7" fillId="0" borderId="9" xfId="13" applyNumberFormat="1" applyFont="1" applyBorder="1" applyAlignment="1">
      <alignment horizontal="right" vertical="center"/>
    </xf>
    <xf numFmtId="181" fontId="7" fillId="0" borderId="19" xfId="13" applyNumberFormat="1" applyFont="1" applyBorder="1" applyAlignment="1">
      <alignment vertical="center"/>
    </xf>
    <xf numFmtId="187" fontId="5" fillId="0" borderId="8" xfId="13" applyNumberFormat="1" applyFont="1" applyBorder="1" applyAlignment="1">
      <alignment vertical="center"/>
    </xf>
    <xf numFmtId="181" fontId="5" fillId="0" borderId="8" xfId="13" applyNumberFormat="1" applyFont="1" applyBorder="1" applyAlignment="1">
      <alignment vertical="center"/>
    </xf>
    <xf numFmtId="181" fontId="5" fillId="0" borderId="33" xfId="13" applyNumberFormat="1" applyFont="1" applyBorder="1" applyAlignment="1">
      <alignment vertical="center"/>
    </xf>
    <xf numFmtId="187" fontId="5" fillId="0" borderId="9" xfId="13" applyNumberFormat="1" applyFont="1" applyBorder="1" applyAlignment="1">
      <alignment horizontal="right" vertical="center"/>
    </xf>
    <xf numFmtId="0" fontId="5" fillId="0" borderId="0" xfId="13" applyFont="1" applyAlignment="1">
      <alignment vertical="center"/>
    </xf>
    <xf numFmtId="0" fontId="5" fillId="0" borderId="6" xfId="13" applyFont="1" applyBorder="1" applyAlignment="1">
      <alignment horizontal="center" vertical="center"/>
    </xf>
    <xf numFmtId="0" fontId="5" fillId="0" borderId="10" xfId="13" applyFont="1" applyBorder="1" applyAlignment="1">
      <alignment horizontal="center" vertical="center"/>
    </xf>
    <xf numFmtId="0" fontId="5" fillId="0" borderId="6" xfId="13" applyFont="1" applyBorder="1" applyAlignment="1">
      <alignment vertical="center"/>
    </xf>
    <xf numFmtId="0" fontId="5" fillId="0" borderId="0" xfId="13" applyFont="1" applyAlignment="1">
      <alignment horizontal="center"/>
    </xf>
    <xf numFmtId="0" fontId="5" fillId="0" borderId="4" xfId="13" applyFont="1" applyBorder="1" applyAlignment="1">
      <alignment horizontal="right"/>
    </xf>
    <xf numFmtId="0" fontId="2" fillId="0" borderId="0" xfId="13" applyFont="1" applyAlignment="1">
      <alignment vertical="center"/>
    </xf>
    <xf numFmtId="0" fontId="21" fillId="0" borderId="0" xfId="0" applyFont="1" applyAlignment="1">
      <alignment horizontal="right"/>
    </xf>
    <xf numFmtId="177" fontId="6" fillId="0" borderId="6" xfId="12" applyNumberFormat="1" applyFont="1" applyBorder="1" applyAlignment="1">
      <alignment horizontal="right" vertical="center"/>
    </xf>
    <xf numFmtId="181" fontId="6" fillId="0" borderId="10" xfId="12" applyNumberFormat="1" applyFont="1" applyBorder="1" applyAlignment="1">
      <alignment vertical="center"/>
    </xf>
    <xf numFmtId="177" fontId="5" fillId="0" borderId="8" xfId="12" applyNumberFormat="1" applyFont="1" applyBorder="1" applyAlignment="1">
      <alignment horizontal="right" vertical="center"/>
    </xf>
    <xf numFmtId="177" fontId="5" fillId="0" borderId="9" xfId="12" applyNumberFormat="1" applyFont="1" applyBorder="1" applyAlignment="1">
      <alignment horizontal="right" vertical="center"/>
    </xf>
    <xf numFmtId="177" fontId="5" fillId="0" borderId="35" xfId="12" applyNumberFormat="1" applyFont="1" applyBorder="1" applyAlignment="1">
      <alignment horizontal="right" vertical="center"/>
    </xf>
    <xf numFmtId="0" fontId="5" fillId="0" borderId="15" xfId="12" applyFont="1" applyBorder="1" applyAlignment="1">
      <alignment horizontal="center" vertical="center"/>
    </xf>
    <xf numFmtId="0" fontId="6" fillId="0" borderId="0" xfId="13" applyFont="1" applyAlignment="1">
      <alignment horizontal="center" vertical="center"/>
    </xf>
    <xf numFmtId="177" fontId="6" fillId="0" borderId="8" xfId="13" applyNumberFormat="1" applyFont="1" applyBorder="1" applyAlignment="1">
      <alignment horizontal="right" vertical="center"/>
    </xf>
    <xf numFmtId="177" fontId="6" fillId="0" borderId="6" xfId="13" applyNumberFormat="1" applyFont="1" applyBorder="1" applyAlignment="1">
      <alignment horizontal="right" vertical="center"/>
    </xf>
    <xf numFmtId="177" fontId="7" fillId="0" borderId="8" xfId="13" applyNumberFormat="1" applyFont="1" applyBorder="1" applyAlignment="1">
      <alignment horizontal="right" vertical="center"/>
    </xf>
    <xf numFmtId="177" fontId="5" fillId="0" borderId="8" xfId="13" applyNumberFormat="1" applyFont="1" applyBorder="1" applyAlignment="1">
      <alignment horizontal="right" vertical="center"/>
    </xf>
    <xf numFmtId="177" fontId="5" fillId="0" borderId="8" xfId="13" applyNumberFormat="1" applyFont="1" applyBorder="1" applyAlignment="1">
      <alignment vertical="center"/>
    </xf>
    <xf numFmtId="0" fontId="5" fillId="0" borderId="15" xfId="13" applyFont="1" applyBorder="1" applyAlignment="1">
      <alignment horizontal="center" vertical="center"/>
    </xf>
    <xf numFmtId="0" fontId="5" fillId="0" borderId="0" xfId="13" applyFont="1" applyAlignment="1">
      <alignment horizontal="center" vertical="center"/>
    </xf>
    <xf numFmtId="0" fontId="5" fillId="0" borderId="4" xfId="13" applyFont="1" applyBorder="1" applyAlignment="1">
      <alignment horizontal="right" vertical="center"/>
    </xf>
    <xf numFmtId="181" fontId="6" fillId="0" borderId="0" xfId="13" applyNumberFormat="1" applyFont="1" applyAlignment="1">
      <alignment horizontal="center" vertical="center"/>
    </xf>
    <xf numFmtId="180" fontId="5" fillId="0" borderId="8" xfId="13" applyNumberFormat="1" applyFont="1" applyBorder="1" applyAlignment="1">
      <alignment horizontal="right" vertical="center"/>
    </xf>
    <xf numFmtId="0" fontId="17" fillId="0" borderId="8" xfId="13" applyFont="1" applyBorder="1" applyAlignment="1">
      <alignment horizontal="center" vertical="center"/>
    </xf>
    <xf numFmtId="0" fontId="1" fillId="0" borderId="0" xfId="17" applyFont="1"/>
    <xf numFmtId="0" fontId="1" fillId="0" borderId="0" xfId="18" applyFont="1"/>
    <xf numFmtId="0" fontId="8" fillId="0" borderId="0" xfId="18" applyFont="1" applyAlignment="1">
      <alignment horizontal="right"/>
    </xf>
    <xf numFmtId="0" fontId="23" fillId="0" borderId="0" xfId="18" applyFont="1" applyAlignment="1">
      <alignment vertical="center"/>
    </xf>
    <xf numFmtId="0" fontId="8" fillId="0" borderId="0" xfId="18" applyFont="1" applyAlignment="1">
      <alignment vertical="center"/>
    </xf>
    <xf numFmtId="0" fontId="5" fillId="0" borderId="0" xfId="17" applyFont="1"/>
    <xf numFmtId="177" fontId="5" fillId="0" borderId="0" xfId="18" applyNumberFormat="1" applyFont="1"/>
    <xf numFmtId="177" fontId="6" fillId="0" borderId="6" xfId="18" applyNumberFormat="1" applyFont="1" applyBorder="1" applyAlignment="1">
      <alignment vertical="center"/>
    </xf>
    <xf numFmtId="177" fontId="6" fillId="0" borderId="10" xfId="18" applyNumberFormat="1" applyFont="1" applyBorder="1" applyAlignment="1">
      <alignment vertical="center"/>
    </xf>
    <xf numFmtId="177" fontId="6" fillId="0" borderId="6" xfId="18" applyNumberFormat="1" applyFont="1" applyBorder="1" applyAlignment="1">
      <alignment horizontal="right" vertical="center"/>
    </xf>
    <xf numFmtId="177" fontId="6" fillId="0" borderId="6" xfId="17" applyNumberFormat="1" applyFont="1" applyBorder="1" applyAlignment="1">
      <alignment vertical="center"/>
    </xf>
    <xf numFmtId="0" fontId="6" fillId="0" borderId="6" xfId="18" applyFont="1" applyBorder="1" applyAlignment="1">
      <alignment horizontal="center" vertical="center"/>
    </xf>
    <xf numFmtId="0" fontId="5" fillId="0" borderId="0" xfId="18" applyFont="1"/>
    <xf numFmtId="177" fontId="7" fillId="0" borderId="8" xfId="18" applyNumberFormat="1" applyFont="1" applyBorder="1" applyAlignment="1">
      <alignment vertical="center"/>
    </xf>
    <xf numFmtId="177" fontId="7" fillId="0" borderId="9" xfId="18" applyNumberFormat="1" applyFont="1" applyBorder="1" applyAlignment="1">
      <alignment vertical="center"/>
    </xf>
    <xf numFmtId="177" fontId="7" fillId="0" borderId="8" xfId="18" applyNumberFormat="1" applyFont="1" applyBorder="1" applyAlignment="1">
      <alignment horizontal="right" vertical="center"/>
    </xf>
    <xf numFmtId="177" fontId="7" fillId="0" borderId="8" xfId="17" applyNumberFormat="1" applyFont="1" applyBorder="1" applyAlignment="1">
      <alignment vertical="center"/>
    </xf>
    <xf numFmtId="0" fontId="5" fillId="0" borderId="8" xfId="18" applyFont="1" applyBorder="1" applyAlignment="1">
      <alignment horizontal="center" vertical="center"/>
    </xf>
    <xf numFmtId="177" fontId="5" fillId="0" borderId="8" xfId="18" applyNumberFormat="1" applyFont="1" applyBorder="1" applyAlignment="1">
      <alignment vertical="center"/>
    </xf>
    <xf numFmtId="177" fontId="5" fillId="0" borderId="9" xfId="18" applyNumberFormat="1" applyFont="1" applyBorder="1" applyAlignment="1">
      <alignment vertical="center"/>
    </xf>
    <xf numFmtId="177" fontId="5" fillId="0" borderId="8" xfId="18" applyNumberFormat="1" applyFont="1" applyBorder="1" applyAlignment="1">
      <alignment horizontal="right" vertical="center"/>
    </xf>
    <xf numFmtId="177" fontId="5" fillId="0" borderId="8" xfId="17" applyNumberFormat="1" applyFont="1" applyBorder="1" applyAlignment="1">
      <alignment vertical="center"/>
    </xf>
    <xf numFmtId="0" fontId="17" fillId="0" borderId="8" xfId="18" applyFont="1" applyBorder="1" applyAlignment="1">
      <alignment horizontal="center" vertical="center"/>
    </xf>
    <xf numFmtId="0" fontId="5" fillId="0" borderId="6" xfId="18" applyFont="1" applyBorder="1" applyAlignment="1">
      <alignment horizontal="left" vertical="center"/>
    </xf>
    <xf numFmtId="0" fontId="5" fillId="0" borderId="4" xfId="18" applyFont="1" applyBorder="1" applyAlignment="1">
      <alignment horizontal="right" vertical="center"/>
    </xf>
    <xf numFmtId="0" fontId="4" fillId="0" borderId="0" xfId="18" applyFont="1"/>
    <xf numFmtId="182" fontId="4" fillId="0" borderId="0" xfId="18" applyNumberFormat="1" applyFont="1"/>
    <xf numFmtId="182" fontId="18" fillId="0" borderId="0" xfId="18" applyNumberFormat="1" applyFont="1" applyAlignment="1">
      <alignment vertical="center"/>
    </xf>
    <xf numFmtId="0" fontId="6" fillId="0" borderId="0" xfId="18" applyFont="1" applyAlignment="1">
      <alignment vertical="center"/>
    </xf>
    <xf numFmtId="182" fontId="4" fillId="0" borderId="0" xfId="18" applyNumberFormat="1" applyFont="1" applyAlignment="1">
      <alignment vertical="center"/>
    </xf>
    <xf numFmtId="0" fontId="4" fillId="0" borderId="0" xfId="18" applyFont="1" applyAlignment="1">
      <alignment vertical="center"/>
    </xf>
    <xf numFmtId="0" fontId="18" fillId="0" borderId="0" xfId="18" applyFont="1" applyAlignment="1">
      <alignment horizontal="center" vertical="center"/>
    </xf>
    <xf numFmtId="0" fontId="5" fillId="0" borderId="0" xfId="18" applyFont="1" applyAlignment="1">
      <alignment vertical="center"/>
    </xf>
    <xf numFmtId="0" fontId="17" fillId="0" borderId="15" xfId="18" applyFont="1" applyBorder="1" applyAlignment="1">
      <alignment horizontal="center" vertical="center"/>
    </xf>
    <xf numFmtId="0" fontId="5" fillId="0" borderId="8" xfId="18" applyFont="1" applyBorder="1" applyAlignment="1">
      <alignment horizontal="left" vertical="center"/>
    </xf>
    <xf numFmtId="0" fontId="4" fillId="0" borderId="0" xfId="17" applyFont="1" applyAlignment="1">
      <alignment vertical="center"/>
    </xf>
    <xf numFmtId="0" fontId="5" fillId="0" borderId="0" xfId="17" applyFont="1" applyAlignment="1">
      <alignment vertical="center"/>
    </xf>
    <xf numFmtId="0" fontId="6" fillId="0" borderId="0" xfId="17" applyFont="1" applyAlignment="1">
      <alignment vertical="center"/>
    </xf>
    <xf numFmtId="3" fontId="6" fillId="0" borderId="0" xfId="17" applyNumberFormat="1" applyFont="1" applyAlignment="1">
      <alignment vertical="center"/>
    </xf>
    <xf numFmtId="0" fontId="6" fillId="0" borderId="6" xfId="17" applyFont="1" applyBorder="1" applyAlignment="1">
      <alignment horizontal="center" vertical="center"/>
    </xf>
    <xf numFmtId="0" fontId="5" fillId="0" borderId="8" xfId="17" applyFont="1" applyBorder="1" applyAlignment="1">
      <alignment horizontal="center" vertical="center"/>
    </xf>
    <xf numFmtId="3" fontId="5" fillId="0" borderId="0" xfId="17" applyNumberFormat="1" applyFont="1" applyAlignment="1">
      <alignment vertical="center"/>
    </xf>
    <xf numFmtId="177" fontId="5" fillId="0" borderId="8" xfId="17" applyNumberFormat="1" applyFont="1" applyBorder="1" applyAlignment="1">
      <alignment horizontal="right" vertical="center"/>
    </xf>
    <xf numFmtId="0" fontId="5" fillId="0" borderId="15" xfId="17" applyFont="1" applyBorder="1" applyAlignment="1">
      <alignment horizontal="center" vertical="center"/>
    </xf>
    <xf numFmtId="0" fontId="5" fillId="0" borderId="0" xfId="17" applyFont="1" applyAlignment="1">
      <alignment horizontal="center" vertical="center"/>
    </xf>
    <xf numFmtId="0" fontId="5" fillId="0" borderId="10" xfId="17" applyFont="1" applyBorder="1" applyAlignment="1">
      <alignment horizontal="left" vertical="center"/>
    </xf>
    <xf numFmtId="0" fontId="5" fillId="0" borderId="17" xfId="17" applyFont="1" applyBorder="1" applyAlignment="1">
      <alignment horizontal="right" vertical="center"/>
    </xf>
    <xf numFmtId="0" fontId="6" fillId="0" borderId="14" xfId="17" applyFont="1" applyBorder="1" applyAlignment="1">
      <alignment vertical="center"/>
    </xf>
    <xf numFmtId="0" fontId="2" fillId="0" borderId="0" xfId="17" applyFont="1" applyAlignment="1">
      <alignment vertical="center"/>
    </xf>
    <xf numFmtId="177" fontId="1" fillId="0" borderId="0" xfId="0" applyNumberFormat="1" applyFont="1"/>
    <xf numFmtId="3" fontId="8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3" fontId="24" fillId="0" borderId="0" xfId="0" applyNumberFormat="1" applyFont="1" applyAlignment="1">
      <alignment vertical="center"/>
    </xf>
    <xf numFmtId="188" fontId="24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77" fontId="6" fillId="0" borderId="13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7" fontId="7" fillId="0" borderId="19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 shrinkToFit="1"/>
    </xf>
    <xf numFmtId="177" fontId="5" fillId="0" borderId="19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/>
    </xf>
    <xf numFmtId="177" fontId="6" fillId="0" borderId="10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0" fontId="5" fillId="0" borderId="7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15" fillId="0" borderId="0" xfId="8">
      <alignment vertical="center"/>
    </xf>
    <xf numFmtId="177" fontId="15" fillId="0" borderId="0" xfId="8" applyNumberFormat="1">
      <alignment vertical="center"/>
    </xf>
    <xf numFmtId="177" fontId="25" fillId="0" borderId="6" xfId="8" applyNumberFormat="1" applyFont="1" applyBorder="1" applyAlignment="1">
      <alignment horizontal="right" vertical="center"/>
    </xf>
    <xf numFmtId="177" fontId="27" fillId="0" borderId="8" xfId="8" applyNumberFormat="1" applyFont="1" applyBorder="1" applyAlignment="1">
      <alignment horizontal="right" vertical="center"/>
    </xf>
    <xf numFmtId="0" fontId="26" fillId="0" borderId="15" xfId="8" applyFont="1" applyBorder="1" applyAlignment="1">
      <alignment horizontal="center" vertical="center"/>
    </xf>
    <xf numFmtId="0" fontId="26" fillId="0" borderId="8" xfId="8" applyFont="1" applyBorder="1" applyAlignment="1">
      <alignment horizontal="center" vertical="center"/>
    </xf>
    <xf numFmtId="0" fontId="28" fillId="0" borderId="0" xfId="8" applyFont="1">
      <alignment vertical="center"/>
    </xf>
    <xf numFmtId="0" fontId="30" fillId="0" borderId="0" xfId="8" applyFont="1">
      <alignment vertical="center"/>
    </xf>
    <xf numFmtId="0" fontId="1" fillId="0" borderId="0" xfId="19" applyFont="1" applyAlignment="1">
      <alignment vertical="center"/>
    </xf>
    <xf numFmtId="0" fontId="4" fillId="0" borderId="0" xfId="19" applyFont="1" applyAlignment="1">
      <alignment vertical="center"/>
    </xf>
    <xf numFmtId="3" fontId="4" fillId="0" borderId="0" xfId="19" applyNumberFormat="1" applyFont="1" applyAlignment="1">
      <alignment vertical="center"/>
    </xf>
    <xf numFmtId="0" fontId="8" fillId="0" borderId="0" xfId="19" applyFont="1" applyAlignment="1">
      <alignment vertical="center"/>
    </xf>
    <xf numFmtId="0" fontId="8" fillId="0" borderId="0" xfId="19" applyFont="1" applyAlignment="1">
      <alignment horizontal="right" vertical="center"/>
    </xf>
    <xf numFmtId="0" fontId="5" fillId="0" borderId="0" xfId="19" applyFont="1" applyAlignment="1">
      <alignment vertical="center"/>
    </xf>
    <xf numFmtId="3" fontId="6" fillId="0" borderId="0" xfId="19" applyNumberFormat="1" applyFont="1" applyAlignment="1">
      <alignment vertical="center"/>
    </xf>
    <xf numFmtId="0" fontId="6" fillId="0" borderId="0" xfId="19" applyFont="1" applyAlignment="1">
      <alignment vertical="center"/>
    </xf>
    <xf numFmtId="177" fontId="6" fillId="0" borderId="0" xfId="19" applyNumberFormat="1" applyFont="1" applyAlignment="1">
      <alignment vertical="center"/>
    </xf>
    <xf numFmtId="41" fontId="6" fillId="0" borderId="6" xfId="19" applyNumberFormat="1" applyFont="1" applyBorder="1" applyAlignment="1">
      <alignment vertical="center" shrinkToFit="1"/>
    </xf>
    <xf numFmtId="41" fontId="6" fillId="0" borderId="10" xfId="19" applyNumberFormat="1" applyFont="1" applyBorder="1" applyAlignment="1">
      <alignment vertical="center" shrinkToFit="1"/>
    </xf>
    <xf numFmtId="41" fontId="6" fillId="0" borderId="6" xfId="19" applyNumberFormat="1" applyFont="1" applyBorder="1" applyAlignment="1">
      <alignment horizontal="center" vertical="center" shrinkToFit="1"/>
    </xf>
    <xf numFmtId="0" fontId="6" fillId="0" borderId="6" xfId="19" applyFont="1" applyBorder="1" applyAlignment="1">
      <alignment horizontal="center" vertical="center"/>
    </xf>
    <xf numFmtId="177" fontId="5" fillId="0" borderId="0" xfId="19" applyNumberFormat="1" applyFont="1" applyAlignment="1">
      <alignment vertical="center"/>
    </xf>
    <xf numFmtId="177" fontId="7" fillId="0" borderId="8" xfId="19" applyNumberFormat="1" applyFont="1" applyBorder="1" applyAlignment="1">
      <alignment vertical="center" shrinkToFit="1"/>
    </xf>
    <xf numFmtId="177" fontId="7" fillId="0" borderId="9" xfId="19" applyNumberFormat="1" applyFont="1" applyBorder="1" applyAlignment="1">
      <alignment vertical="center" shrinkToFit="1"/>
    </xf>
    <xf numFmtId="177" fontId="7" fillId="0" borderId="8" xfId="19" applyNumberFormat="1" applyFont="1" applyBorder="1" applyAlignment="1">
      <alignment horizontal="center" vertical="center" shrinkToFit="1"/>
    </xf>
    <xf numFmtId="0" fontId="5" fillId="0" borderId="8" xfId="19" applyFont="1" applyBorder="1" applyAlignment="1">
      <alignment horizontal="center" vertical="center"/>
    </xf>
    <xf numFmtId="3" fontId="5" fillId="0" borderId="0" xfId="19" applyNumberFormat="1" applyFont="1" applyAlignment="1">
      <alignment vertical="center"/>
    </xf>
    <xf numFmtId="177" fontId="5" fillId="0" borderId="8" xfId="19" applyNumberFormat="1" applyFont="1" applyBorder="1" applyAlignment="1">
      <alignment vertical="center" shrinkToFit="1"/>
    </xf>
    <xf numFmtId="177" fontId="5" fillId="0" borderId="9" xfId="19" applyNumberFormat="1" applyFont="1" applyBorder="1" applyAlignment="1">
      <alignment vertical="center" shrinkToFit="1"/>
    </xf>
    <xf numFmtId="177" fontId="5" fillId="0" borderId="8" xfId="19" applyNumberFormat="1" applyFont="1" applyBorder="1" applyAlignment="1">
      <alignment horizontal="center" vertical="center" shrinkToFit="1"/>
    </xf>
    <xf numFmtId="0" fontId="5" fillId="0" borderId="8" xfId="19" applyFont="1" applyBorder="1" applyAlignment="1">
      <alignment horizontal="center" vertical="center" shrinkToFit="1"/>
    </xf>
    <xf numFmtId="0" fontId="4" fillId="0" borderId="0" xfId="19" applyFont="1" applyAlignment="1">
      <alignment horizontal="center" vertical="center" wrapText="1"/>
    </xf>
    <xf numFmtId="0" fontId="31" fillId="0" borderId="0" xfId="19" applyFont="1" applyAlignment="1">
      <alignment horizontal="center" vertical="center"/>
    </xf>
    <xf numFmtId="0" fontId="4" fillId="0" borderId="6" xfId="19" applyFont="1" applyBorder="1" applyAlignment="1">
      <alignment vertical="center"/>
    </xf>
    <xf numFmtId="0" fontId="4" fillId="0" borderId="4" xfId="19" applyFont="1" applyBorder="1" applyAlignment="1">
      <alignment horizontal="right" vertical="center" wrapText="1"/>
    </xf>
    <xf numFmtId="41" fontId="6" fillId="0" borderId="6" xfId="10" applyNumberFormat="1" applyFont="1" applyBorder="1" applyAlignment="1">
      <alignment vertical="center" shrinkToFit="1"/>
    </xf>
    <xf numFmtId="177" fontId="7" fillId="0" borderId="8" xfId="10" applyNumberFormat="1" applyFont="1" applyBorder="1" applyAlignment="1" applyProtection="1">
      <alignment vertical="center" shrinkToFit="1"/>
    </xf>
    <xf numFmtId="177" fontId="5" fillId="0" borderId="8" xfId="10" applyNumberFormat="1" applyFont="1" applyBorder="1" applyAlignment="1" applyProtection="1">
      <alignment vertical="center" shrinkToFit="1"/>
    </xf>
    <xf numFmtId="0" fontId="2" fillId="0" borderId="0" xfId="19" applyFont="1" applyAlignment="1">
      <alignment vertical="center"/>
    </xf>
    <xf numFmtId="3" fontId="1" fillId="0" borderId="0" xfId="19" applyNumberFormat="1" applyFont="1" applyAlignment="1">
      <alignment vertical="center"/>
    </xf>
    <xf numFmtId="41" fontId="8" fillId="0" borderId="0" xfId="19" applyNumberFormat="1" applyFont="1" applyAlignment="1">
      <alignment vertical="center"/>
    </xf>
    <xf numFmtId="41" fontId="5" fillId="0" borderId="6" xfId="9" applyNumberFormat="1" applyFont="1" applyBorder="1" applyAlignment="1">
      <alignment horizontal="right" vertical="center"/>
    </xf>
    <xf numFmtId="41" fontId="5" fillId="0" borderId="6" xfId="20" applyNumberFormat="1" applyFont="1" applyBorder="1" applyAlignment="1">
      <alignment horizontal="right" vertical="center"/>
    </xf>
    <xf numFmtId="41" fontId="5" fillId="0" borderId="6" xfId="20" applyNumberFormat="1" applyFont="1" applyBorder="1" applyAlignment="1">
      <alignment vertical="center"/>
    </xf>
    <xf numFmtId="188" fontId="5" fillId="0" borderId="13" xfId="19" applyNumberFormat="1" applyFont="1" applyBorder="1" applyAlignment="1">
      <alignment vertical="center"/>
    </xf>
    <xf numFmtId="188" fontId="5" fillId="0" borderId="6" xfId="19" applyNumberFormat="1" applyFont="1" applyBorder="1" applyAlignment="1">
      <alignment vertical="center"/>
    </xf>
    <xf numFmtId="0" fontId="5" fillId="0" borderId="6" xfId="19" applyFont="1" applyBorder="1" applyAlignment="1">
      <alignment horizontal="distributed" vertical="center" indent="1"/>
    </xf>
    <xf numFmtId="41" fontId="5" fillId="0" borderId="0" xfId="9" applyNumberFormat="1" applyFont="1" applyBorder="1" applyAlignment="1">
      <alignment vertical="center"/>
    </xf>
    <xf numFmtId="41" fontId="5" fillId="0" borderId="0" xfId="20" applyNumberFormat="1" applyFont="1" applyAlignment="1">
      <alignment vertical="center"/>
    </xf>
    <xf numFmtId="41" fontId="5" fillId="0" borderId="0" xfId="20" applyNumberFormat="1" applyFont="1" applyAlignment="1">
      <alignment horizontal="right" vertical="center"/>
    </xf>
    <xf numFmtId="41" fontId="5" fillId="0" borderId="0" xfId="19" applyNumberFormat="1" applyFont="1" applyAlignment="1">
      <alignment vertical="center"/>
    </xf>
    <xf numFmtId="41" fontId="5" fillId="0" borderId="8" xfId="9" applyNumberFormat="1" applyFont="1" applyBorder="1" applyAlignment="1">
      <alignment vertical="center"/>
    </xf>
    <xf numFmtId="41" fontId="5" fillId="0" borderId="8" xfId="20" applyNumberFormat="1" applyFont="1" applyBorder="1" applyAlignment="1">
      <alignment vertical="center"/>
    </xf>
    <xf numFmtId="41" fontId="5" fillId="0" borderId="8" xfId="20" applyNumberFormat="1" applyFont="1" applyBorder="1" applyAlignment="1">
      <alignment horizontal="right" vertical="center"/>
    </xf>
    <xf numFmtId="188" fontId="5" fillId="0" borderId="0" xfId="19" applyNumberFormat="1" applyFont="1" applyAlignment="1">
      <alignment vertical="center"/>
    </xf>
    <xf numFmtId="188" fontId="5" fillId="0" borderId="8" xfId="19" applyNumberFormat="1" applyFont="1" applyBorder="1" applyAlignment="1">
      <alignment vertical="center"/>
    </xf>
    <xf numFmtId="0" fontId="5" fillId="0" borderId="8" xfId="19" applyFont="1" applyBorder="1" applyAlignment="1">
      <alignment horizontal="distributed" vertical="center" indent="1"/>
    </xf>
    <xf numFmtId="0" fontId="4" fillId="0" borderId="8" xfId="19" applyFont="1" applyBorder="1" applyAlignment="1">
      <alignment horizontal="distributed" vertical="center" indent="1"/>
    </xf>
    <xf numFmtId="41" fontId="5" fillId="0" borderId="0" xfId="9" applyNumberFormat="1" applyFont="1" applyBorder="1" applyAlignment="1">
      <alignment horizontal="right" vertical="center"/>
    </xf>
    <xf numFmtId="41" fontId="5" fillId="0" borderId="8" xfId="9" applyNumberFormat="1" applyFont="1" applyBorder="1" applyAlignment="1">
      <alignment horizontal="right" vertical="center"/>
    </xf>
    <xf numFmtId="41" fontId="5" fillId="0" borderId="8" xfId="9" applyNumberFormat="1" applyFont="1" applyBorder="1" applyAlignment="1">
      <alignment horizontal="center" vertical="center"/>
    </xf>
    <xf numFmtId="41" fontId="5" fillId="0" borderId="9" xfId="19" applyNumberFormat="1" applyFont="1" applyBorder="1" applyAlignment="1">
      <alignment horizontal="center" vertical="center"/>
    </xf>
    <xf numFmtId="0" fontId="5" fillId="0" borderId="9" xfId="19" applyFont="1" applyBorder="1" applyAlignment="1">
      <alignment vertical="center"/>
    </xf>
    <xf numFmtId="41" fontId="6" fillId="0" borderId="15" xfId="9" applyNumberFormat="1" applyFont="1" applyBorder="1" applyAlignment="1">
      <alignment vertical="center"/>
    </xf>
    <xf numFmtId="41" fontId="6" fillId="0" borderId="35" xfId="9" applyNumberFormat="1" applyFont="1" applyBorder="1" applyAlignment="1">
      <alignment vertical="center"/>
    </xf>
    <xf numFmtId="0" fontId="6" fillId="0" borderId="9" xfId="19" applyFont="1" applyBorder="1" applyAlignment="1">
      <alignment horizontal="center" vertical="center"/>
    </xf>
    <xf numFmtId="0" fontId="5" fillId="0" borderId="7" xfId="19" applyFont="1" applyBorder="1" applyAlignment="1">
      <alignment horizontal="center" vertical="center"/>
    </xf>
    <xf numFmtId="0" fontId="5" fillId="0" borderId="1" xfId="19" applyFont="1" applyBorder="1" applyAlignment="1">
      <alignment horizontal="center" vertical="center"/>
    </xf>
    <xf numFmtId="0" fontId="5" fillId="0" borderId="5" xfId="19" applyFont="1" applyBorder="1" applyAlignment="1">
      <alignment horizontal="centerContinuous" vertical="center"/>
    </xf>
    <xf numFmtId="0" fontId="5" fillId="0" borderId="36" xfId="19" applyFont="1" applyBorder="1" applyAlignment="1">
      <alignment horizontal="centerContinuous" vertical="center"/>
    </xf>
    <xf numFmtId="0" fontId="5" fillId="0" borderId="31" xfId="19" applyFont="1" applyBorder="1" applyAlignment="1">
      <alignment horizontal="centerContinuous" vertical="center"/>
    </xf>
    <xf numFmtId="0" fontId="4" fillId="0" borderId="0" xfId="19" applyFont="1"/>
    <xf numFmtId="181" fontId="6" fillId="0" borderId="6" xfId="4" applyNumberFormat="1" applyFont="1" applyBorder="1" applyAlignment="1">
      <alignment vertical="center"/>
    </xf>
    <xf numFmtId="181" fontId="7" fillId="0" borderId="8" xfId="4" applyNumberFormat="1" applyFont="1" applyBorder="1" applyAlignment="1" applyProtection="1">
      <alignment vertical="center"/>
    </xf>
    <xf numFmtId="181" fontId="5" fillId="0" borderId="8" xfId="4" applyNumberFormat="1" applyFont="1" applyBorder="1" applyAlignment="1" applyProtection="1">
      <alignment vertical="center"/>
    </xf>
    <xf numFmtId="0" fontId="5" fillId="0" borderId="6" xfId="21" applyFont="1" applyBorder="1" applyAlignment="1">
      <alignment vertical="center"/>
    </xf>
    <xf numFmtId="0" fontId="5" fillId="0" borderId="4" xfId="21" applyFont="1" applyBorder="1" applyAlignment="1">
      <alignment horizontal="right" vertical="center"/>
    </xf>
    <xf numFmtId="0" fontId="1" fillId="0" borderId="0" xfId="19" applyFont="1"/>
    <xf numFmtId="181" fontId="6" fillId="0" borderId="6" xfId="1" applyNumberFormat="1" applyFont="1" applyBorder="1" applyAlignment="1" applyProtection="1">
      <alignment horizontal="right" vertical="center"/>
    </xf>
    <xf numFmtId="181" fontId="6" fillId="0" borderId="6" xfId="0" applyNumberFormat="1" applyFont="1" applyBorder="1" applyAlignment="1">
      <alignment vertical="center"/>
    </xf>
    <xf numFmtId="182" fontId="6" fillId="0" borderId="6" xfId="0" applyNumberFormat="1" applyFont="1" applyBorder="1" applyAlignment="1">
      <alignment vertical="center"/>
    </xf>
    <xf numFmtId="182" fontId="6" fillId="0" borderId="8" xfId="0" applyNumberFormat="1" applyFont="1" applyBorder="1" applyAlignment="1">
      <alignment vertical="center"/>
    </xf>
    <xf numFmtId="182" fontId="6" fillId="0" borderId="6" xfId="0" applyNumberFormat="1" applyFont="1" applyBorder="1" applyAlignment="1">
      <alignment horizontal="right" vertical="center"/>
    </xf>
    <xf numFmtId="0" fontId="16" fillId="0" borderId="0" xfId="5" applyFont="1"/>
    <xf numFmtId="0" fontId="8" fillId="0" borderId="0" xfId="5" applyFont="1" applyAlignment="1">
      <alignment horizontal="right"/>
    </xf>
    <xf numFmtId="0" fontId="23" fillId="0" borderId="0" xfId="5" applyFont="1" applyAlignment="1">
      <alignment vertical="center"/>
    </xf>
    <xf numFmtId="0" fontId="36" fillId="0" borderId="0" xfId="5" applyFont="1"/>
    <xf numFmtId="0" fontId="5" fillId="0" borderId="6" xfId="5" applyFont="1" applyBorder="1" applyAlignment="1">
      <alignment horizontal="center" vertical="top"/>
    </xf>
    <xf numFmtId="0" fontId="5" fillId="0" borderId="6" xfId="5" applyFont="1" applyBorder="1" applyAlignment="1">
      <alignment horizontal="left" vertical="top"/>
    </xf>
    <xf numFmtId="0" fontId="5" fillId="0" borderId="8" xfId="5" applyFont="1" applyBorder="1" applyAlignment="1">
      <alignment horizontal="right" vertical="center"/>
    </xf>
    <xf numFmtId="0" fontId="36" fillId="0" borderId="0" xfId="5" applyFont="1" applyAlignment="1">
      <alignment vertical="center"/>
    </xf>
    <xf numFmtId="0" fontId="5" fillId="0" borderId="4" xfId="5" applyFont="1" applyBorder="1" applyAlignment="1">
      <alignment horizontal="right" vertical="center"/>
    </xf>
    <xf numFmtId="0" fontId="2" fillId="0" borderId="0" xfId="5" applyFont="1" applyAlignment="1">
      <alignment vertical="center"/>
    </xf>
    <xf numFmtId="0" fontId="19" fillId="0" borderId="8" xfId="5" applyFont="1" applyBorder="1" applyAlignment="1">
      <alignment horizontal="center" vertical="center"/>
    </xf>
    <xf numFmtId="177" fontId="5" fillId="0" borderId="8" xfId="5" applyNumberFormat="1" applyFont="1" applyBorder="1" applyAlignment="1">
      <alignment horizontal="right" vertical="center"/>
    </xf>
    <xf numFmtId="177" fontId="5" fillId="0" borderId="8" xfId="5" applyNumberFormat="1" applyFont="1" applyBorder="1" applyAlignment="1">
      <alignment vertical="center"/>
    </xf>
    <xf numFmtId="0" fontId="5" fillId="0" borderId="8" xfId="5" applyFont="1" applyBorder="1" applyAlignment="1">
      <alignment horizontal="center" vertical="center"/>
    </xf>
    <xf numFmtId="177" fontId="7" fillId="0" borderId="8" xfId="5" applyNumberFormat="1" applyFont="1" applyBorder="1" applyAlignment="1">
      <alignment horizontal="right" vertical="center"/>
    </xf>
    <xf numFmtId="177" fontId="7" fillId="0" borderId="8" xfId="5" applyNumberFormat="1" applyFont="1" applyBorder="1" applyAlignment="1">
      <alignment vertical="center"/>
    </xf>
    <xf numFmtId="177" fontId="6" fillId="0" borderId="0" xfId="5" applyNumberFormat="1" applyFont="1" applyAlignment="1">
      <alignment vertical="center"/>
    </xf>
    <xf numFmtId="0" fontId="6" fillId="0" borderId="6" xfId="5" applyFont="1" applyBorder="1" applyAlignment="1">
      <alignment horizontal="center" vertical="center"/>
    </xf>
    <xf numFmtId="177" fontId="6" fillId="0" borderId="6" xfId="5" applyNumberFormat="1" applyFont="1" applyBorder="1" applyAlignment="1">
      <alignment horizontal="right" vertical="center"/>
    </xf>
    <xf numFmtId="177" fontId="6" fillId="0" borderId="6" xfId="5" applyNumberFormat="1" applyFont="1" applyBorder="1" applyAlignment="1">
      <alignment vertical="center"/>
    </xf>
    <xf numFmtId="0" fontId="8" fillId="0" borderId="0" xfId="5" applyFont="1" applyAlignment="1">
      <alignment vertical="center"/>
    </xf>
    <xf numFmtId="0" fontId="8" fillId="0" borderId="12" xfId="5" applyFont="1" applyBorder="1" applyAlignment="1">
      <alignment horizontal="left" vertical="center"/>
    </xf>
    <xf numFmtId="0" fontId="8" fillId="0" borderId="12" xfId="5" applyFont="1" applyBorder="1" applyAlignment="1">
      <alignment horizontal="right" vertical="center"/>
    </xf>
    <xf numFmtId="0" fontId="8" fillId="0" borderId="0" xfId="5" applyFont="1"/>
    <xf numFmtId="0" fontId="35" fillId="0" borderId="0" xfId="0" applyFont="1"/>
    <xf numFmtId="0" fontId="35" fillId="0" borderId="0" xfId="0" applyFont="1" applyAlignment="1">
      <alignment horizontal="right"/>
    </xf>
    <xf numFmtId="189" fontId="16" fillId="0" borderId="0" xfId="5" applyNumberFormat="1" applyFont="1"/>
    <xf numFmtId="181" fontId="6" fillId="0" borderId="6" xfId="12" applyNumberFormat="1" applyFont="1" applyBorder="1" applyAlignment="1">
      <alignment horizontal="right" vertical="center"/>
    </xf>
    <xf numFmtId="184" fontId="5" fillId="0" borderId="8" xfId="22" applyNumberFormat="1" applyFont="1" applyBorder="1" applyAlignment="1">
      <alignment horizontal="right" vertical="center"/>
    </xf>
    <xf numFmtId="184" fontId="5" fillId="0" borderId="25" xfId="22" applyNumberFormat="1" applyFont="1" applyBorder="1" applyAlignment="1">
      <alignment horizontal="right" vertical="center"/>
    </xf>
    <xf numFmtId="185" fontId="4" fillId="0" borderId="0" xfId="0" applyNumberFormat="1" applyFont="1" applyAlignment="1">
      <alignment vertical="center"/>
    </xf>
    <xf numFmtId="184" fontId="5" fillId="0" borderId="15" xfId="22" applyNumberFormat="1" applyFont="1" applyBorder="1" applyAlignment="1">
      <alignment horizontal="right" vertical="center"/>
    </xf>
    <xf numFmtId="42" fontId="7" fillId="0" borderId="8" xfId="12" applyNumberFormat="1" applyFont="1" applyBorder="1" applyAlignment="1">
      <alignment horizontal="right" vertical="center"/>
    </xf>
    <xf numFmtId="182" fontId="6" fillId="0" borderId="6" xfId="12" applyNumberFormat="1" applyFont="1" applyBorder="1" applyAlignment="1">
      <alignment vertical="center"/>
    </xf>
    <xf numFmtId="0" fontId="4" fillId="0" borderId="4" xfId="0" applyFont="1" applyBorder="1" applyAlignment="1">
      <alignment horizontal="center" wrapText="1"/>
    </xf>
    <xf numFmtId="0" fontId="5" fillId="0" borderId="6" xfId="12" applyFont="1" applyBorder="1"/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16" fillId="0" borderId="0" xfId="5" applyFont="1" applyAlignment="1">
      <alignment horizontal="left"/>
    </xf>
    <xf numFmtId="0" fontId="5" fillId="0" borderId="4" xfId="5" applyFont="1" applyBorder="1" applyAlignment="1">
      <alignment horizontal="center" vertical="center"/>
    </xf>
    <xf numFmtId="0" fontId="5" fillId="0" borderId="5" xfId="13" applyFont="1" applyBorder="1" applyAlignment="1">
      <alignment horizontal="center" vertical="center"/>
    </xf>
    <xf numFmtId="0" fontId="21" fillId="0" borderId="12" xfId="0" applyFont="1" applyBorder="1" applyAlignment="1">
      <alignment horizontal="right"/>
    </xf>
    <xf numFmtId="0" fontId="5" fillId="0" borderId="5" xfId="12" applyFont="1" applyBorder="1" applyAlignment="1">
      <alignment horizontal="center" vertical="center"/>
    </xf>
    <xf numFmtId="0" fontId="5" fillId="0" borderId="5" xfId="12" applyFont="1" applyBorder="1" applyAlignment="1">
      <alignment horizontal="center" vertical="center" wrapText="1"/>
    </xf>
    <xf numFmtId="0" fontId="5" fillId="0" borderId="31" xfId="13" applyFont="1" applyBorder="1" applyAlignment="1">
      <alignment horizontal="center"/>
    </xf>
    <xf numFmtId="0" fontId="5" fillId="0" borderId="34" xfId="13" applyFont="1" applyBorder="1" applyAlignment="1">
      <alignment horizontal="center" vertical="center"/>
    </xf>
    <xf numFmtId="179" fontId="5" fillId="0" borderId="5" xfId="7" applyFont="1" applyBorder="1" applyAlignment="1" applyProtection="1">
      <alignment horizontal="center"/>
    </xf>
    <xf numFmtId="0" fontId="5" fillId="0" borderId="5" xfId="14" applyFont="1" applyBorder="1" applyAlignment="1">
      <alignment horizontal="center" vertical="center"/>
    </xf>
    <xf numFmtId="0" fontId="5" fillId="0" borderId="5" xfId="14" applyFont="1" applyBorder="1" applyAlignment="1">
      <alignment horizontal="center" vertical="center" wrapText="1"/>
    </xf>
    <xf numFmtId="0" fontId="5" fillId="0" borderId="0" xfId="12" applyFont="1" applyAlignment="1">
      <alignment horizontal="distributed" vertical="center"/>
    </xf>
    <xf numFmtId="0" fontId="5" fillId="0" borderId="0" xfId="12" applyFont="1" applyAlignment="1">
      <alignment horizontal="distributed" vertical="center" wrapText="1"/>
    </xf>
    <xf numFmtId="0" fontId="5" fillId="0" borderId="31" xfId="12" applyFont="1" applyBorder="1" applyAlignment="1">
      <alignment horizontal="center" wrapText="1"/>
    </xf>
    <xf numFmtId="0" fontId="5" fillId="0" borderId="5" xfId="12" applyFont="1" applyBorder="1" applyAlignment="1">
      <alignment horizontal="distributed" vertical="center" wrapText="1"/>
    </xf>
    <xf numFmtId="0" fontId="5" fillId="0" borderId="5" xfId="12" applyFont="1" applyBorder="1" applyAlignment="1">
      <alignment horizontal="distributed" vertical="center"/>
    </xf>
    <xf numFmtId="0" fontId="5" fillId="0" borderId="31" xfId="15" applyFont="1" applyBorder="1" applyAlignment="1">
      <alignment horizontal="center" vertical="center"/>
    </xf>
    <xf numFmtId="0" fontId="5" fillId="0" borderId="5" xfId="15" applyFont="1" applyBorder="1" applyAlignment="1">
      <alignment horizontal="center" vertical="center"/>
    </xf>
    <xf numFmtId="0" fontId="5" fillId="0" borderId="4" xfId="19" applyFont="1" applyBorder="1" applyAlignment="1">
      <alignment horizontal="center" vertical="center"/>
    </xf>
    <xf numFmtId="0" fontId="5" fillId="0" borderId="6" xfId="19" applyFont="1" applyBorder="1" applyAlignment="1">
      <alignment horizontal="center" vertical="center"/>
    </xf>
    <xf numFmtId="0" fontId="4" fillId="0" borderId="31" xfId="19" applyFont="1" applyBorder="1" applyAlignment="1">
      <alignment horizontal="center" vertical="center" wrapText="1"/>
    </xf>
    <xf numFmtId="0" fontId="4" fillId="0" borderId="5" xfId="19" applyFont="1" applyBorder="1" applyAlignment="1">
      <alignment horizontal="center" vertical="center" wrapText="1"/>
    </xf>
    <xf numFmtId="0" fontId="4" fillId="0" borderId="4" xfId="19" applyFont="1" applyBorder="1" applyAlignment="1">
      <alignment horizontal="center" vertical="center" wrapText="1"/>
    </xf>
    <xf numFmtId="0" fontId="31" fillId="0" borderId="6" xfId="19" applyFont="1" applyBorder="1" applyAlignment="1">
      <alignment horizontal="center" vertical="center"/>
    </xf>
    <xf numFmtId="0" fontId="4" fillId="0" borderId="0" xfId="19" applyFont="1" applyAlignment="1">
      <alignment horizontal="center" vertical="center" wrapText="1"/>
    </xf>
    <xf numFmtId="0" fontId="5" fillId="0" borderId="5" xfId="19" applyFont="1" applyBorder="1" applyAlignment="1">
      <alignment horizontal="center" vertical="center"/>
    </xf>
    <xf numFmtId="0" fontId="4" fillId="0" borderId="5" xfId="17" applyFont="1" applyBorder="1" applyAlignment="1">
      <alignment horizontal="center" vertical="center" wrapText="1"/>
    </xf>
    <xf numFmtId="0" fontId="5" fillId="0" borderId="5" xfId="17" applyFont="1" applyBorder="1" applyAlignment="1">
      <alignment horizontal="center" vertical="center" wrapText="1"/>
    </xf>
    <xf numFmtId="0" fontId="5" fillId="0" borderId="5" xfId="18" applyFont="1" applyBorder="1" applyAlignment="1">
      <alignment horizontal="center" vertical="center"/>
    </xf>
    <xf numFmtId="0" fontId="4" fillId="0" borderId="5" xfId="17" applyFont="1" applyBorder="1" applyAlignment="1">
      <alignment horizontal="center" vertical="center" wrapText="1" shrinkToFit="1"/>
    </xf>
    <xf numFmtId="0" fontId="5" fillId="0" borderId="4" xfId="18" applyFont="1" applyBorder="1" applyAlignment="1">
      <alignment horizontal="center" vertical="center"/>
    </xf>
    <xf numFmtId="182" fontId="5" fillId="0" borderId="4" xfId="18" applyNumberFormat="1" applyFont="1" applyBorder="1" applyAlignment="1">
      <alignment horizontal="center" vertical="center"/>
    </xf>
    <xf numFmtId="182" fontId="5" fillId="0" borderId="6" xfId="18" applyNumberFormat="1" applyFont="1" applyBorder="1" applyAlignment="1">
      <alignment horizontal="center" vertical="center"/>
    </xf>
    <xf numFmtId="0" fontId="5" fillId="0" borderId="5" xfId="18" applyFont="1" applyBorder="1" applyAlignment="1">
      <alignment horizontal="center" vertical="center" wrapText="1"/>
    </xf>
    <xf numFmtId="0" fontId="5" fillId="0" borderId="4" xfId="18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6" fillId="0" borderId="10" xfId="8" applyFont="1" applyBorder="1" applyAlignment="1">
      <alignment horizontal="center" vertical="center" textRotation="255"/>
    </xf>
    <xf numFmtId="0" fontId="26" fillId="0" borderId="4" xfId="8" applyFont="1" applyBorder="1" applyAlignment="1">
      <alignment horizontal="right" wrapText="1"/>
    </xf>
    <xf numFmtId="0" fontId="26" fillId="0" borderId="5" xfId="8" applyFont="1" applyBorder="1" applyAlignment="1">
      <alignment horizontal="center" vertical="center" wrapText="1"/>
    </xf>
    <xf numFmtId="0" fontId="29" fillId="0" borderId="6" xfId="8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3">
    <cellStyle name="パーセント" xfId="11" builtinId="5"/>
    <cellStyle name="桁区切り" xfId="22" builtinId="6"/>
    <cellStyle name="桁区切り 2" xfId="1" xr:uid="{00000000-0005-0000-0000-000006000000}"/>
    <cellStyle name="桁区切り 2 2" xfId="4" xr:uid="{D032A813-8401-4D63-B64D-ED75471F06B1}"/>
    <cellStyle name="桁区切り 2 2 2" xfId="9" xr:uid="{3E05F3A0-680A-4AA4-80B3-8FACDB0D14ED}"/>
    <cellStyle name="通貨 2" xfId="7" xr:uid="{7A0D1ECF-3033-4703-B43A-82FFF3FB4A71}"/>
    <cellStyle name="通貨 3" xfId="10" xr:uid="{0DF0DD3F-24CA-4274-93E1-4833FD0A9F17}"/>
    <cellStyle name="標準" xfId="0" builtinId="0"/>
    <cellStyle name="標準 2" xfId="5" xr:uid="{6DC755B7-0E87-4924-9A43-CB4F6DA0F498}"/>
    <cellStyle name="標準 2 2" xfId="8" xr:uid="{390246E1-A6B4-4F74-8DB3-C9C634B3B875}"/>
    <cellStyle name="標準 3" xfId="2" xr:uid="{00000000-0005-0000-0000-000007000000}"/>
    <cellStyle name="標準 4" xfId="3" xr:uid="{A0800251-CD0F-4967-B8AE-7AA2FD3A549A}"/>
    <cellStyle name="標準 4 2" xfId="6" xr:uid="{A3EFBD83-8CEF-4805-82A1-F4CE9365DDE9}"/>
    <cellStyle name="標準_061～064" xfId="17" xr:uid="{AA4A175A-095B-457B-9E9D-68AEBF587B03}"/>
    <cellStyle name="標準_１０紹介シート提出団体_数字で見るH22年度3月末" xfId="14" xr:uid="{B0FB01FC-FD30-487D-A53A-A009A7165CE8}"/>
    <cellStyle name="標準_18(05区民）" xfId="20" xr:uid="{00338279-F683-484C-852E-99213EDE4964}"/>
    <cellStyle name="標準_5-12" xfId="21" xr:uid="{BAFA51E2-8E6C-47A6-BB58-99F670FA33A8}"/>
    <cellStyle name="標準_5-14(2" xfId="18" xr:uid="{D6858E62-F29A-4154-9C82-D64A466FA49D}"/>
    <cellStyle name="標準_5-6" xfId="13" xr:uid="{922EDD26-7DEC-40C7-A229-866A19A90861}"/>
    <cellStyle name="標準_自転車係河合さんからもらった回答" xfId="19" xr:uid="{585EEE10-ABF4-4060-82BC-A1C8E5204396}"/>
    <cellStyle name="標準_住民記録2" xfId="15" xr:uid="{C23FA621-0575-418D-A395-64C67465E849}"/>
    <cellStyle name="標準_数字で見る足立人口(1)" xfId="16" xr:uid="{F173F174-4512-4A86-BB6C-3D207D00FB49}"/>
    <cellStyle name="標準_届出証明2" xfId="12" xr:uid="{8CAE3192-422F-40E6-8734-9F9C765BA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4</xdr:row>
      <xdr:rowOff>9360</xdr:rowOff>
    </xdr:from>
    <xdr:to>
      <xdr:col>1</xdr:col>
      <xdr:colOff>13860</xdr:colOff>
      <xdr:row>6</xdr:row>
      <xdr:rowOff>1160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67F94CF-632D-4C70-94DD-C2973455F3DE}"/>
            </a:ext>
          </a:extLst>
        </xdr:cNvPr>
        <xdr:cNvSpPr/>
      </xdr:nvSpPr>
      <xdr:spPr>
        <a:xfrm>
          <a:off x="9360" y="1038060"/>
          <a:ext cx="690300" cy="3347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540000</xdr:colOff>
      <xdr:row>5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F1A04D-1CE0-4597-BA2C-1269FF08B85B}"/>
            </a:ext>
          </a:extLst>
        </xdr:cNvPr>
        <xdr:cNvSpPr/>
      </xdr:nvSpPr>
      <xdr:spPr>
        <a:xfrm>
          <a:off x="0" y="695160"/>
          <a:ext cx="540000" cy="5143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18720</xdr:rowOff>
    </xdr:from>
    <xdr:to>
      <xdr:col>0</xdr:col>
      <xdr:colOff>630720</xdr:colOff>
      <xdr:row>4</xdr:row>
      <xdr:rowOff>2455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4A983DF-B4EF-45F0-B25B-11F990FFD22D}"/>
            </a:ext>
          </a:extLst>
        </xdr:cNvPr>
        <xdr:cNvSpPr/>
      </xdr:nvSpPr>
      <xdr:spPr>
        <a:xfrm>
          <a:off x="18720" y="704520"/>
          <a:ext cx="612000" cy="32663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16668</xdr:rowOff>
    </xdr:from>
    <xdr:to>
      <xdr:col>1</xdr:col>
      <xdr:colOff>1575</xdr:colOff>
      <xdr:row>3</xdr:row>
      <xdr:rowOff>209519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2F3448-4C2B-40D3-85D5-7C6906427D5E}"/>
            </a:ext>
          </a:extLst>
        </xdr:cNvPr>
        <xdr:cNvSpPr/>
      </xdr:nvSpPr>
      <xdr:spPr>
        <a:xfrm>
          <a:off x="7144" y="673893"/>
          <a:ext cx="1108856" cy="40240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648000</xdr:colOff>
      <xdr:row>4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E24542F-8600-4D1D-B711-17F50CA766D6}"/>
            </a:ext>
          </a:extLst>
        </xdr:cNvPr>
        <xdr:cNvSpPr/>
      </xdr:nvSpPr>
      <xdr:spPr>
        <a:xfrm>
          <a:off x="0" y="857250"/>
          <a:ext cx="648000" cy="51429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124239</xdr:rowOff>
    </xdr:from>
    <xdr:to>
      <xdr:col>0</xdr:col>
      <xdr:colOff>576000</xdr:colOff>
      <xdr:row>3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5E0D30-6252-4B5F-8EAB-68F9AAE85ECA}"/>
            </a:ext>
          </a:extLst>
        </xdr:cNvPr>
        <xdr:cNvSpPr/>
      </xdr:nvSpPr>
      <xdr:spPr>
        <a:xfrm>
          <a:off x="0" y="810039"/>
          <a:ext cx="576000" cy="39011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9975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0BBC6E-97B6-43DD-A85D-1BFF80520A7A}"/>
            </a:ext>
          </a:extLst>
        </xdr:cNvPr>
        <xdr:cNvSpPr/>
      </xdr:nvSpPr>
      <xdr:spPr>
        <a:xfrm flipH="1" flipV="1">
          <a:off x="0" y="866610"/>
          <a:ext cx="695775" cy="50499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28440</xdr:colOff>
      <xdr:row>2</xdr:row>
      <xdr:rowOff>18720</xdr:rowOff>
    </xdr:from>
    <xdr:to>
      <xdr:col>1</xdr:col>
      <xdr:colOff>9360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16721F1-08E9-4A15-A06B-A2DDCA1D4D41}"/>
            </a:ext>
          </a:extLst>
        </xdr:cNvPr>
        <xdr:cNvSpPr/>
      </xdr:nvSpPr>
      <xdr:spPr>
        <a:xfrm>
          <a:off x="28440" y="875970"/>
          <a:ext cx="666720" cy="3241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22680</xdr:colOff>
      <xdr:row>2</xdr:row>
      <xdr:rowOff>15120</xdr:rowOff>
    </xdr:from>
    <xdr:to>
      <xdr:col>1</xdr:col>
      <xdr:colOff>7560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D64BF1-1543-4C16-BC0F-A5ADFA6DB26F}"/>
            </a:ext>
          </a:extLst>
        </xdr:cNvPr>
        <xdr:cNvSpPr/>
      </xdr:nvSpPr>
      <xdr:spPr>
        <a:xfrm>
          <a:off x="22680" y="700920"/>
          <a:ext cx="670680" cy="3277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7560</xdr:colOff>
      <xdr:row>2</xdr:row>
      <xdr:rowOff>15120</xdr:rowOff>
    </xdr:from>
    <xdr:to>
      <xdr:col>1</xdr:col>
      <xdr:colOff>7560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EB6E79-C9B9-4068-9684-A410A4977248}"/>
            </a:ext>
          </a:extLst>
        </xdr:cNvPr>
        <xdr:cNvSpPr/>
      </xdr:nvSpPr>
      <xdr:spPr>
        <a:xfrm>
          <a:off x="7560" y="700920"/>
          <a:ext cx="685800" cy="3277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28440</xdr:rowOff>
    </xdr:from>
    <xdr:to>
      <xdr:col>1</xdr:col>
      <xdr:colOff>5295</xdr:colOff>
      <xdr:row>4</xdr:row>
      <xdr:rowOff>434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F2A995A-8B97-4243-A0A1-05B280AE6037}"/>
            </a:ext>
          </a:extLst>
        </xdr:cNvPr>
        <xdr:cNvSpPr/>
      </xdr:nvSpPr>
      <xdr:spPr>
        <a:xfrm>
          <a:off x="18720" y="885690"/>
          <a:ext cx="672375" cy="31489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9360</xdr:colOff>
      <xdr:row>4</xdr:row>
      <xdr:rowOff>1702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9812D4-613D-4D69-8885-FD8F12758528}"/>
            </a:ext>
          </a:extLst>
        </xdr:cNvPr>
        <xdr:cNvSpPr/>
      </xdr:nvSpPr>
      <xdr:spPr>
        <a:xfrm>
          <a:off x="9360" y="704520"/>
          <a:ext cx="685800" cy="32588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827484</xdr:colOff>
      <xdr:row>4</xdr:row>
      <xdr:rowOff>9420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6F3E75-D764-4907-A05E-ECF1C0667984}"/>
            </a:ext>
          </a:extLst>
        </xdr:cNvPr>
        <xdr:cNvSpPr/>
      </xdr:nvSpPr>
      <xdr:spPr>
        <a:xfrm>
          <a:off x="9360" y="704520"/>
          <a:ext cx="675249" cy="3336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9360</xdr:rowOff>
    </xdr:from>
    <xdr:to>
      <xdr:col>1</xdr:col>
      <xdr:colOff>3403</xdr:colOff>
      <xdr:row>4</xdr:row>
      <xdr:rowOff>3402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2D110B-5F7F-42EC-BAB2-FE95E8E3A70F}"/>
            </a:ext>
          </a:extLst>
        </xdr:cNvPr>
        <xdr:cNvSpPr/>
      </xdr:nvSpPr>
      <xdr:spPr>
        <a:xfrm>
          <a:off x="1" y="662503"/>
          <a:ext cx="1108982" cy="3342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9360</xdr:colOff>
      <xdr:row>3</xdr:row>
      <xdr:rowOff>316800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19F373-BC40-4F1C-A76D-3EE87BC549ED}"/>
            </a:ext>
          </a:extLst>
        </xdr:cNvPr>
        <xdr:cNvSpPr/>
      </xdr:nvSpPr>
      <xdr:spPr>
        <a:xfrm>
          <a:off x="0" y="704520"/>
          <a:ext cx="695160" cy="3266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28440</xdr:colOff>
      <xdr:row>2</xdr:row>
      <xdr:rowOff>18720</xdr:rowOff>
    </xdr:from>
    <xdr:to>
      <xdr:col>1</xdr:col>
      <xdr:colOff>13608</xdr:colOff>
      <xdr:row>4</xdr:row>
      <xdr:rowOff>6804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726B7DF-CDB3-4217-8D98-A50BFC69CC75}"/>
            </a:ext>
          </a:extLst>
        </xdr:cNvPr>
        <xdr:cNvSpPr/>
      </xdr:nvSpPr>
      <xdr:spPr>
        <a:xfrm>
          <a:off x="28440" y="671863"/>
          <a:ext cx="1090748" cy="32826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9360</xdr:colOff>
      <xdr:row>3</xdr:row>
      <xdr:rowOff>316800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752998-7199-41C2-84C5-33785A437948}"/>
            </a:ext>
          </a:extLst>
        </xdr:cNvPr>
        <xdr:cNvSpPr/>
      </xdr:nvSpPr>
      <xdr:spPr>
        <a:xfrm>
          <a:off x="0" y="695160"/>
          <a:ext cx="695160" cy="3360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18720</xdr:rowOff>
    </xdr:from>
    <xdr:to>
      <xdr:col>1</xdr:col>
      <xdr:colOff>3595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31A8985-9B4D-427E-8B17-5295E8AF4522}"/>
            </a:ext>
          </a:extLst>
        </xdr:cNvPr>
        <xdr:cNvSpPr/>
      </xdr:nvSpPr>
      <xdr:spPr>
        <a:xfrm>
          <a:off x="18720" y="676484"/>
          <a:ext cx="1099120" cy="47729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540000</xdr:colOff>
      <xdr:row>4</xdr:row>
      <xdr:rowOff>165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FA6559C-C6E0-4EF9-90AE-88B73DF2718C}"/>
            </a:ext>
          </a:extLst>
        </xdr:cNvPr>
        <xdr:cNvSpPr/>
      </xdr:nvSpPr>
      <xdr:spPr>
        <a:xfrm>
          <a:off x="0" y="857250"/>
          <a:ext cx="540000" cy="34306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</xdr:row>
      <xdr:rowOff>9360</xdr:rowOff>
    </xdr:from>
    <xdr:to>
      <xdr:col>0</xdr:col>
      <xdr:colOff>540000</xdr:colOff>
      <xdr:row>9</xdr:row>
      <xdr:rowOff>209520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D1F61F8-1911-41A1-BB6C-036125A98EC6}"/>
            </a:ext>
          </a:extLst>
        </xdr:cNvPr>
        <xdr:cNvSpPr/>
      </xdr:nvSpPr>
      <xdr:spPr>
        <a:xfrm>
          <a:off x="0" y="1895310"/>
          <a:ext cx="540000" cy="3335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8850</xdr:colOff>
      <xdr:row>3</xdr:row>
      <xdr:rowOff>195810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0B2D236-B1A5-4A6E-AD85-CB3A1608F584}"/>
            </a:ext>
          </a:extLst>
        </xdr:cNvPr>
        <xdr:cNvSpPr/>
      </xdr:nvSpPr>
      <xdr:spPr>
        <a:xfrm>
          <a:off x="0" y="866610"/>
          <a:ext cx="694650" cy="3293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9360</xdr:rowOff>
    </xdr:from>
    <xdr:to>
      <xdr:col>1</xdr:col>
      <xdr:colOff>300</xdr:colOff>
      <xdr:row>4</xdr:row>
      <xdr:rowOff>199800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7A2E0C-2B08-4975-9A6E-BDB62B1769FF}"/>
            </a:ext>
          </a:extLst>
        </xdr:cNvPr>
        <xdr:cNvSpPr/>
      </xdr:nvSpPr>
      <xdr:spPr>
        <a:xfrm flipH="1" flipV="1">
          <a:off x="0" y="1038060"/>
          <a:ext cx="686100" cy="3333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9</xdr:row>
      <xdr:rowOff>18885</xdr:rowOff>
    </xdr:from>
    <xdr:to>
      <xdr:col>1</xdr:col>
      <xdr:colOff>9660</xdr:colOff>
      <xdr:row>10</xdr:row>
      <xdr:rowOff>207645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E8CD46-E419-40C1-8B7B-7BC1E506F5A7}"/>
            </a:ext>
          </a:extLst>
        </xdr:cNvPr>
        <xdr:cNvSpPr/>
      </xdr:nvSpPr>
      <xdr:spPr>
        <a:xfrm flipH="1" flipV="1">
          <a:off x="9360" y="2247735"/>
          <a:ext cx="686100" cy="3221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</xdr:row>
      <xdr:rowOff>18885</xdr:rowOff>
    </xdr:from>
    <xdr:to>
      <xdr:col>1</xdr:col>
      <xdr:colOff>9660</xdr:colOff>
      <xdr:row>2</xdr:row>
      <xdr:rowOff>207645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786679-9B90-4ECE-986E-1A42117701F8}"/>
            </a:ext>
          </a:extLst>
        </xdr:cNvPr>
        <xdr:cNvSpPr/>
      </xdr:nvSpPr>
      <xdr:spPr>
        <a:xfrm flipH="1" flipV="1">
          <a:off x="9360" y="876135"/>
          <a:ext cx="686100" cy="3221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9360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0FFA45C-5994-4256-89D3-77B26C53419D}"/>
            </a:ext>
          </a:extLst>
        </xdr:cNvPr>
        <xdr:cNvSpPr/>
      </xdr:nvSpPr>
      <xdr:spPr>
        <a:xfrm>
          <a:off x="9360" y="866610"/>
          <a:ext cx="685800" cy="3335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28440</xdr:rowOff>
    </xdr:from>
    <xdr:to>
      <xdr:col>1</xdr:col>
      <xdr:colOff>898050</xdr:colOff>
      <xdr:row>3</xdr:row>
      <xdr:rowOff>169395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A551BF-28EB-4C18-A789-BF7A08905AAA}"/>
            </a:ext>
          </a:extLst>
        </xdr:cNvPr>
        <xdr:cNvSpPr/>
      </xdr:nvSpPr>
      <xdr:spPr>
        <a:xfrm>
          <a:off x="0" y="885690"/>
          <a:ext cx="1374300" cy="31240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16668</xdr:rowOff>
    </xdr:from>
    <xdr:to>
      <xdr:col>1</xdr:col>
      <xdr:colOff>9360</xdr:colOff>
      <xdr:row>3</xdr:row>
      <xdr:rowOff>209519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794E0BA-1A8B-4E0A-8836-0517A420E94D}"/>
            </a:ext>
          </a:extLst>
        </xdr:cNvPr>
        <xdr:cNvSpPr/>
      </xdr:nvSpPr>
      <xdr:spPr>
        <a:xfrm>
          <a:off x="7144" y="883443"/>
          <a:ext cx="678491" cy="40240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3</xdr:row>
      <xdr:rowOff>16669</xdr:rowOff>
    </xdr:from>
    <xdr:to>
      <xdr:col>1</xdr:col>
      <xdr:colOff>1575</xdr:colOff>
      <xdr:row>5</xdr:row>
      <xdr:rowOff>2295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FC69F55-614A-4A16-8C96-1BB669A1C9B7}"/>
            </a:ext>
          </a:extLst>
        </xdr:cNvPr>
        <xdr:cNvSpPr/>
      </xdr:nvSpPr>
      <xdr:spPr>
        <a:xfrm>
          <a:off x="7144" y="835819"/>
          <a:ext cx="1108856" cy="385676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1</xdr:row>
      <xdr:rowOff>9360</xdr:rowOff>
    </xdr:from>
    <xdr:to>
      <xdr:col>0</xdr:col>
      <xdr:colOff>801360</xdr:colOff>
      <xdr:row>2</xdr:row>
      <xdr:rowOff>285480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4FC132-947A-4F39-846E-C0DD48A2C0A9}"/>
            </a:ext>
          </a:extLst>
        </xdr:cNvPr>
        <xdr:cNvSpPr/>
      </xdr:nvSpPr>
      <xdr:spPr>
        <a:xfrm>
          <a:off x="9360" y="523710"/>
          <a:ext cx="677700" cy="33327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23168</xdr:colOff>
      <xdr:row>1</xdr:row>
      <xdr:rowOff>15446</xdr:rowOff>
    </xdr:from>
    <xdr:to>
      <xdr:col>6</xdr:col>
      <xdr:colOff>3229</xdr:colOff>
      <xdr:row>3</xdr:row>
      <xdr:rowOff>3229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3DEA74-249B-461B-AB6C-5A495340FDE3}"/>
            </a:ext>
          </a:extLst>
        </xdr:cNvPr>
        <xdr:cNvSpPr/>
      </xdr:nvSpPr>
      <xdr:spPr>
        <a:xfrm>
          <a:off x="3289986" y="550905"/>
          <a:ext cx="911966" cy="512946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9359</xdr:rowOff>
    </xdr:from>
    <xdr:to>
      <xdr:col>1</xdr:col>
      <xdr:colOff>4579</xdr:colOff>
      <xdr:row>3</xdr:row>
      <xdr:rowOff>9157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0DA3D07-B0A7-4DBD-8E89-7150F59AAE6A}"/>
            </a:ext>
          </a:extLst>
        </xdr:cNvPr>
        <xdr:cNvSpPr/>
      </xdr:nvSpPr>
      <xdr:spPr>
        <a:xfrm>
          <a:off x="0" y="540561"/>
          <a:ext cx="1328004" cy="37530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20683</xdr:rowOff>
    </xdr:from>
    <xdr:to>
      <xdr:col>1</xdr:col>
      <xdr:colOff>8025</xdr:colOff>
      <xdr:row>2</xdr:row>
      <xdr:rowOff>190183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3BF181-AC18-4B16-BC95-099A7413AA21}"/>
            </a:ext>
          </a:extLst>
        </xdr:cNvPr>
        <xdr:cNvSpPr/>
      </xdr:nvSpPr>
      <xdr:spPr>
        <a:xfrm>
          <a:off x="0" y="559526"/>
          <a:ext cx="1330639" cy="360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</xdr:row>
      <xdr:rowOff>20683</xdr:rowOff>
    </xdr:from>
    <xdr:to>
      <xdr:col>1</xdr:col>
      <xdr:colOff>8025</xdr:colOff>
      <xdr:row>10</xdr:row>
      <xdr:rowOff>190183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06B2D56-E163-4E0E-8745-DA8A07109874}"/>
            </a:ext>
          </a:extLst>
        </xdr:cNvPr>
        <xdr:cNvSpPr/>
      </xdr:nvSpPr>
      <xdr:spPr>
        <a:xfrm>
          <a:off x="0" y="1990997"/>
          <a:ext cx="1330639" cy="360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17</xdr:row>
      <xdr:rowOff>20683</xdr:rowOff>
    </xdr:from>
    <xdr:to>
      <xdr:col>1</xdr:col>
      <xdr:colOff>8025</xdr:colOff>
      <xdr:row>18</xdr:row>
      <xdr:rowOff>190183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4A539BA-0080-4CAC-B09A-0A8C844F2FB6}"/>
            </a:ext>
          </a:extLst>
        </xdr:cNvPr>
        <xdr:cNvSpPr/>
      </xdr:nvSpPr>
      <xdr:spPr>
        <a:xfrm>
          <a:off x="0" y="3422469"/>
          <a:ext cx="1330639" cy="360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2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31C3-BF6F-4211-A9FB-04C819D2BD02}">
  <dimension ref="A1:AMK34"/>
  <sheetViews>
    <sheetView tabSelected="1" zoomScaleNormal="100" zoomScaleSheetLayoutView="100" zoomScalePageLayoutView="265" workbookViewId="0"/>
  </sheetViews>
  <sheetFormatPr defaultRowHeight="13.5"/>
  <cols>
    <col min="1" max="1" width="7.5" style="1" customWidth="1"/>
    <col min="2" max="3" width="7.375" style="1" customWidth="1"/>
    <col min="4" max="4" width="6.625" style="1" customWidth="1"/>
    <col min="5" max="5" width="7.125" style="1" customWidth="1"/>
    <col min="6" max="6" width="9.25" style="1" customWidth="1"/>
    <col min="7" max="7" width="7.75" style="1" customWidth="1"/>
    <col min="8" max="8" width="8.5" style="1" customWidth="1"/>
    <col min="9" max="9" width="11.375" style="1" customWidth="1"/>
    <col min="10" max="10" width="14.125" style="1" customWidth="1"/>
    <col min="11" max="11" width="7.625" style="1" customWidth="1"/>
    <col min="12" max="12" width="9" style="1" customWidth="1"/>
    <col min="13" max="13" width="2.75" style="1" customWidth="1"/>
    <col min="14" max="1025" width="9" style="1" customWidth="1"/>
  </cols>
  <sheetData>
    <row r="1" spans="1:14" ht="79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4" s="6" customFormat="1" ht="13.5" customHeight="1"/>
    <row r="3" spans="1:14" s="7" customFormat="1" ht="15" customHeight="1">
      <c r="A3" s="2" t="s">
        <v>1</v>
      </c>
    </row>
    <row r="4" spans="1:14" s="7" customFormat="1" ht="9.9499999999999993" customHeight="1" thickBot="1">
      <c r="A4" s="2"/>
    </row>
    <row r="5" spans="1:14" s="10" customFormat="1" ht="16.5" customHeight="1" thickTop="1">
      <c r="A5" s="8" t="s">
        <v>2</v>
      </c>
      <c r="B5" s="9" t="s">
        <v>3</v>
      </c>
      <c r="C5" s="9" t="s">
        <v>4</v>
      </c>
      <c r="D5" s="437" t="s">
        <v>343</v>
      </c>
      <c r="E5" s="439" t="s">
        <v>5</v>
      </c>
      <c r="F5" s="439"/>
      <c r="G5" s="439"/>
      <c r="H5" s="439"/>
      <c r="I5" s="439"/>
      <c r="J5" s="9" t="s">
        <v>6</v>
      </c>
    </row>
    <row r="6" spans="1:14" s="10" customFormat="1" ht="16.5" customHeight="1">
      <c r="A6" s="11" t="s">
        <v>7</v>
      </c>
      <c r="B6" s="12" t="s">
        <v>336</v>
      </c>
      <c r="C6" s="12" t="s">
        <v>336</v>
      </c>
      <c r="D6" s="12" t="s">
        <v>336</v>
      </c>
      <c r="E6" s="31" t="s">
        <v>335</v>
      </c>
      <c r="F6" s="31" t="s">
        <v>334</v>
      </c>
      <c r="G6" s="31" t="s">
        <v>333</v>
      </c>
      <c r="H6" s="31" t="s">
        <v>332</v>
      </c>
      <c r="I6" s="32" t="s">
        <v>331</v>
      </c>
      <c r="J6" s="12" t="s">
        <v>330</v>
      </c>
      <c r="L6" s="13"/>
      <c r="M6" s="13"/>
      <c r="N6" s="13"/>
    </row>
    <row r="7" spans="1:14" s="18" customFormat="1" ht="18" customHeight="1">
      <c r="A7" s="14" t="s">
        <v>23</v>
      </c>
      <c r="B7" s="15">
        <v>743</v>
      </c>
      <c r="C7" s="15">
        <v>18</v>
      </c>
      <c r="D7" s="16" t="s">
        <v>8</v>
      </c>
      <c r="E7" s="15">
        <v>525</v>
      </c>
      <c r="F7" s="15">
        <v>144</v>
      </c>
      <c r="G7" s="16">
        <v>2</v>
      </c>
      <c r="H7" s="15">
        <v>54</v>
      </c>
      <c r="I7" s="16" t="s">
        <v>8</v>
      </c>
      <c r="J7" s="17">
        <f>(E7+F7)/(E7+F7+G7)*100</f>
        <v>99.701937406855436</v>
      </c>
    </row>
    <row r="8" spans="1:14" s="18" customFormat="1" ht="18" customHeight="1">
      <c r="A8" s="19">
        <v>6</v>
      </c>
      <c r="B8" s="20">
        <v>1031</v>
      </c>
      <c r="C8" s="20">
        <v>30</v>
      </c>
      <c r="D8" s="21">
        <v>38</v>
      </c>
      <c r="E8" s="20">
        <v>632</v>
      </c>
      <c r="F8" s="20">
        <v>184</v>
      </c>
      <c r="G8" s="21">
        <v>15</v>
      </c>
      <c r="H8" s="20">
        <v>116</v>
      </c>
      <c r="I8" s="21">
        <v>16</v>
      </c>
      <c r="J8" s="22">
        <f>(E8+F8)/(E8+F8+G8)*100</f>
        <v>98.194945848375454</v>
      </c>
    </row>
    <row r="9" spans="1:14" s="18" customFormat="1" ht="18" customHeight="1">
      <c r="A9" s="23">
        <v>7</v>
      </c>
      <c r="B9" s="24">
        <v>758</v>
      </c>
      <c r="C9" s="24">
        <v>17</v>
      </c>
      <c r="D9" s="25">
        <v>0</v>
      </c>
      <c r="E9" s="24">
        <v>495</v>
      </c>
      <c r="F9" s="24">
        <v>163</v>
      </c>
      <c r="G9" s="25">
        <v>7</v>
      </c>
      <c r="H9" s="24">
        <v>68</v>
      </c>
      <c r="I9" s="25">
        <v>8</v>
      </c>
      <c r="J9" s="33">
        <f>(E9+F9)/(E9+F9+G9)*100</f>
        <v>98.94736842105263</v>
      </c>
    </row>
    <row r="10" spans="1:14" s="26" customFormat="1" ht="12.95" customHeight="1">
      <c r="A10" s="26" t="s">
        <v>9</v>
      </c>
      <c r="J10" s="27" t="s">
        <v>10</v>
      </c>
    </row>
    <row r="11" spans="1:14" s="6" customFormat="1" ht="13.5" customHeight="1">
      <c r="C11" s="28"/>
      <c r="D11" s="28"/>
      <c r="J11" s="28"/>
    </row>
    <row r="12" spans="1:14" s="6" customFormat="1" ht="13.5" customHeight="1"/>
    <row r="13" spans="1:14" s="6" customFormat="1" ht="13.5" customHeight="1">
      <c r="B13" s="29"/>
    </row>
    <row r="14" spans="1:14" s="6" customFormat="1" ht="13.5" customHeight="1">
      <c r="B14" s="30"/>
    </row>
    <row r="15" spans="1:14" s="6" customFormat="1" ht="13.5" customHeight="1"/>
    <row r="16" spans="1:14" s="6" customFormat="1" ht="13.5" customHeight="1"/>
    <row r="17" s="6" customFormat="1" ht="13.5" customHeight="1"/>
    <row r="18" s="6" customFormat="1" ht="13.5" customHeight="1"/>
    <row r="19" s="6" customFormat="1" ht="13.5" customHeight="1"/>
    <row r="20" s="6" customFormat="1" ht="13.5" customHeight="1"/>
    <row r="21" s="6" customFormat="1" ht="13.5" customHeight="1"/>
    <row r="22" s="6" customFormat="1" ht="13.5" customHeight="1"/>
    <row r="23" s="6" customFormat="1" ht="13.5" customHeight="1"/>
    <row r="24" s="6" customFormat="1" ht="13.5" customHeight="1"/>
    <row r="25" s="6" customFormat="1" ht="13.5" customHeight="1"/>
    <row r="26" s="6" customFormat="1" ht="13.5" customHeight="1"/>
    <row r="27" s="6" customFormat="1" ht="13.5" customHeight="1"/>
    <row r="28" s="6" customFormat="1" ht="13.5" customHeight="1"/>
    <row r="29" s="6" customFormat="1" ht="13.5" customHeight="1"/>
    <row r="30" s="6" customFormat="1" ht="13.5" customHeight="1"/>
    <row r="31" s="6" customFormat="1" ht="13.5" customHeight="1"/>
    <row r="32" s="6" customFormat="1" ht="13.5" customHeight="1"/>
    <row r="33" s="6" customFormat="1" ht="13.5" customHeight="1"/>
    <row r="34" s="6" customFormat="1" ht="13.5" customHeight="1"/>
  </sheetData>
  <mergeCells count="1">
    <mergeCell ref="E5:I5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5F7E-659E-4473-BE5B-6555EC8486F3}">
  <dimension ref="A1:AMK11"/>
  <sheetViews>
    <sheetView zoomScaleNormal="100" zoomScaleSheetLayoutView="100" workbookViewId="0"/>
  </sheetViews>
  <sheetFormatPr defaultRowHeight="13.5"/>
  <cols>
    <col min="1" max="1" width="7.125" style="1" customWidth="1"/>
    <col min="2" max="2" width="6.375" style="1" customWidth="1"/>
    <col min="3" max="3" width="4.375" style="1" customWidth="1"/>
    <col min="4" max="8" width="5.375" style="1" customWidth="1"/>
    <col min="9" max="9" width="6.125" style="1" customWidth="1"/>
    <col min="10" max="11" width="4.375" style="1" customWidth="1"/>
    <col min="12" max="12" width="5.875" style="1" customWidth="1"/>
    <col min="13" max="13" width="4.75" style="1" customWidth="1"/>
    <col min="14" max="14" width="6.5" style="1" customWidth="1"/>
    <col min="15" max="15" width="10.375" style="1" customWidth="1"/>
    <col min="16" max="1025" width="9" style="1" customWidth="1"/>
  </cols>
  <sheetData>
    <row r="1" spans="1:15" s="6" customFormat="1" ht="15" customHeight="1">
      <c r="A1" s="2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6" customFormat="1" ht="9.9499999999999993" customHeight="1" thickBot="1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s="6" customFormat="1" ht="16.5" customHeight="1" thickTop="1">
      <c r="A3" s="8" t="s">
        <v>2</v>
      </c>
      <c r="B3" s="97"/>
      <c r="C3" s="97"/>
      <c r="D3" s="439" t="s">
        <v>65</v>
      </c>
      <c r="E3" s="439"/>
      <c r="F3" s="439"/>
      <c r="G3" s="439"/>
      <c r="H3" s="439"/>
      <c r="I3" s="439"/>
      <c r="J3" s="440" t="s">
        <v>342</v>
      </c>
      <c r="K3" s="440"/>
      <c r="L3" s="440"/>
      <c r="M3" s="440"/>
      <c r="N3" s="440"/>
      <c r="O3" s="97"/>
    </row>
    <row r="4" spans="1:15" s="6" customFormat="1" ht="39.950000000000003" customHeight="1">
      <c r="A4" s="96"/>
      <c r="B4" s="93" t="s">
        <v>64</v>
      </c>
      <c r="C4" s="93" t="s">
        <v>63</v>
      </c>
      <c r="D4" s="95" t="s">
        <v>62</v>
      </c>
      <c r="E4" s="94" t="s">
        <v>61</v>
      </c>
      <c r="F4" s="95" t="s">
        <v>60</v>
      </c>
      <c r="G4" s="95" t="s">
        <v>59</v>
      </c>
      <c r="H4" s="93" t="s">
        <v>58</v>
      </c>
      <c r="I4" s="94" t="s">
        <v>53</v>
      </c>
      <c r="J4" s="95" t="s">
        <v>57</v>
      </c>
      <c r="K4" s="13" t="s">
        <v>56</v>
      </c>
      <c r="L4" s="94" t="s">
        <v>55</v>
      </c>
      <c r="M4" s="94" t="s">
        <v>54</v>
      </c>
      <c r="N4" s="94" t="s">
        <v>53</v>
      </c>
      <c r="O4" s="93" t="s">
        <v>52</v>
      </c>
    </row>
    <row r="5" spans="1:15" s="50" customFormat="1" ht="13.5" customHeight="1">
      <c r="A5" s="92" t="s">
        <v>7</v>
      </c>
      <c r="B5" s="88"/>
      <c r="C5" s="88"/>
      <c r="D5" s="88" t="s">
        <v>341</v>
      </c>
      <c r="E5" s="88" t="s">
        <v>340</v>
      </c>
      <c r="F5" s="88" t="s">
        <v>339</v>
      </c>
      <c r="G5" s="91"/>
      <c r="H5" s="91"/>
      <c r="I5" s="91"/>
      <c r="J5" s="90"/>
      <c r="K5" s="89"/>
      <c r="L5" s="88"/>
      <c r="M5" s="88"/>
      <c r="N5" s="87"/>
      <c r="O5" s="86" t="s">
        <v>338</v>
      </c>
    </row>
    <row r="6" spans="1:15" s="50" customFormat="1" ht="18" customHeight="1">
      <c r="A6" s="14" t="s">
        <v>23</v>
      </c>
      <c r="B6" s="15">
        <v>354</v>
      </c>
      <c r="C6" s="16">
        <v>3</v>
      </c>
      <c r="D6" s="15">
        <v>134</v>
      </c>
      <c r="E6" s="15">
        <v>42</v>
      </c>
      <c r="F6" s="16" t="s">
        <v>8</v>
      </c>
      <c r="G6" s="15">
        <v>136</v>
      </c>
      <c r="H6" s="15">
        <v>38</v>
      </c>
      <c r="I6" s="16" t="s">
        <v>8</v>
      </c>
      <c r="J6" s="16" t="s">
        <v>8</v>
      </c>
      <c r="K6" s="16" t="s">
        <v>8</v>
      </c>
      <c r="L6" s="16" t="s">
        <v>8</v>
      </c>
      <c r="M6" s="16" t="s">
        <v>8</v>
      </c>
      <c r="N6" s="16">
        <v>1</v>
      </c>
      <c r="O6" s="85">
        <v>100</v>
      </c>
    </row>
    <row r="7" spans="1:15" s="50" customFormat="1" ht="18" customHeight="1">
      <c r="A7" s="19">
        <v>6</v>
      </c>
      <c r="B7" s="20">
        <v>299</v>
      </c>
      <c r="C7" s="21">
        <v>6</v>
      </c>
      <c r="D7" s="20">
        <v>134</v>
      </c>
      <c r="E7" s="20">
        <v>55</v>
      </c>
      <c r="F7" s="21">
        <v>3</v>
      </c>
      <c r="G7" s="20">
        <v>70</v>
      </c>
      <c r="H7" s="20">
        <v>26</v>
      </c>
      <c r="I7" s="21">
        <v>2</v>
      </c>
      <c r="J7" s="21">
        <v>1</v>
      </c>
      <c r="K7" s="21" t="s">
        <v>8</v>
      </c>
      <c r="L7" s="21" t="s">
        <v>8</v>
      </c>
      <c r="M7" s="21" t="s">
        <v>8</v>
      </c>
      <c r="N7" s="21">
        <v>2</v>
      </c>
      <c r="O7" s="84">
        <v>98.4</v>
      </c>
    </row>
    <row r="8" spans="1:15" s="50" customFormat="1" ht="18" customHeight="1">
      <c r="A8" s="23">
        <v>7</v>
      </c>
      <c r="B8" s="24">
        <v>450</v>
      </c>
      <c r="C8" s="25">
        <v>4</v>
      </c>
      <c r="D8" s="24">
        <v>178</v>
      </c>
      <c r="E8" s="24">
        <v>87</v>
      </c>
      <c r="F8" s="25">
        <v>3</v>
      </c>
      <c r="G8" s="24">
        <v>136</v>
      </c>
      <c r="H8" s="24">
        <v>31</v>
      </c>
      <c r="I8" s="25">
        <v>3</v>
      </c>
      <c r="J8" s="25">
        <v>1</v>
      </c>
      <c r="K8" s="25">
        <v>0</v>
      </c>
      <c r="L8" s="25">
        <v>0</v>
      </c>
      <c r="M8" s="25">
        <v>0</v>
      </c>
      <c r="N8" s="25">
        <v>7</v>
      </c>
      <c r="O8" s="83">
        <f>(D8+E8)/(D8+E8+F8)*100</f>
        <v>98.880597014925371</v>
      </c>
    </row>
    <row r="9" spans="1:15" s="6" customFormat="1" ht="13.5" customHeight="1">
      <c r="A9" s="26" t="s">
        <v>337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O9" s="27" t="s">
        <v>51</v>
      </c>
    </row>
    <row r="10" spans="1:15" s="6" customFormat="1" ht="13.5" customHeight="1">
      <c r="O10" s="28"/>
    </row>
    <row r="11" spans="1:15">
      <c r="O11" s="28"/>
    </row>
  </sheetData>
  <mergeCells count="2">
    <mergeCell ref="D3:I3"/>
    <mergeCell ref="J3:N3"/>
  </mergeCells>
  <phoneticPr fontId="12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89E3-D798-4480-9DFC-13B2870BC552}">
  <sheetPr codeName="Sheet4"/>
  <dimension ref="A1:AMK34"/>
  <sheetViews>
    <sheetView zoomScaleNormal="100" zoomScaleSheetLayoutView="100" zoomScalePageLayoutView="130" workbookViewId="0"/>
  </sheetViews>
  <sheetFormatPr defaultRowHeight="13.5"/>
  <cols>
    <col min="1" max="1" width="8.375" style="1" customWidth="1"/>
    <col min="2" max="6" width="9.375" style="1" customWidth="1"/>
    <col min="7" max="7" width="12.375" style="1" customWidth="1"/>
    <col min="8" max="9" width="9.625" style="1" customWidth="1"/>
    <col min="10" max="1025" width="9" style="1" customWidth="1"/>
    <col min="1026" max="16384" width="9" style="178"/>
  </cols>
  <sheetData>
    <row r="1" spans="1:9" s="7" customFormat="1" ht="15" customHeight="1">
      <c r="A1" s="2" t="s">
        <v>80</v>
      </c>
    </row>
    <row r="2" spans="1:9" s="7" customFormat="1" ht="9.9499999999999993" customHeight="1" thickBot="1">
      <c r="A2" s="107"/>
      <c r="B2" s="106"/>
      <c r="C2" s="106"/>
      <c r="D2" s="106"/>
      <c r="E2" s="106"/>
      <c r="F2" s="106"/>
      <c r="G2" s="106"/>
      <c r="H2" s="106"/>
      <c r="I2" s="106"/>
    </row>
    <row r="3" spans="1:9" s="39" customFormat="1" ht="16.5" customHeight="1" thickTop="1" thickBot="1">
      <c r="A3" s="105" t="s">
        <v>2</v>
      </c>
      <c r="B3" s="441" t="s">
        <v>79</v>
      </c>
      <c r="C3" s="441"/>
      <c r="D3" s="441"/>
      <c r="E3" s="441"/>
      <c r="F3" s="79" t="s">
        <v>78</v>
      </c>
      <c r="G3" s="442" t="s">
        <v>77</v>
      </c>
      <c r="H3" s="441" t="s">
        <v>76</v>
      </c>
      <c r="I3" s="441"/>
    </row>
    <row r="4" spans="1:9" s="39" customFormat="1" ht="16.5" customHeight="1" thickTop="1">
      <c r="A4" s="104" t="s">
        <v>7</v>
      </c>
      <c r="B4" s="102" t="s">
        <v>75</v>
      </c>
      <c r="C4" s="102" t="s">
        <v>74</v>
      </c>
      <c r="D4" s="102" t="s">
        <v>73</v>
      </c>
      <c r="E4" s="102" t="s">
        <v>72</v>
      </c>
      <c r="F4" s="103" t="s">
        <v>71</v>
      </c>
      <c r="G4" s="442"/>
      <c r="H4" s="102" t="s">
        <v>70</v>
      </c>
      <c r="I4" s="101" t="s">
        <v>69</v>
      </c>
    </row>
    <row r="5" spans="1:9" s="100" customFormat="1" ht="20.100000000000001" customHeight="1">
      <c r="A5" s="14" t="s">
        <v>23</v>
      </c>
      <c r="B5" s="81">
        <v>25792</v>
      </c>
      <c r="C5" s="81">
        <v>23877</v>
      </c>
      <c r="D5" s="81">
        <v>1914</v>
      </c>
      <c r="E5" s="81">
        <v>1</v>
      </c>
      <c r="F5" s="81">
        <v>9405</v>
      </c>
      <c r="G5" s="81">
        <v>30079</v>
      </c>
      <c r="H5" s="81">
        <v>64</v>
      </c>
      <c r="I5" s="81">
        <v>4691</v>
      </c>
    </row>
    <row r="6" spans="1:9" s="100" customFormat="1" ht="20.100000000000001" customHeight="1">
      <c r="A6" s="19">
        <v>6</v>
      </c>
      <c r="B6" s="80">
        <v>25888</v>
      </c>
      <c r="C6" s="80">
        <v>24077</v>
      </c>
      <c r="D6" s="80">
        <v>1810</v>
      </c>
      <c r="E6" s="80">
        <v>1</v>
      </c>
      <c r="F6" s="80">
        <v>9183</v>
      </c>
      <c r="G6" s="80">
        <v>30493</v>
      </c>
      <c r="H6" s="80">
        <v>63</v>
      </c>
      <c r="I6" s="80">
        <v>4039</v>
      </c>
    </row>
    <row r="7" spans="1:9" s="100" customFormat="1" ht="20.100000000000001" customHeight="1">
      <c r="A7" s="23">
        <v>7</v>
      </c>
      <c r="B7" s="398">
        <v>26257</v>
      </c>
      <c r="C7" s="398">
        <v>24556</v>
      </c>
      <c r="D7" s="398">
        <v>1700</v>
      </c>
      <c r="E7" s="398">
        <v>1</v>
      </c>
      <c r="F7" s="398">
        <v>5118</v>
      </c>
      <c r="G7" s="398">
        <v>26786</v>
      </c>
      <c r="H7" s="398">
        <v>57</v>
      </c>
      <c r="I7" s="398">
        <v>3993</v>
      </c>
    </row>
    <row r="8" spans="1:9" s="52" customFormat="1" ht="12.95" customHeight="1">
      <c r="A8" s="26" t="s">
        <v>68</v>
      </c>
      <c r="D8" s="99"/>
      <c r="E8" s="1"/>
      <c r="F8" s="1"/>
      <c r="G8" s="99"/>
      <c r="H8" s="99"/>
      <c r="I8" s="53" t="s">
        <v>67</v>
      </c>
    </row>
    <row r="9" spans="1:9" s="6" customFormat="1" ht="13.5" customHeight="1"/>
    <row r="10" spans="1:9" s="6" customFormat="1" ht="13.5" customHeight="1">
      <c r="B10" s="98"/>
    </row>
    <row r="11" spans="1:9" s="6" customFormat="1" ht="13.5" customHeight="1">
      <c r="B11" s="98"/>
    </row>
    <row r="12" spans="1:9" s="6" customFormat="1" ht="13.5" customHeight="1"/>
    <row r="13" spans="1:9" s="6" customFormat="1" ht="13.5" customHeight="1"/>
    <row r="14" spans="1:9" s="6" customFormat="1" ht="13.5" customHeight="1"/>
    <row r="15" spans="1:9" s="6" customFormat="1" ht="13.5" customHeight="1"/>
    <row r="16" spans="1:9" s="6" customFormat="1" ht="13.5" customHeight="1"/>
    <row r="17" s="6" customFormat="1" ht="13.5" customHeight="1"/>
    <row r="18" s="6" customFormat="1" ht="13.5" customHeight="1"/>
    <row r="19" s="6" customFormat="1" ht="13.5" customHeight="1"/>
    <row r="20" s="6" customFormat="1" ht="13.5" customHeight="1"/>
    <row r="21" s="6" customFormat="1" ht="13.5" customHeight="1"/>
    <row r="22" s="6" customFormat="1" ht="13.5" customHeight="1"/>
    <row r="23" s="6" customFormat="1" ht="13.5" customHeight="1"/>
    <row r="24" s="6" customFormat="1" ht="13.5" customHeight="1"/>
    <row r="25" s="6" customFormat="1" ht="13.5" customHeight="1"/>
    <row r="26" s="6" customFormat="1" ht="13.5" customHeight="1"/>
    <row r="27" s="6" customFormat="1" ht="13.5" customHeight="1"/>
    <row r="28" s="6" customFormat="1" ht="13.5" customHeight="1"/>
    <row r="29" s="6" customFormat="1" ht="13.5" customHeight="1"/>
    <row r="30" s="6" customFormat="1" ht="13.5" customHeight="1"/>
    <row r="31" s="6" customFormat="1" ht="13.5" customHeight="1"/>
    <row r="32" s="6" customFormat="1" ht="13.5" customHeight="1"/>
    <row r="33" s="6" customFormat="1" ht="13.5" customHeight="1"/>
    <row r="34" s="6" customFormat="1" ht="13.5" customHeight="1"/>
  </sheetData>
  <mergeCells count="3">
    <mergeCell ref="B3:E3"/>
    <mergeCell ref="G3:G4"/>
    <mergeCell ref="H3:I3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7313-3ADF-4CDA-BF7C-3F5768CC2878}">
  <sheetPr codeName="Sheet5"/>
  <dimension ref="A1:AMK8"/>
  <sheetViews>
    <sheetView zoomScaleNormal="100" zoomScaleSheetLayoutView="400" workbookViewId="0"/>
  </sheetViews>
  <sheetFormatPr defaultRowHeight="13.5"/>
  <cols>
    <col min="1" max="1" width="14.625" style="1" customWidth="1"/>
    <col min="2" max="6" width="14.5" style="1" customWidth="1"/>
    <col min="7" max="1025" width="9" style="1" customWidth="1"/>
  </cols>
  <sheetData>
    <row r="1" spans="1:7" ht="15" customHeight="1">
      <c r="A1" s="2" t="s">
        <v>50</v>
      </c>
      <c r="B1" s="7"/>
      <c r="C1" s="7"/>
      <c r="D1" s="7"/>
      <c r="E1" s="7"/>
      <c r="F1" s="7"/>
    </row>
    <row r="2" spans="1:7" ht="9.9499999999999993" customHeight="1" thickBot="1">
      <c r="A2" s="2"/>
      <c r="B2" s="7"/>
      <c r="C2" s="7"/>
      <c r="D2" s="7"/>
      <c r="E2" s="7"/>
      <c r="F2" s="7"/>
    </row>
    <row r="3" spans="1:7" ht="16.5" customHeight="1" thickTop="1" thickBot="1">
      <c r="A3" s="59" t="s">
        <v>2</v>
      </c>
      <c r="B3" s="441" t="s">
        <v>33</v>
      </c>
      <c r="C3" s="441" t="s">
        <v>49</v>
      </c>
      <c r="D3" s="441" t="s">
        <v>48</v>
      </c>
      <c r="E3" s="441" t="s">
        <v>47</v>
      </c>
      <c r="F3" s="441" t="s">
        <v>46</v>
      </c>
    </row>
    <row r="4" spans="1:7" ht="16.5" customHeight="1" thickTop="1">
      <c r="A4" s="58" t="s">
        <v>7</v>
      </c>
      <c r="B4" s="441"/>
      <c r="C4" s="441"/>
      <c r="D4" s="441"/>
      <c r="E4" s="441"/>
      <c r="F4" s="441"/>
    </row>
    <row r="5" spans="1:7" ht="18" customHeight="1">
      <c r="A5" s="82" t="s">
        <v>23</v>
      </c>
      <c r="B5" s="81">
        <v>2745</v>
      </c>
      <c r="C5" s="75">
        <v>818</v>
      </c>
      <c r="D5" s="75">
        <v>1502</v>
      </c>
      <c r="E5" s="75">
        <v>223</v>
      </c>
      <c r="F5" s="75">
        <v>202</v>
      </c>
      <c r="G5" s="51"/>
    </row>
    <row r="6" spans="1:7" ht="18" customHeight="1">
      <c r="A6" s="19">
        <v>6</v>
      </c>
      <c r="B6" s="80">
        <v>2875</v>
      </c>
      <c r="C6" s="73">
        <v>387</v>
      </c>
      <c r="D6" s="73">
        <v>2069</v>
      </c>
      <c r="E6" s="73">
        <v>165</v>
      </c>
      <c r="F6" s="73">
        <v>254</v>
      </c>
      <c r="G6" s="51"/>
    </row>
    <row r="7" spans="1:7" ht="18" customHeight="1">
      <c r="A7" s="23">
        <v>7</v>
      </c>
      <c r="B7" s="398">
        <v>3577</v>
      </c>
      <c r="C7" s="399">
        <v>583</v>
      </c>
      <c r="D7" s="399">
        <v>2502</v>
      </c>
      <c r="E7" s="399">
        <v>264</v>
      </c>
      <c r="F7" s="399">
        <v>228</v>
      </c>
      <c r="G7" s="51"/>
    </row>
    <row r="8" spans="1:7" s="7" customFormat="1" ht="12.95" customHeight="1">
      <c r="A8" s="26" t="s">
        <v>22</v>
      </c>
      <c r="B8" s="26"/>
      <c r="C8" s="26"/>
      <c r="D8" s="26"/>
      <c r="E8" s="26"/>
      <c r="F8" s="26"/>
    </row>
  </sheetData>
  <mergeCells count="5">
    <mergeCell ref="B3:B4"/>
    <mergeCell ref="C3:C4"/>
    <mergeCell ref="D3:D4"/>
    <mergeCell ref="E3:E4"/>
    <mergeCell ref="F3:F4"/>
  </mergeCells>
  <phoneticPr fontId="12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1865-A38B-432F-8E8D-AD87E43E3077}">
  <sheetPr codeName="Sheet6">
    <pageSetUpPr fitToPage="1"/>
  </sheetPr>
  <dimension ref="A1:AMK11"/>
  <sheetViews>
    <sheetView zoomScaleNormal="100" zoomScaleSheetLayoutView="100" zoomScalePageLayoutView="190" workbookViewId="0"/>
  </sheetViews>
  <sheetFormatPr defaultRowHeight="13.5"/>
  <cols>
    <col min="1" max="3" width="8.625" style="1" customWidth="1"/>
    <col min="4" max="11" width="7.625" style="1" customWidth="1"/>
    <col min="12" max="1025" width="9" style="1" customWidth="1"/>
  </cols>
  <sheetData>
    <row r="1" spans="1:11" ht="15" customHeight="1">
      <c r="A1" s="2" t="s">
        <v>45</v>
      </c>
    </row>
    <row r="2" spans="1:11" s="7" customFormat="1" ht="9.9499999999999993" customHeight="1" thickBot="1">
      <c r="A2" s="2"/>
    </row>
    <row r="3" spans="1:11" s="39" customFormat="1" ht="15" customHeight="1" thickTop="1" thickBot="1">
      <c r="A3" s="59" t="s">
        <v>2</v>
      </c>
      <c r="B3" s="79"/>
      <c r="C3" s="443" t="s">
        <v>44</v>
      </c>
      <c r="D3" s="443" t="s">
        <v>43</v>
      </c>
      <c r="E3" s="443" t="s">
        <v>42</v>
      </c>
      <c r="F3" s="442" t="s">
        <v>41</v>
      </c>
      <c r="G3" s="442" t="s">
        <v>40</v>
      </c>
      <c r="H3" s="443" t="s">
        <v>39</v>
      </c>
      <c r="I3" s="443" t="s">
        <v>38</v>
      </c>
      <c r="J3" s="442" t="s">
        <v>357</v>
      </c>
      <c r="K3" s="442" t="s">
        <v>358</v>
      </c>
    </row>
    <row r="4" spans="1:11" s="39" customFormat="1" ht="15" customHeight="1" thickTop="1" thickBot="1">
      <c r="A4" s="78"/>
      <c r="B4" s="77" t="s">
        <v>33</v>
      </c>
      <c r="C4" s="443"/>
      <c r="D4" s="443"/>
      <c r="E4" s="443"/>
      <c r="F4" s="442"/>
      <c r="G4" s="442"/>
      <c r="H4" s="443"/>
      <c r="I4" s="443"/>
      <c r="J4" s="442"/>
      <c r="K4" s="442"/>
    </row>
    <row r="5" spans="1:11" s="39" customFormat="1" ht="15" customHeight="1" thickTop="1">
      <c r="A5" s="58" t="s">
        <v>7</v>
      </c>
      <c r="B5" s="76"/>
      <c r="C5" s="443"/>
      <c r="D5" s="443"/>
      <c r="E5" s="443"/>
      <c r="F5" s="442"/>
      <c r="G5" s="442"/>
      <c r="H5" s="443"/>
      <c r="I5" s="443"/>
      <c r="J5" s="442"/>
      <c r="K5" s="442"/>
    </row>
    <row r="6" spans="1:11" s="18" customFormat="1" ht="18" customHeight="1">
      <c r="A6" s="14" t="s">
        <v>23</v>
      </c>
      <c r="B6" s="75">
        <v>14470</v>
      </c>
      <c r="C6" s="75">
        <v>11464</v>
      </c>
      <c r="D6" s="75">
        <v>2442</v>
      </c>
      <c r="E6" s="74">
        <v>127</v>
      </c>
      <c r="F6" s="74">
        <v>97</v>
      </c>
      <c r="G6" s="16">
        <v>13</v>
      </c>
      <c r="H6" s="74">
        <v>35</v>
      </c>
      <c r="I6" s="74">
        <v>153</v>
      </c>
      <c r="J6" s="74">
        <v>48</v>
      </c>
      <c r="K6" s="74">
        <v>91</v>
      </c>
    </row>
    <row r="7" spans="1:11" s="18" customFormat="1" ht="18" customHeight="1">
      <c r="A7" s="19">
        <v>6</v>
      </c>
      <c r="B7" s="73">
        <v>15238</v>
      </c>
      <c r="C7" s="73">
        <v>12128</v>
      </c>
      <c r="D7" s="73">
        <v>2509</v>
      </c>
      <c r="E7" s="72">
        <v>164</v>
      </c>
      <c r="F7" s="72">
        <v>91</v>
      </c>
      <c r="G7" s="72">
        <v>13</v>
      </c>
      <c r="H7" s="72">
        <v>21</v>
      </c>
      <c r="I7" s="72">
        <v>172</v>
      </c>
      <c r="J7" s="72">
        <v>49</v>
      </c>
      <c r="K7" s="72">
        <v>91</v>
      </c>
    </row>
    <row r="8" spans="1:11" s="18" customFormat="1" ht="18" customHeight="1">
      <c r="A8" s="23">
        <v>7</v>
      </c>
      <c r="B8" s="399">
        <v>15443</v>
      </c>
      <c r="C8" s="399">
        <v>12446</v>
      </c>
      <c r="D8" s="399">
        <v>2433</v>
      </c>
      <c r="E8" s="400">
        <v>168</v>
      </c>
      <c r="F8" s="400">
        <v>77</v>
      </c>
      <c r="G8" s="401">
        <v>10</v>
      </c>
      <c r="H8" s="400">
        <v>17</v>
      </c>
      <c r="I8" s="400">
        <v>167</v>
      </c>
      <c r="J8" s="400">
        <v>41</v>
      </c>
      <c r="K8" s="400">
        <v>84</v>
      </c>
    </row>
    <row r="9" spans="1:11" s="26" customFormat="1" ht="12.95" customHeight="1">
      <c r="A9" s="26" t="s">
        <v>22</v>
      </c>
      <c r="E9" s="444"/>
      <c r="F9" s="444"/>
      <c r="G9" s="444"/>
      <c r="H9" s="444"/>
      <c r="I9" s="444"/>
      <c r="J9" s="444"/>
      <c r="K9" s="444"/>
    </row>
    <row r="10" spans="1:11">
      <c r="K10" s="53"/>
    </row>
    <row r="11" spans="1:11">
      <c r="B11" s="51"/>
      <c r="C11" s="50"/>
    </row>
  </sheetData>
  <mergeCells count="10">
    <mergeCell ref="I3:I5"/>
    <mergeCell ref="J3:J5"/>
    <mergeCell ref="K3:K5"/>
    <mergeCell ref="E9:K9"/>
    <mergeCell ref="C3:C5"/>
    <mergeCell ref="D3:D5"/>
    <mergeCell ref="E3:E5"/>
    <mergeCell ref="F3:F5"/>
    <mergeCell ref="G3:G5"/>
    <mergeCell ref="H3:H5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57D5-FBE7-41F7-B6BB-5869793010B0}">
  <sheetPr codeName="Sheet7"/>
  <dimension ref="A1:AMK12"/>
  <sheetViews>
    <sheetView zoomScaleNormal="100" zoomScaleSheetLayoutView="100" workbookViewId="0"/>
  </sheetViews>
  <sheetFormatPr defaultRowHeight="13.5"/>
  <cols>
    <col min="1" max="1" width="7.625" style="1" customWidth="1"/>
    <col min="2" max="2" width="8.125" style="1" customWidth="1"/>
    <col min="3" max="3" width="9.5" style="1" customWidth="1"/>
    <col min="4" max="12" width="6.875" style="1" customWidth="1"/>
    <col min="13" max="1025" width="9" style="1" customWidth="1"/>
  </cols>
  <sheetData>
    <row r="1" spans="1:13" ht="15" customHeight="1">
      <c r="A1" s="2" t="s">
        <v>34</v>
      </c>
    </row>
    <row r="2" spans="1:13" s="7" customFormat="1" ht="9.9499999999999993" customHeight="1" thickBot="1">
      <c r="A2" s="2"/>
    </row>
    <row r="3" spans="1:13" s="39" customFormat="1" ht="18" customHeight="1" thickTop="1" thickBot="1">
      <c r="A3" s="59" t="s">
        <v>2</v>
      </c>
      <c r="B3" s="441" t="s">
        <v>33</v>
      </c>
      <c r="C3" s="442" t="s">
        <v>32</v>
      </c>
      <c r="D3" s="441" t="s">
        <v>31</v>
      </c>
      <c r="E3" s="441" t="s">
        <v>30</v>
      </c>
      <c r="F3" s="443" t="s">
        <v>29</v>
      </c>
      <c r="G3" s="441" t="s">
        <v>28</v>
      </c>
      <c r="H3" s="441" t="s">
        <v>27</v>
      </c>
      <c r="I3" s="443" t="s">
        <v>26</v>
      </c>
      <c r="J3" s="443" t="s">
        <v>25</v>
      </c>
      <c r="K3" s="441" t="s">
        <v>24</v>
      </c>
      <c r="L3" s="441" t="s">
        <v>13</v>
      </c>
    </row>
    <row r="4" spans="1:13" s="39" customFormat="1" ht="18" customHeight="1" thickTop="1">
      <c r="A4" s="58" t="s">
        <v>7</v>
      </c>
      <c r="B4" s="441"/>
      <c r="C4" s="442"/>
      <c r="D4" s="441"/>
      <c r="E4" s="441"/>
      <c r="F4" s="441"/>
      <c r="G4" s="441"/>
      <c r="H4" s="441"/>
      <c r="I4" s="441"/>
      <c r="J4" s="443"/>
      <c r="K4" s="441"/>
      <c r="L4" s="441"/>
    </row>
    <row r="5" spans="1:13" s="18" customFormat="1" ht="18" customHeight="1">
      <c r="A5" s="14" t="s">
        <v>23</v>
      </c>
      <c r="B5" s="57">
        <v>2442</v>
      </c>
      <c r="C5" s="57">
        <v>207</v>
      </c>
      <c r="D5" s="57">
        <v>428</v>
      </c>
      <c r="E5" s="57">
        <v>379</v>
      </c>
      <c r="F5" s="57">
        <v>131</v>
      </c>
      <c r="G5" s="57">
        <v>346</v>
      </c>
      <c r="H5" s="57">
        <v>19</v>
      </c>
      <c r="I5" s="57">
        <v>211</v>
      </c>
      <c r="J5" s="57">
        <v>101</v>
      </c>
      <c r="K5" s="57">
        <v>121</v>
      </c>
      <c r="L5" s="57">
        <v>499</v>
      </c>
      <c r="M5" s="55"/>
    </row>
    <row r="6" spans="1:13" s="18" customFormat="1" ht="18" customHeight="1">
      <c r="A6" s="19">
        <v>6</v>
      </c>
      <c r="B6" s="56">
        <v>2509</v>
      </c>
      <c r="C6" s="56">
        <v>274</v>
      </c>
      <c r="D6" s="56">
        <v>443</v>
      </c>
      <c r="E6" s="56">
        <v>330</v>
      </c>
      <c r="F6" s="56">
        <v>133</v>
      </c>
      <c r="G6" s="56">
        <v>347</v>
      </c>
      <c r="H6" s="56">
        <v>19</v>
      </c>
      <c r="I6" s="56">
        <v>233</v>
      </c>
      <c r="J6" s="56">
        <v>115</v>
      </c>
      <c r="K6" s="56">
        <v>120</v>
      </c>
      <c r="L6" s="56">
        <v>495</v>
      </c>
      <c r="M6" s="55"/>
    </row>
    <row r="7" spans="1:13" s="18" customFormat="1" ht="18" customHeight="1">
      <c r="A7" s="23">
        <v>7</v>
      </c>
      <c r="B7" s="402">
        <v>2433</v>
      </c>
      <c r="C7" s="402">
        <v>238</v>
      </c>
      <c r="D7" s="402">
        <v>448</v>
      </c>
      <c r="E7" s="402">
        <v>347</v>
      </c>
      <c r="F7" s="402">
        <v>151</v>
      </c>
      <c r="G7" s="402">
        <v>345</v>
      </c>
      <c r="H7" s="402">
        <v>10</v>
      </c>
      <c r="I7" s="402">
        <v>249</v>
      </c>
      <c r="J7" s="402">
        <v>98</v>
      </c>
      <c r="K7" s="402">
        <v>93</v>
      </c>
      <c r="L7" s="402">
        <v>454</v>
      </c>
      <c r="M7" s="55"/>
    </row>
    <row r="8" spans="1:13" s="26" customFormat="1" ht="12.95" customHeight="1">
      <c r="A8" s="26" t="s">
        <v>22</v>
      </c>
      <c r="K8" s="54"/>
      <c r="L8" s="53"/>
    </row>
    <row r="9" spans="1:13">
      <c r="F9" s="52"/>
      <c r="G9" s="52"/>
      <c r="H9" s="52"/>
      <c r="I9" s="52"/>
      <c r="J9" s="52"/>
      <c r="K9" s="52"/>
    </row>
    <row r="11" spans="1:13">
      <c r="B11" s="51"/>
    </row>
    <row r="12" spans="1:13">
      <c r="C12" s="50"/>
      <c r="D12" s="50"/>
    </row>
  </sheetData>
  <mergeCells count="11">
    <mergeCell ref="K3:K4"/>
    <mergeCell ref="L3:L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12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95E2-CA81-4967-BC0B-95E813F696F8}">
  <dimension ref="A1:AMK20"/>
  <sheetViews>
    <sheetView zoomScaleNormal="100" zoomScaleSheetLayoutView="100" workbookViewId="0"/>
  </sheetViews>
  <sheetFormatPr defaultRowHeight="13.5"/>
  <cols>
    <col min="1" max="1" width="12.625" style="403" customWidth="1"/>
    <col min="2" max="2" width="11.875" style="403" customWidth="1"/>
    <col min="3" max="3" width="12.125" style="403" customWidth="1"/>
    <col min="4" max="4" width="12.5" style="403" customWidth="1"/>
    <col min="5" max="7" width="12.625" style="403" customWidth="1"/>
    <col min="8" max="1025" width="9" style="403" customWidth="1"/>
  </cols>
  <sheetData>
    <row r="1" spans="1:9" ht="15" customHeight="1">
      <c r="A1" s="412" t="s">
        <v>329</v>
      </c>
    </row>
    <row r="2" spans="1:9" ht="17.25" customHeight="1" thickBot="1">
      <c r="A2" s="412"/>
      <c r="G2" s="404" t="s">
        <v>328</v>
      </c>
    </row>
    <row r="3" spans="1:9" s="406" customFormat="1" ht="20.100000000000001" customHeight="1" thickTop="1" thickBot="1">
      <c r="A3" s="411" t="s">
        <v>2</v>
      </c>
      <c r="B3" s="448" t="s">
        <v>19</v>
      </c>
      <c r="C3" s="446" t="s">
        <v>327</v>
      </c>
      <c r="D3" s="445" t="s">
        <v>326</v>
      </c>
      <c r="E3" s="445" t="s">
        <v>325</v>
      </c>
      <c r="F3" s="445" t="s">
        <v>324</v>
      </c>
      <c r="G3" s="445" t="s">
        <v>323</v>
      </c>
      <c r="H3" s="410"/>
    </row>
    <row r="4" spans="1:9" s="406" customFormat="1" ht="9.9499999999999993" customHeight="1" thickTop="1" thickBot="1">
      <c r="A4" s="409"/>
      <c r="B4" s="448"/>
      <c r="C4" s="446"/>
      <c r="D4" s="446"/>
      <c r="E4" s="446"/>
      <c r="F4" s="446"/>
      <c r="G4" s="446"/>
    </row>
    <row r="5" spans="1:9" s="406" customFormat="1" ht="15" customHeight="1" thickTop="1">
      <c r="A5" s="408" t="s">
        <v>7</v>
      </c>
      <c r="B5" s="407" t="s">
        <v>322</v>
      </c>
      <c r="C5" s="407" t="s">
        <v>321</v>
      </c>
      <c r="D5" s="445"/>
      <c r="E5" s="445"/>
      <c r="F5" s="445"/>
      <c r="G5" s="445"/>
    </row>
    <row r="6" spans="1:9" s="406" customFormat="1" ht="18" customHeight="1">
      <c r="A6" s="413" t="s">
        <v>23</v>
      </c>
      <c r="B6" s="414" t="s">
        <v>320</v>
      </c>
      <c r="C6" s="414" t="s">
        <v>319</v>
      </c>
      <c r="D6" s="414" t="s">
        <v>318</v>
      </c>
      <c r="E6" s="414">
        <v>6</v>
      </c>
      <c r="F6" s="415">
        <v>8</v>
      </c>
      <c r="G6" s="414">
        <v>3</v>
      </c>
    </row>
    <row r="7" spans="1:9" s="406" customFormat="1" ht="18" customHeight="1">
      <c r="A7" s="416">
        <v>6</v>
      </c>
      <c r="B7" s="417" t="s">
        <v>317</v>
      </c>
      <c r="C7" s="417" t="s">
        <v>316</v>
      </c>
      <c r="D7" s="417">
        <v>2</v>
      </c>
      <c r="E7" s="417" t="s">
        <v>313</v>
      </c>
      <c r="F7" s="418">
        <v>4</v>
      </c>
      <c r="G7" s="417">
        <v>1</v>
      </c>
      <c r="H7" s="419"/>
      <c r="I7" s="419"/>
    </row>
    <row r="8" spans="1:9" s="406" customFormat="1" ht="18" customHeight="1">
      <c r="A8" s="420">
        <v>7</v>
      </c>
      <c r="B8" s="421" t="s">
        <v>315</v>
      </c>
      <c r="C8" s="421" t="s">
        <v>314</v>
      </c>
      <c r="D8" s="421">
        <v>0</v>
      </c>
      <c r="E8" s="421" t="s">
        <v>313</v>
      </c>
      <c r="F8" s="422">
        <v>5</v>
      </c>
      <c r="G8" s="421">
        <v>1</v>
      </c>
      <c r="H8" s="419"/>
      <c r="I8" s="419"/>
    </row>
    <row r="9" spans="1:9" s="405" customFormat="1" ht="12" customHeight="1">
      <c r="A9" s="423" t="s">
        <v>312</v>
      </c>
      <c r="F9" s="424"/>
      <c r="G9" s="425" t="s">
        <v>311</v>
      </c>
    </row>
    <row r="10" spans="1:9">
      <c r="A10" s="426"/>
      <c r="B10" s="427"/>
      <c r="C10" s="427"/>
      <c r="F10" s="427"/>
      <c r="G10" s="404" t="s">
        <v>310</v>
      </c>
    </row>
    <row r="11" spans="1:9">
      <c r="A11" s="426"/>
      <c r="G11" s="404" t="s">
        <v>309</v>
      </c>
    </row>
    <row r="12" spans="1:9">
      <c r="A12" s="404"/>
      <c r="B12" s="428"/>
      <c r="C12" s="428"/>
      <c r="D12" s="428"/>
      <c r="E12" s="428"/>
      <c r="F12" s="428"/>
    </row>
    <row r="16" spans="1:9">
      <c r="B16" s="429"/>
    </row>
    <row r="18" spans="3:4">
      <c r="C18" s="447"/>
      <c r="D18" s="447"/>
    </row>
    <row r="20" spans="3:4">
      <c r="C20" s="447"/>
      <c r="D20" s="447"/>
    </row>
  </sheetData>
  <mergeCells count="8">
    <mergeCell ref="G3:G5"/>
    <mergeCell ref="C18:D18"/>
    <mergeCell ref="C20:D20"/>
    <mergeCell ref="B3:B4"/>
    <mergeCell ref="C3:C4"/>
    <mergeCell ref="D3:D5"/>
    <mergeCell ref="E3:E5"/>
    <mergeCell ref="F3:F5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DF362-45D5-413B-8771-BACF480A41B6}">
  <sheetPr codeName="Sheet8">
    <pageSetUpPr fitToPage="1"/>
  </sheetPr>
  <dimension ref="A1:AMK13"/>
  <sheetViews>
    <sheetView zoomScaleNormal="100" zoomScaleSheetLayoutView="100" zoomScalePageLayoutView="106" workbookViewId="0"/>
  </sheetViews>
  <sheetFormatPr defaultRowHeight="13.5"/>
  <cols>
    <col min="1" max="1" width="9.875" style="1" customWidth="1"/>
    <col min="2" max="9" width="9.625" style="1" customWidth="1"/>
    <col min="10" max="10" width="7" style="1" customWidth="1"/>
    <col min="11" max="11" width="8.125" style="1" customWidth="1"/>
    <col min="12" max="1025" width="9" style="1" customWidth="1"/>
  </cols>
  <sheetData>
    <row r="1" spans="1:11" ht="15" customHeight="1">
      <c r="A1" s="227" t="s">
        <v>193</v>
      </c>
    </row>
    <row r="2" spans="1:11" ht="9.9499999999999993" customHeight="1" thickBot="1">
      <c r="A2" s="227"/>
    </row>
    <row r="3" spans="1:11" s="50" customFormat="1" ht="16.5" customHeight="1" thickTop="1" thickBot="1">
      <c r="A3" s="243" t="s">
        <v>169</v>
      </c>
      <c r="B3" s="449" t="s">
        <v>184</v>
      </c>
      <c r="C3" s="449" t="s">
        <v>192</v>
      </c>
      <c r="D3" s="449" t="s">
        <v>191</v>
      </c>
      <c r="E3" s="449" t="s">
        <v>190</v>
      </c>
      <c r="F3" s="449" t="s">
        <v>189</v>
      </c>
      <c r="G3" s="449" t="s">
        <v>188</v>
      </c>
      <c r="H3" s="449" t="s">
        <v>187</v>
      </c>
      <c r="I3" s="449" t="s">
        <v>186</v>
      </c>
      <c r="J3" s="242"/>
      <c r="K3" s="242"/>
    </row>
    <row r="4" spans="1:11" s="50" customFormat="1" ht="16.5" customHeight="1" thickTop="1">
      <c r="A4" s="224" t="s">
        <v>7</v>
      </c>
      <c r="B4" s="449"/>
      <c r="C4" s="449"/>
      <c r="D4" s="449"/>
      <c r="E4" s="449"/>
      <c r="F4" s="449"/>
      <c r="G4" s="449"/>
      <c r="H4" s="449"/>
      <c r="I4" s="449"/>
      <c r="J4" s="221"/>
      <c r="K4" s="221"/>
    </row>
    <row r="5" spans="1:11" s="50" customFormat="1" ht="17.100000000000001" customHeight="1">
      <c r="A5" s="246" t="s">
        <v>23</v>
      </c>
      <c r="B5" s="218">
        <v>725</v>
      </c>
      <c r="C5" s="218">
        <v>86</v>
      </c>
      <c r="D5" s="218">
        <v>376</v>
      </c>
      <c r="E5" s="218">
        <v>200</v>
      </c>
      <c r="F5" s="245">
        <v>7</v>
      </c>
      <c r="G5" s="218">
        <v>32</v>
      </c>
      <c r="H5" s="218">
        <v>21</v>
      </c>
      <c r="I5" s="218">
        <v>3</v>
      </c>
      <c r="J5" s="235"/>
      <c r="K5" s="235"/>
    </row>
    <row r="6" spans="1:11" s="50" customFormat="1" ht="17.100000000000001" customHeight="1">
      <c r="A6" s="41">
        <v>6</v>
      </c>
      <c r="B6" s="213">
        <v>664</v>
      </c>
      <c r="C6" s="213">
        <v>48</v>
      </c>
      <c r="D6" s="213">
        <v>419</v>
      </c>
      <c r="E6" s="213">
        <v>124</v>
      </c>
      <c r="F6" s="213">
        <v>2</v>
      </c>
      <c r="G6" s="213">
        <v>23</v>
      </c>
      <c r="H6" s="213">
        <v>42</v>
      </c>
      <c r="I6" s="213">
        <v>6</v>
      </c>
      <c r="J6" s="235"/>
      <c r="K6" s="235"/>
    </row>
    <row r="7" spans="1:11" s="50" customFormat="1" ht="17.100000000000001" customHeight="1">
      <c r="A7" s="38">
        <v>7</v>
      </c>
      <c r="B7" s="209">
        <v>660</v>
      </c>
      <c r="C7" s="209">
        <v>38</v>
      </c>
      <c r="D7" s="209">
        <v>414</v>
      </c>
      <c r="E7" s="209">
        <v>84</v>
      </c>
      <c r="F7" s="209">
        <v>2</v>
      </c>
      <c r="G7" s="209">
        <v>33</v>
      </c>
      <c r="H7" s="209">
        <v>86</v>
      </c>
      <c r="I7" s="209">
        <v>3</v>
      </c>
      <c r="J7" s="244"/>
      <c r="K7" s="235"/>
    </row>
    <row r="8" spans="1:11" ht="12.95" customHeight="1">
      <c r="A8" s="206" t="s">
        <v>161</v>
      </c>
      <c r="K8" s="203"/>
    </row>
    <row r="9" spans="1:11">
      <c r="A9" s="52"/>
      <c r="I9" s="6"/>
    </row>
    <row r="10" spans="1:11">
      <c r="A10" s="52"/>
      <c r="I10" s="6"/>
    </row>
    <row r="13" spans="1:11">
      <c r="C13" s="51"/>
    </row>
  </sheetData>
  <mergeCells count="8">
    <mergeCell ref="H3:H4"/>
    <mergeCell ref="I3:I4"/>
    <mergeCell ref="B3:B4"/>
    <mergeCell ref="C3:C4"/>
    <mergeCell ref="D3:D4"/>
    <mergeCell ref="E3:E4"/>
    <mergeCell ref="F3:F4"/>
    <mergeCell ref="G3:G4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BFAA-EBF7-4D94-A1A2-DC1E959784B8}">
  <sheetPr codeName="Sheet9"/>
  <dimension ref="A1:AMK13"/>
  <sheetViews>
    <sheetView zoomScaleNormal="100" zoomScaleSheetLayoutView="100" workbookViewId="0"/>
  </sheetViews>
  <sheetFormatPr defaultRowHeight="13.5"/>
  <cols>
    <col min="1" max="1" width="9.875" style="1" customWidth="1"/>
    <col min="2" max="5" width="10.625" style="1" customWidth="1"/>
    <col min="6" max="7" width="12.125" style="1" customWidth="1"/>
    <col min="8" max="8" width="10.625" style="1" customWidth="1"/>
    <col min="9" max="9" width="7" style="1" customWidth="1"/>
    <col min="10" max="10" width="8.125" style="1" customWidth="1"/>
    <col min="11" max="256" width="9" style="1" customWidth="1"/>
    <col min="257" max="257" width="9.875" style="1" customWidth="1"/>
    <col min="258" max="264" width="12.875" style="1" customWidth="1"/>
    <col min="265" max="265" width="7" style="1" customWidth="1"/>
    <col min="266" max="266" width="8.125" style="1" customWidth="1"/>
    <col min="267" max="512" width="9" style="1" customWidth="1"/>
    <col min="513" max="513" width="9.875" style="1" customWidth="1"/>
    <col min="514" max="520" width="12.875" style="1" customWidth="1"/>
    <col min="521" max="521" width="7" style="1" customWidth="1"/>
    <col min="522" max="522" width="8.125" style="1" customWidth="1"/>
    <col min="523" max="768" width="9" style="1" customWidth="1"/>
    <col min="769" max="769" width="9.875" style="1" customWidth="1"/>
    <col min="770" max="776" width="12.875" style="1" customWidth="1"/>
    <col min="777" max="777" width="7" style="1" customWidth="1"/>
    <col min="778" max="778" width="8.125" style="1" customWidth="1"/>
    <col min="779" max="1025" width="9" style="1" customWidth="1"/>
  </cols>
  <sheetData>
    <row r="1" spans="1:10" ht="15" customHeight="1">
      <c r="A1" s="227" t="s">
        <v>185</v>
      </c>
    </row>
    <row r="2" spans="1:10" ht="9.9499999999999993" customHeight="1" thickBot="1">
      <c r="A2" s="227"/>
    </row>
    <row r="3" spans="1:10" s="50" customFormat="1" ht="16.5" customHeight="1" thickTop="1" thickBot="1">
      <c r="A3" s="243" t="s">
        <v>169</v>
      </c>
      <c r="B3" s="449" t="s">
        <v>184</v>
      </c>
      <c r="C3" s="449" t="s">
        <v>183</v>
      </c>
      <c r="D3" s="449" t="s">
        <v>182</v>
      </c>
      <c r="E3" s="449" t="s">
        <v>181</v>
      </c>
      <c r="F3" s="449" t="s">
        <v>180</v>
      </c>
      <c r="G3" s="449" t="s">
        <v>179</v>
      </c>
      <c r="H3" s="449" t="s">
        <v>178</v>
      </c>
      <c r="I3" s="242"/>
      <c r="J3" s="242"/>
    </row>
    <row r="4" spans="1:10" s="50" customFormat="1" ht="16.5" customHeight="1" thickTop="1">
      <c r="A4" s="224" t="s">
        <v>7</v>
      </c>
      <c r="B4" s="449"/>
      <c r="C4" s="449"/>
      <c r="D4" s="449"/>
      <c r="E4" s="449"/>
      <c r="F4" s="449"/>
      <c r="G4" s="449"/>
      <c r="H4" s="449"/>
      <c r="I4" s="221"/>
      <c r="J4" s="221"/>
    </row>
    <row r="5" spans="1:10" s="50" customFormat="1" ht="17.100000000000001" customHeight="1">
      <c r="A5" s="241" t="s">
        <v>23</v>
      </c>
      <c r="B5" s="240">
        <v>33</v>
      </c>
      <c r="C5" s="239">
        <v>2</v>
      </c>
      <c r="D5" s="239">
        <v>5</v>
      </c>
      <c r="E5" s="239" t="s">
        <v>8</v>
      </c>
      <c r="F5" s="239">
        <v>5</v>
      </c>
      <c r="G5" s="240">
        <v>19</v>
      </c>
      <c r="H5" s="239">
        <v>2</v>
      </c>
      <c r="I5" s="235"/>
      <c r="J5" s="235"/>
    </row>
    <row r="6" spans="1:10" s="50" customFormat="1" ht="17.100000000000001" customHeight="1">
      <c r="A6" s="41">
        <v>6</v>
      </c>
      <c r="B6" s="216">
        <v>39</v>
      </c>
      <c r="C6" s="238">
        <v>1</v>
      </c>
      <c r="D6" s="238">
        <v>2</v>
      </c>
      <c r="E6" s="238">
        <v>2</v>
      </c>
      <c r="F6" s="213">
        <v>10</v>
      </c>
      <c r="G6" s="213">
        <v>22</v>
      </c>
      <c r="H6" s="213">
        <v>2</v>
      </c>
      <c r="I6" s="235"/>
      <c r="J6" s="235"/>
    </row>
    <row r="7" spans="1:10" s="50" customFormat="1" ht="17.100000000000001" customHeight="1">
      <c r="A7" s="38">
        <v>7</v>
      </c>
      <c r="B7" s="209">
        <v>34</v>
      </c>
      <c r="C7" s="237">
        <v>6</v>
      </c>
      <c r="D7" s="237">
        <v>0</v>
      </c>
      <c r="E7" s="236">
        <v>1</v>
      </c>
      <c r="F7" s="209">
        <v>15</v>
      </c>
      <c r="G7" s="209">
        <v>9</v>
      </c>
      <c r="H7" s="209">
        <v>3</v>
      </c>
      <c r="I7" s="235"/>
      <c r="J7" s="235"/>
    </row>
    <row r="8" spans="1:10" ht="12.95" customHeight="1">
      <c r="A8" s="206" t="s">
        <v>177</v>
      </c>
      <c r="E8" s="450"/>
      <c r="F8" s="450"/>
      <c r="G8" s="450"/>
      <c r="H8" s="450"/>
      <c r="J8" s="203"/>
    </row>
    <row r="9" spans="1:10">
      <c r="A9" s="52"/>
    </row>
    <row r="10" spans="1:10">
      <c r="A10" s="52"/>
    </row>
    <row r="13" spans="1:10">
      <c r="C13" s="51"/>
    </row>
  </sheetData>
  <mergeCells count="8">
    <mergeCell ref="H3:H4"/>
    <mergeCell ref="E8:H8"/>
    <mergeCell ref="B3:B4"/>
    <mergeCell ref="C3:C4"/>
    <mergeCell ref="D3:D4"/>
    <mergeCell ref="E3:E4"/>
    <mergeCell ref="F3:F4"/>
    <mergeCell ref="G3:G4"/>
  </mergeCells>
  <phoneticPr fontId="12"/>
  <printOptions horizontalCentered="1"/>
  <pageMargins left="0.70866141732283472" right="0.70866141732283472" top="0.98425196850393704" bottom="0.98425196850393704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177D-D90D-4A9D-A6ED-F2D563CAF8BA}">
  <sheetPr codeName="Sheet10"/>
  <dimension ref="A1:AMK9"/>
  <sheetViews>
    <sheetView zoomScaleNormal="100" zoomScaleSheetLayoutView="100" workbookViewId="0"/>
  </sheetViews>
  <sheetFormatPr defaultRowHeight="13.5"/>
  <cols>
    <col min="1" max="1" width="28.625" style="1" customWidth="1"/>
    <col min="2" max="2" width="25.75" style="1" customWidth="1"/>
    <col min="3" max="3" width="25.625" style="1" customWidth="1"/>
    <col min="4" max="256" width="9" style="1" customWidth="1"/>
    <col min="257" max="257" width="28.625" style="1" customWidth="1"/>
    <col min="258" max="258" width="25.75" style="1" customWidth="1"/>
    <col min="259" max="259" width="25.625" style="1" customWidth="1"/>
    <col min="260" max="512" width="9" style="1" customWidth="1"/>
    <col min="513" max="513" width="28.625" style="1" customWidth="1"/>
    <col min="514" max="514" width="25.75" style="1" customWidth="1"/>
    <col min="515" max="515" width="25.625" style="1" customWidth="1"/>
    <col min="516" max="768" width="9" style="1" customWidth="1"/>
    <col min="769" max="769" width="28.625" style="1" customWidth="1"/>
    <col min="770" max="770" width="25.75" style="1" customWidth="1"/>
    <col min="771" max="771" width="25.625" style="1" customWidth="1"/>
    <col min="772" max="1025" width="9" style="1" customWidth="1"/>
  </cols>
  <sheetData>
    <row r="1" spans="1:3" ht="15" customHeight="1">
      <c r="A1" s="71" t="s">
        <v>176</v>
      </c>
      <c r="B1" s="70"/>
    </row>
    <row r="2" spans="1:3" ht="12.75" customHeight="1" thickBot="1">
      <c r="A2" s="69"/>
      <c r="B2" s="47"/>
      <c r="C2" s="47" t="s">
        <v>20</v>
      </c>
    </row>
    <row r="3" spans="1:3" s="50" customFormat="1" ht="16.5" customHeight="1" thickTop="1" thickBot="1">
      <c r="A3" s="68" t="s">
        <v>2</v>
      </c>
      <c r="B3" s="451" t="s">
        <v>175</v>
      </c>
      <c r="C3" s="452" t="s">
        <v>174</v>
      </c>
    </row>
    <row r="4" spans="1:3" s="50" customFormat="1" ht="16.5" customHeight="1" thickTop="1">
      <c r="A4" s="66" t="s">
        <v>7</v>
      </c>
      <c r="B4" s="451"/>
      <c r="C4" s="452"/>
    </row>
    <row r="5" spans="1:3" s="50" customFormat="1" ht="16.5" customHeight="1">
      <c r="A5" s="234" t="s">
        <v>23</v>
      </c>
      <c r="B5" s="233">
        <v>6</v>
      </c>
      <c r="C5" s="231" t="s">
        <v>8</v>
      </c>
    </row>
    <row r="6" spans="1:3" s="50" customFormat="1" ht="16.5" customHeight="1">
      <c r="A6" s="64">
        <v>6</v>
      </c>
      <c r="B6" s="232">
        <v>9</v>
      </c>
      <c r="C6" s="231">
        <v>1</v>
      </c>
    </row>
    <row r="7" spans="1:3" s="50" customFormat="1" ht="16.5" customHeight="1">
      <c r="A7" s="62">
        <v>7</v>
      </c>
      <c r="B7" s="230">
        <v>13</v>
      </c>
      <c r="C7" s="229" t="s">
        <v>173</v>
      </c>
    </row>
    <row r="8" spans="1:3" ht="12" customHeight="1">
      <c r="A8" s="35" t="s">
        <v>172</v>
      </c>
      <c r="B8" s="60"/>
      <c r="C8" s="228"/>
    </row>
    <row r="9" spans="1:3">
      <c r="B9" s="52"/>
    </row>
  </sheetData>
  <mergeCells count="2">
    <mergeCell ref="B3:B4"/>
    <mergeCell ref="C3:C4"/>
  </mergeCells>
  <phoneticPr fontId="12"/>
  <printOptions horizontalCentered="1"/>
  <pageMargins left="0.70866141732283472" right="0.70866141732283472" top="0.98425196850393704" bottom="0.98425196850393704" header="0.51181102362204722" footer="0.51181102362204722"/>
  <pageSetup paperSize="9" firstPageNumber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F782-5419-4D65-8AAE-E10BFE8F4228}">
  <sheetPr codeName="Sheet11"/>
  <dimension ref="A1:AMK12"/>
  <sheetViews>
    <sheetView zoomScaleNormal="100" zoomScaleSheetLayoutView="100" zoomScalePageLayoutView="106" workbookViewId="0"/>
  </sheetViews>
  <sheetFormatPr defaultRowHeight="13.5"/>
  <cols>
    <col min="1" max="1" width="9.625" style="1" customWidth="1"/>
    <col min="2" max="7" width="12.875" style="1" customWidth="1"/>
    <col min="8" max="8" width="15.625" style="1" customWidth="1"/>
    <col min="9" max="1025" width="9" style="1" customWidth="1"/>
  </cols>
  <sheetData>
    <row r="1" spans="1:8" ht="15" customHeight="1">
      <c r="A1" s="227" t="s">
        <v>171</v>
      </c>
    </row>
    <row r="2" spans="1:8" ht="12.75" customHeight="1" thickBot="1">
      <c r="A2" s="227"/>
      <c r="G2" s="53" t="s">
        <v>170</v>
      </c>
    </row>
    <row r="3" spans="1:8" s="50" customFormat="1" ht="16.5" customHeight="1" thickTop="1" thickBot="1">
      <c r="A3" s="226" t="s">
        <v>169</v>
      </c>
      <c r="B3" s="449" t="s">
        <v>168</v>
      </c>
      <c r="C3" s="453" t="s">
        <v>167</v>
      </c>
      <c r="D3" s="453"/>
      <c r="E3" s="454" t="s">
        <v>166</v>
      </c>
      <c r="F3" s="455" t="s">
        <v>165</v>
      </c>
      <c r="G3" s="455"/>
      <c r="H3" s="225"/>
    </row>
    <row r="4" spans="1:8" s="50" customFormat="1" ht="16.5" customHeight="1" thickTop="1">
      <c r="A4" s="224" t="s">
        <v>12</v>
      </c>
      <c r="B4" s="449"/>
      <c r="C4" s="222" t="s">
        <v>164</v>
      </c>
      <c r="D4" s="223" t="s">
        <v>162</v>
      </c>
      <c r="E4" s="454"/>
      <c r="F4" s="222" t="s">
        <v>163</v>
      </c>
      <c r="G4" s="222" t="s">
        <v>162</v>
      </c>
      <c r="H4" s="221"/>
    </row>
    <row r="5" spans="1:8" s="50" customFormat="1" ht="17.100000000000001" customHeight="1">
      <c r="A5" s="41" t="s">
        <v>23</v>
      </c>
      <c r="B5" s="218">
        <v>57</v>
      </c>
      <c r="C5" s="218">
        <v>56</v>
      </c>
      <c r="D5" s="220">
        <v>98.2</v>
      </c>
      <c r="E5" s="219">
        <v>909</v>
      </c>
      <c r="F5" s="218">
        <v>313</v>
      </c>
      <c r="G5" s="217">
        <v>34.4</v>
      </c>
      <c r="H5" s="207"/>
    </row>
    <row r="6" spans="1:8" s="50" customFormat="1" ht="17.100000000000001" customHeight="1">
      <c r="A6" s="41">
        <v>6</v>
      </c>
      <c r="B6" s="216">
        <v>55</v>
      </c>
      <c r="C6" s="213">
        <v>53</v>
      </c>
      <c r="D6" s="215">
        <v>96.4</v>
      </c>
      <c r="E6" s="214">
        <v>899</v>
      </c>
      <c r="F6" s="213">
        <v>308</v>
      </c>
      <c r="G6" s="212">
        <v>34.299999999999997</v>
      </c>
      <c r="H6" s="207"/>
    </row>
    <row r="7" spans="1:8" s="50" customFormat="1" ht="17.100000000000001" customHeight="1">
      <c r="A7" s="38">
        <v>7</v>
      </c>
      <c r="B7" s="209">
        <v>55</v>
      </c>
      <c r="C7" s="209">
        <v>53</v>
      </c>
      <c r="D7" s="211">
        <v>96.4</v>
      </c>
      <c r="E7" s="210">
        <v>920</v>
      </c>
      <c r="F7" s="209">
        <v>316</v>
      </c>
      <c r="G7" s="208">
        <v>34.299999999999997</v>
      </c>
      <c r="H7" s="207"/>
    </row>
    <row r="8" spans="1:8" ht="17.100000000000001" customHeight="1">
      <c r="A8" s="206" t="s">
        <v>161</v>
      </c>
      <c r="B8" s="204"/>
      <c r="C8" s="204"/>
      <c r="D8" s="205"/>
      <c r="E8" s="204"/>
      <c r="F8" s="204"/>
      <c r="G8" s="203" t="s">
        <v>160</v>
      </c>
      <c r="H8" s="202"/>
    </row>
    <row r="9" spans="1:8" ht="12.95" customHeight="1"/>
    <row r="10" spans="1:8">
      <c r="D10" s="201"/>
    </row>
    <row r="12" spans="1:8">
      <c r="G12" s="176"/>
    </row>
  </sheetData>
  <mergeCells count="4">
    <mergeCell ref="B3:B4"/>
    <mergeCell ref="C3:D3"/>
    <mergeCell ref="E3:E4"/>
    <mergeCell ref="F3:G3"/>
  </mergeCells>
  <phoneticPr fontId="12"/>
  <printOptions horizontalCentered="1"/>
  <pageMargins left="0.70866141732283472" right="0.70866141732283472" top="0.98425196850393704" bottom="0.98425196850393704" header="0.51181102362204722" footer="0.51181102362204722"/>
  <pageSetup paperSize="9" firstPageNumber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ECCB-0BFA-4D1D-8294-66E29BC3D8C9}">
  <sheetPr codeName="Sheet12"/>
  <dimension ref="A1:AMK8"/>
  <sheetViews>
    <sheetView zoomScaleNormal="100" zoomScaleSheetLayoutView="100" workbookViewId="0"/>
  </sheetViews>
  <sheetFormatPr defaultRowHeight="13.5"/>
  <cols>
    <col min="1" max="2" width="28.625" style="1" customWidth="1"/>
    <col min="3" max="1025" width="9" style="1" customWidth="1"/>
  </cols>
  <sheetData>
    <row r="1" spans="1:2" ht="15" customHeight="1">
      <c r="A1" s="71" t="s">
        <v>37</v>
      </c>
      <c r="B1" s="70"/>
    </row>
    <row r="2" spans="1:2" ht="12.75" customHeight="1" thickBot="1">
      <c r="A2" s="69"/>
      <c r="B2" s="47" t="s">
        <v>20</v>
      </c>
    </row>
    <row r="3" spans="1:2" s="50" customFormat="1" ht="16.5" customHeight="1" thickTop="1">
      <c r="A3" s="68" t="s">
        <v>2</v>
      </c>
      <c r="B3" s="67" t="s">
        <v>36</v>
      </c>
    </row>
    <row r="4" spans="1:2" s="50" customFormat="1" ht="16.5" customHeight="1">
      <c r="A4" s="66" t="s">
        <v>12</v>
      </c>
      <c r="B4" s="65" t="s">
        <v>35</v>
      </c>
    </row>
    <row r="5" spans="1:2" s="50" customFormat="1" ht="16.5" customHeight="1">
      <c r="A5" s="64" t="s">
        <v>11</v>
      </c>
      <c r="B5" s="63">
        <v>183</v>
      </c>
    </row>
    <row r="6" spans="1:2" s="50" customFormat="1" ht="16.5" customHeight="1">
      <c r="A6" s="64">
        <v>7</v>
      </c>
      <c r="B6" s="63">
        <v>175</v>
      </c>
    </row>
    <row r="7" spans="1:2" s="50" customFormat="1" ht="16.5" customHeight="1">
      <c r="A7" s="62">
        <v>8</v>
      </c>
      <c r="B7" s="61">
        <v>174</v>
      </c>
    </row>
    <row r="8" spans="1:2" ht="12" customHeight="1">
      <c r="A8" s="35" t="s">
        <v>344</v>
      </c>
      <c r="B8" s="60"/>
    </row>
  </sheetData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7CCA-46AA-4511-A866-E86B66BC93DA}">
  <sheetPr codeName="Sheet13"/>
  <dimension ref="A1:AMK9"/>
  <sheetViews>
    <sheetView zoomScaleNormal="100" zoomScaleSheetLayoutView="100" zoomScalePageLayoutView="98" workbookViewId="0"/>
  </sheetViews>
  <sheetFormatPr defaultRowHeight="13.5"/>
  <cols>
    <col min="1" max="8" width="10.875" style="1" customWidth="1"/>
    <col min="9" max="1025" width="9" style="1" customWidth="1"/>
  </cols>
  <sheetData>
    <row r="1" spans="1:13" ht="15" customHeight="1">
      <c r="A1" s="49" t="s">
        <v>21</v>
      </c>
      <c r="B1" s="6"/>
      <c r="C1" s="6"/>
      <c r="D1" s="6"/>
      <c r="E1" s="6"/>
      <c r="F1" s="6"/>
      <c r="G1" s="6"/>
    </row>
    <row r="2" spans="1:13" s="7" customFormat="1" ht="12.75" customHeight="1" thickBot="1">
      <c r="A2" s="48"/>
      <c r="B2" s="10"/>
      <c r="C2" s="10"/>
      <c r="D2" s="10"/>
      <c r="E2" s="10"/>
      <c r="F2" s="10"/>
      <c r="G2" s="10"/>
      <c r="H2" s="47" t="s">
        <v>20</v>
      </c>
    </row>
    <row r="3" spans="1:13" s="39" customFormat="1" ht="20.100000000000001" customHeight="1" thickTop="1" thickBot="1">
      <c r="A3" s="46" t="s">
        <v>2</v>
      </c>
      <c r="B3" s="456" t="s">
        <v>19</v>
      </c>
      <c r="C3" s="457" t="s">
        <v>18</v>
      </c>
      <c r="D3" s="457" t="s">
        <v>17</v>
      </c>
      <c r="E3" s="457" t="s">
        <v>16</v>
      </c>
      <c r="F3" s="457" t="s">
        <v>15</v>
      </c>
      <c r="G3" s="457" t="s">
        <v>14</v>
      </c>
      <c r="H3" s="456" t="s">
        <v>13</v>
      </c>
    </row>
    <row r="4" spans="1:13" s="39" customFormat="1" ht="20.100000000000001" customHeight="1" thickTop="1">
      <c r="A4" s="45" t="s">
        <v>12</v>
      </c>
      <c r="B4" s="456"/>
      <c r="C4" s="457"/>
      <c r="D4" s="457"/>
      <c r="E4" s="457"/>
      <c r="F4" s="457"/>
      <c r="G4" s="457"/>
      <c r="H4" s="456"/>
    </row>
    <row r="5" spans="1:13" s="39" customFormat="1" ht="20.100000000000001" customHeight="1">
      <c r="A5" s="44" t="s">
        <v>11</v>
      </c>
      <c r="B5" s="43">
        <v>249</v>
      </c>
      <c r="C5" s="43">
        <v>128</v>
      </c>
      <c r="D5" s="43">
        <v>65</v>
      </c>
      <c r="E5" s="43">
        <v>28</v>
      </c>
      <c r="F5" s="43">
        <v>3</v>
      </c>
      <c r="G5" s="43">
        <v>15</v>
      </c>
      <c r="H5" s="43">
        <v>10</v>
      </c>
      <c r="J5" s="42"/>
      <c r="K5" s="36"/>
      <c r="L5" s="36"/>
      <c r="M5" s="36"/>
    </row>
    <row r="6" spans="1:13" s="39" customFormat="1" ht="20.100000000000001" customHeight="1">
      <c r="A6" s="41">
        <v>7</v>
      </c>
      <c r="B6" s="40">
        <v>278</v>
      </c>
      <c r="C6" s="40">
        <v>147</v>
      </c>
      <c r="D6" s="40">
        <v>74</v>
      </c>
      <c r="E6" s="40">
        <v>31</v>
      </c>
      <c r="F6" s="40">
        <v>2</v>
      </c>
      <c r="G6" s="40">
        <v>13</v>
      </c>
      <c r="H6" s="40">
        <v>11</v>
      </c>
      <c r="J6" s="36"/>
      <c r="K6" s="36"/>
      <c r="L6" s="36"/>
      <c r="M6" s="36"/>
    </row>
    <row r="7" spans="1:13" s="18" customFormat="1" ht="20.100000000000001" customHeight="1">
      <c r="A7" s="38">
        <v>8</v>
      </c>
      <c r="B7" s="37">
        <v>318</v>
      </c>
      <c r="C7" s="37">
        <v>169</v>
      </c>
      <c r="D7" s="37">
        <v>84</v>
      </c>
      <c r="E7" s="37">
        <v>36</v>
      </c>
      <c r="F7" s="37">
        <v>3</v>
      </c>
      <c r="G7" s="37">
        <v>13</v>
      </c>
      <c r="H7" s="37">
        <v>13</v>
      </c>
      <c r="J7" s="36"/>
      <c r="K7" s="36"/>
      <c r="L7" s="36"/>
      <c r="M7" s="36"/>
    </row>
    <row r="8" spans="1:13" ht="12" customHeight="1">
      <c r="A8" s="35" t="s">
        <v>344</v>
      </c>
      <c r="B8" s="7"/>
      <c r="C8" s="7"/>
      <c r="D8" s="7"/>
      <c r="E8" s="108" t="s">
        <v>345</v>
      </c>
      <c r="F8" s="7"/>
      <c r="G8" s="7"/>
      <c r="J8" s="34"/>
      <c r="K8" s="34"/>
      <c r="L8" s="34"/>
      <c r="M8" s="34"/>
    </row>
    <row r="9" spans="1:13" ht="12" customHeight="1">
      <c r="E9" s="108" t="s">
        <v>346</v>
      </c>
    </row>
  </sheetData>
  <mergeCells count="7">
    <mergeCell ref="H3:H4"/>
    <mergeCell ref="B3:B4"/>
    <mergeCell ref="C3:C4"/>
    <mergeCell ref="D3:D4"/>
    <mergeCell ref="E3:E4"/>
    <mergeCell ref="F3:F4"/>
    <mergeCell ref="G3:G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908D4-4E00-456B-8922-89A34DC376B4}">
  <sheetPr codeName="Sheet14"/>
  <dimension ref="A1:I22"/>
  <sheetViews>
    <sheetView zoomScaleNormal="100" zoomScaleSheetLayoutView="280" zoomScalePageLayoutView="98" workbookViewId="0"/>
  </sheetViews>
  <sheetFormatPr defaultRowHeight="13.5"/>
  <cols>
    <col min="1" max="6" width="14.5" customWidth="1"/>
    <col min="7" max="1025" width="8.875" customWidth="1"/>
  </cols>
  <sheetData>
    <row r="1" spans="1:9" ht="15" customHeight="1">
      <c r="A1" s="71" t="s">
        <v>146</v>
      </c>
    </row>
    <row r="2" spans="1:9" ht="9.75" customHeight="1" thickBot="1"/>
    <row r="3" spans="1:9" ht="14.1" customHeight="1" thickTop="1" thickBot="1">
      <c r="A3" s="188" t="s">
        <v>2</v>
      </c>
      <c r="B3" s="451" t="s">
        <v>145</v>
      </c>
      <c r="C3" s="451" t="s">
        <v>144</v>
      </c>
      <c r="D3" s="451" t="s">
        <v>143</v>
      </c>
      <c r="E3" s="451" t="s">
        <v>142</v>
      </c>
      <c r="F3" s="451" t="s">
        <v>141</v>
      </c>
      <c r="G3" s="178"/>
    </row>
    <row r="4" spans="1:9" ht="14.1" customHeight="1" thickTop="1">
      <c r="A4" s="66" t="s">
        <v>7</v>
      </c>
      <c r="B4" s="451"/>
      <c r="C4" s="451"/>
      <c r="D4" s="451"/>
      <c r="E4" s="451"/>
      <c r="F4" s="451"/>
      <c r="G4" s="178"/>
    </row>
    <row r="5" spans="1:9" ht="19.5" customHeight="1">
      <c r="A5" s="64" t="s">
        <v>23</v>
      </c>
      <c r="B5" s="63">
        <v>5072</v>
      </c>
      <c r="C5" s="63">
        <v>10866</v>
      </c>
      <c r="D5" s="63">
        <v>57</v>
      </c>
      <c r="E5" s="63">
        <v>5974</v>
      </c>
      <c r="F5" s="63">
        <v>1613</v>
      </c>
      <c r="G5" s="178"/>
      <c r="H5" s="178"/>
      <c r="I5" s="178"/>
    </row>
    <row r="6" spans="1:9" ht="19.5" customHeight="1">
      <c r="A6" s="64">
        <v>6</v>
      </c>
      <c r="B6" s="182">
        <v>5265</v>
      </c>
      <c r="C6" s="182">
        <v>11505</v>
      </c>
      <c r="D6" s="182">
        <v>60</v>
      </c>
      <c r="E6" s="182">
        <v>6501</v>
      </c>
      <c r="F6" s="182">
        <v>1739</v>
      </c>
      <c r="G6" s="178"/>
      <c r="H6" s="178"/>
      <c r="I6" s="178"/>
    </row>
    <row r="7" spans="1:9" ht="19.5" customHeight="1">
      <c r="A7" s="62">
        <v>7</v>
      </c>
      <c r="B7" s="61">
        <v>5493</v>
      </c>
      <c r="C7" s="61">
        <v>10900</v>
      </c>
      <c r="D7" s="61">
        <v>68</v>
      </c>
      <c r="E7" s="61">
        <v>6844</v>
      </c>
      <c r="F7" s="61">
        <v>1634</v>
      </c>
      <c r="G7" s="178"/>
      <c r="H7" s="178"/>
      <c r="I7" s="178"/>
    </row>
    <row r="8" spans="1:9" ht="12" customHeight="1">
      <c r="A8" s="35" t="s">
        <v>132</v>
      </c>
      <c r="B8" s="178"/>
      <c r="C8" s="178"/>
      <c r="D8" s="178"/>
      <c r="E8" s="178"/>
      <c r="F8" s="178"/>
      <c r="G8" s="178"/>
      <c r="H8" s="178"/>
      <c r="I8" s="178"/>
    </row>
    <row r="9" spans="1:9">
      <c r="A9" s="178"/>
      <c r="B9" s="178"/>
      <c r="C9" s="178"/>
      <c r="D9" s="178"/>
      <c r="E9" s="178"/>
      <c r="F9" s="178"/>
      <c r="G9" s="178"/>
      <c r="H9" s="178"/>
      <c r="I9" s="178"/>
    </row>
    <row r="10" spans="1:9">
      <c r="A10" s="178"/>
      <c r="B10" s="178"/>
      <c r="C10" s="178"/>
      <c r="D10" s="178"/>
      <c r="E10" s="178"/>
      <c r="F10" s="178"/>
      <c r="G10" s="178"/>
      <c r="H10" s="178"/>
      <c r="I10" s="178"/>
    </row>
    <row r="11" spans="1:9">
      <c r="A11" s="178"/>
      <c r="B11" s="178"/>
      <c r="C11" s="178"/>
      <c r="D11" s="178"/>
      <c r="E11" s="178"/>
      <c r="F11" s="178"/>
      <c r="G11" s="178"/>
      <c r="H11" s="178"/>
      <c r="I11" s="178"/>
    </row>
    <row r="12" spans="1:9">
      <c r="A12" s="178"/>
      <c r="B12" s="178"/>
      <c r="C12" s="178"/>
      <c r="D12" s="178"/>
      <c r="E12" s="178"/>
      <c r="F12" s="178"/>
      <c r="G12" s="178"/>
      <c r="H12" s="178"/>
      <c r="I12" s="178"/>
    </row>
    <row r="13" spans="1:9">
      <c r="A13" s="178"/>
      <c r="B13" s="178"/>
      <c r="C13" s="178"/>
      <c r="D13" s="178"/>
      <c r="E13" s="178"/>
      <c r="F13" s="178"/>
      <c r="G13" s="178"/>
      <c r="H13" s="178"/>
      <c r="I13" s="178"/>
    </row>
    <row r="14" spans="1:9">
      <c r="A14" s="178"/>
      <c r="B14" s="178"/>
      <c r="C14" s="178"/>
      <c r="D14" s="178"/>
      <c r="E14" s="178"/>
      <c r="F14" s="178"/>
      <c r="G14" s="178"/>
      <c r="H14" s="178"/>
      <c r="I14" s="178"/>
    </row>
    <row r="15" spans="1:9">
      <c r="A15" s="178"/>
      <c r="B15" s="178"/>
      <c r="C15" s="178"/>
      <c r="D15" s="178"/>
      <c r="E15" s="178"/>
      <c r="F15" s="178"/>
      <c r="G15" s="178"/>
      <c r="H15" s="178"/>
      <c r="I15" s="178"/>
    </row>
    <row r="16" spans="1:9">
      <c r="A16" s="178"/>
      <c r="B16" s="178"/>
      <c r="C16" s="178"/>
      <c r="D16" s="178"/>
      <c r="E16" s="178"/>
      <c r="F16" s="178"/>
      <c r="G16" s="178"/>
      <c r="H16" s="178"/>
      <c r="I16" s="178"/>
    </row>
    <row r="17" spans="1:9">
      <c r="A17" s="178"/>
      <c r="B17" s="178"/>
      <c r="C17" s="178"/>
      <c r="D17" s="178"/>
      <c r="E17" s="178"/>
      <c r="F17" s="178"/>
      <c r="G17" s="178"/>
      <c r="H17" s="178"/>
      <c r="I17" s="178"/>
    </row>
    <row r="18" spans="1:9">
      <c r="A18" s="178"/>
      <c r="B18" s="178"/>
      <c r="C18" s="178"/>
      <c r="D18" s="178"/>
      <c r="E18" s="178"/>
      <c r="F18" s="178"/>
      <c r="G18" s="178"/>
      <c r="H18" s="178"/>
      <c r="I18" s="178"/>
    </row>
    <row r="19" spans="1:9">
      <c r="A19" s="178"/>
      <c r="B19" s="178"/>
      <c r="C19" s="178"/>
      <c r="D19" s="178"/>
      <c r="E19" s="178"/>
      <c r="F19" s="178"/>
      <c r="G19" s="178"/>
      <c r="H19" s="178"/>
      <c r="I19" s="178"/>
    </row>
    <row r="20" spans="1:9">
      <c r="A20" s="178"/>
      <c r="B20" s="178"/>
      <c r="C20" s="178"/>
      <c r="D20" s="178"/>
      <c r="E20" s="178"/>
      <c r="F20" s="178"/>
      <c r="G20" s="178"/>
      <c r="H20" s="178"/>
      <c r="I20" s="178"/>
    </row>
    <row r="21" spans="1:9">
      <c r="A21" s="178"/>
      <c r="B21" s="178"/>
      <c r="C21" s="178"/>
      <c r="D21" s="178"/>
      <c r="E21" s="178"/>
      <c r="F21" s="178"/>
      <c r="G21" s="178"/>
      <c r="H21" s="178"/>
      <c r="I21" s="178"/>
    </row>
    <row r="22" spans="1:9">
      <c r="B22" t="s">
        <v>140</v>
      </c>
    </row>
  </sheetData>
  <mergeCells count="5">
    <mergeCell ref="B3:B4"/>
    <mergeCell ref="C3:C4"/>
    <mergeCell ref="D3:D4"/>
    <mergeCell ref="E3:E4"/>
    <mergeCell ref="F3:F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933D-1500-435F-BF30-3AFCC2B0A8EB}">
  <sheetPr codeName="Sheet15"/>
  <dimension ref="A1:L13"/>
  <sheetViews>
    <sheetView zoomScaleNormal="100" zoomScaleSheetLayoutView="100" workbookViewId="0"/>
  </sheetViews>
  <sheetFormatPr defaultRowHeight="13.5"/>
  <cols>
    <col min="1" max="2" width="12.625" customWidth="1"/>
    <col min="3" max="7" width="12.375" customWidth="1"/>
    <col min="8" max="1025" width="8.875" customWidth="1"/>
  </cols>
  <sheetData>
    <row r="1" spans="1:12" ht="15" customHeight="1">
      <c r="A1" s="71" t="s">
        <v>139</v>
      </c>
      <c r="B1" s="70"/>
      <c r="C1" s="70"/>
      <c r="D1" s="70"/>
    </row>
    <row r="3" spans="1:12" ht="16.5" customHeight="1" thickTop="1" thickBot="1">
      <c r="A3" s="68" t="s">
        <v>2</v>
      </c>
      <c r="B3" s="460" t="s">
        <v>138</v>
      </c>
      <c r="C3" s="187"/>
      <c r="D3" s="461" t="s">
        <v>137</v>
      </c>
      <c r="E3" s="462" t="s">
        <v>136</v>
      </c>
      <c r="F3" s="451" t="s">
        <v>135</v>
      </c>
      <c r="G3" s="451" t="s">
        <v>134</v>
      </c>
      <c r="I3" s="458"/>
      <c r="J3" s="458"/>
      <c r="K3" s="458"/>
      <c r="L3" s="459"/>
    </row>
    <row r="4" spans="1:12" ht="24.95" customHeight="1" thickTop="1">
      <c r="A4" s="438" t="s">
        <v>7</v>
      </c>
      <c r="B4" s="460"/>
      <c r="C4" s="186" t="s">
        <v>133</v>
      </c>
      <c r="D4" s="461"/>
      <c r="E4" s="461"/>
      <c r="F4" s="451"/>
      <c r="G4" s="451"/>
      <c r="I4" s="458"/>
      <c r="J4" s="458"/>
      <c r="K4" s="458"/>
      <c r="L4" s="458"/>
    </row>
    <row r="5" spans="1:12" ht="19.5" customHeight="1">
      <c r="A5" s="64" t="s">
        <v>23</v>
      </c>
      <c r="B5" s="185">
        <v>203370</v>
      </c>
      <c r="C5" s="185">
        <v>20723</v>
      </c>
      <c r="D5" s="63">
        <v>8670</v>
      </c>
      <c r="E5" s="63">
        <v>8575</v>
      </c>
      <c r="F5" s="63">
        <v>5272</v>
      </c>
      <c r="G5" s="63">
        <v>4783</v>
      </c>
      <c r="I5" s="181"/>
      <c r="J5" s="181"/>
      <c r="K5" s="181"/>
      <c r="L5" s="181"/>
    </row>
    <row r="6" spans="1:12" ht="19.5" customHeight="1">
      <c r="A6" s="184">
        <v>6</v>
      </c>
      <c r="B6" s="183">
        <v>210533</v>
      </c>
      <c r="C6" s="183">
        <v>26257</v>
      </c>
      <c r="D6" s="435" t="s">
        <v>8</v>
      </c>
      <c r="E6" s="182">
        <v>8772</v>
      </c>
      <c r="F6" s="182">
        <v>5155</v>
      </c>
      <c r="G6" s="182">
        <v>4525</v>
      </c>
      <c r="H6" s="178"/>
      <c r="I6" s="181"/>
      <c r="J6" s="181"/>
      <c r="K6" s="181"/>
      <c r="L6" s="181"/>
    </row>
    <row r="7" spans="1:12" ht="22.5" customHeight="1">
      <c r="A7" s="62">
        <v>7</v>
      </c>
      <c r="B7" s="430">
        <v>215033</v>
      </c>
      <c r="C7" s="430">
        <v>24024</v>
      </c>
      <c r="D7" s="180" t="s">
        <v>173</v>
      </c>
      <c r="E7" s="436">
        <v>8529</v>
      </c>
      <c r="F7" s="61">
        <v>5978</v>
      </c>
      <c r="G7" s="61">
        <v>4573</v>
      </c>
      <c r="H7" s="178"/>
      <c r="I7" s="179"/>
      <c r="J7" s="179"/>
      <c r="K7" s="179"/>
      <c r="L7" s="179"/>
    </row>
    <row r="8" spans="1:12">
      <c r="A8" s="35" t="s">
        <v>132</v>
      </c>
      <c r="B8" s="60"/>
      <c r="C8" s="60"/>
      <c r="D8" s="60"/>
      <c r="E8" s="60"/>
      <c r="F8" s="60"/>
      <c r="G8" s="53" t="s">
        <v>131</v>
      </c>
      <c r="H8" s="178"/>
      <c r="I8" s="178"/>
    </row>
    <row r="9" spans="1:12">
      <c r="A9" s="178"/>
      <c r="B9" s="178"/>
      <c r="C9" s="178"/>
      <c r="D9" s="178"/>
      <c r="E9" s="178"/>
      <c r="F9" s="178"/>
      <c r="G9" s="178"/>
      <c r="H9" s="178"/>
      <c r="I9" s="178"/>
    </row>
    <row r="10" spans="1:12">
      <c r="A10" s="178"/>
      <c r="B10" s="178"/>
      <c r="C10" s="178"/>
      <c r="D10" s="178"/>
      <c r="E10" s="178"/>
      <c r="F10" s="178"/>
      <c r="G10" s="178"/>
      <c r="H10" s="178"/>
      <c r="I10" s="178"/>
    </row>
    <row r="11" spans="1:12">
      <c r="A11" s="178"/>
      <c r="B11" s="178"/>
      <c r="C11" s="178"/>
      <c r="D11" s="178"/>
      <c r="E11" s="178"/>
      <c r="F11" s="178"/>
      <c r="G11" s="178"/>
      <c r="H11" s="178"/>
      <c r="I11" s="178"/>
    </row>
    <row r="12" spans="1:12">
      <c r="A12" s="178"/>
      <c r="B12" s="178"/>
      <c r="C12" s="178"/>
      <c r="D12" s="178"/>
      <c r="E12" s="178"/>
      <c r="F12" s="178"/>
      <c r="G12" s="178"/>
      <c r="H12" s="178"/>
      <c r="I12" s="178"/>
    </row>
    <row r="13" spans="1:12">
      <c r="A13" s="178"/>
      <c r="B13" s="178"/>
      <c r="C13" s="178"/>
      <c r="D13" s="178"/>
      <c r="E13" s="178"/>
      <c r="F13" s="178"/>
      <c r="G13" s="178"/>
      <c r="H13" s="178"/>
      <c r="I13" s="178"/>
    </row>
  </sheetData>
  <mergeCells count="9">
    <mergeCell ref="J3:J4"/>
    <mergeCell ref="K3:K4"/>
    <mergeCell ref="L3:L4"/>
    <mergeCell ref="B3:B4"/>
    <mergeCell ref="D3:D4"/>
    <mergeCell ref="E3:E4"/>
    <mergeCell ref="F3:F4"/>
    <mergeCell ref="G3:G4"/>
    <mergeCell ref="I3:I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EC2AA-62CD-4342-A792-9BD976DB9E72}">
  <sheetPr codeName="Sheet16"/>
  <dimension ref="A1:AMK10"/>
  <sheetViews>
    <sheetView zoomScaleNormal="100" zoomScaleSheetLayoutView="280" workbookViewId="0"/>
  </sheetViews>
  <sheetFormatPr defaultRowHeight="13.5"/>
  <cols>
    <col min="1" max="6" width="14.5" style="1" customWidth="1"/>
    <col min="7" max="1025" width="9" style="1" customWidth="1"/>
  </cols>
  <sheetData>
    <row r="1" spans="1:8" ht="15" customHeight="1">
      <c r="A1" s="71" t="s">
        <v>159</v>
      </c>
      <c r="B1" s="70"/>
      <c r="C1" s="70"/>
      <c r="D1" s="70"/>
      <c r="E1" s="70"/>
      <c r="F1" s="70"/>
    </row>
    <row r="2" spans="1:8" ht="9.9499999999999993" customHeight="1" thickBot="1">
      <c r="A2" s="71"/>
      <c r="B2" s="200"/>
      <c r="C2" s="200"/>
      <c r="D2" s="200"/>
      <c r="E2" s="200"/>
      <c r="F2" s="200"/>
    </row>
    <row r="3" spans="1:8" s="50" customFormat="1" ht="14.1" customHeight="1" thickTop="1" thickBot="1">
      <c r="A3" s="188" t="s">
        <v>2</v>
      </c>
      <c r="B3" s="451" t="s">
        <v>158</v>
      </c>
      <c r="C3" s="451" t="s">
        <v>157</v>
      </c>
      <c r="D3" s="451" t="s">
        <v>156</v>
      </c>
      <c r="E3" s="451" t="s">
        <v>155</v>
      </c>
      <c r="F3" s="452" t="s">
        <v>154</v>
      </c>
    </row>
    <row r="4" spans="1:8" s="50" customFormat="1" ht="14.1" customHeight="1" thickTop="1">
      <c r="A4" s="66" t="s">
        <v>7</v>
      </c>
      <c r="B4" s="451"/>
      <c r="C4" s="451"/>
      <c r="D4" s="451"/>
      <c r="E4" s="451"/>
      <c r="F4" s="451"/>
    </row>
    <row r="5" spans="1:8" s="50" customFormat="1" ht="18.95" customHeight="1">
      <c r="A5" s="64" t="s">
        <v>23</v>
      </c>
      <c r="B5" s="63">
        <v>3967</v>
      </c>
      <c r="C5" s="63">
        <v>8448</v>
      </c>
      <c r="D5" s="63">
        <v>44124</v>
      </c>
      <c r="E5" s="63">
        <v>35661</v>
      </c>
      <c r="F5" s="63">
        <v>23329</v>
      </c>
    </row>
    <row r="6" spans="1:8" s="50" customFormat="1" ht="18.95" customHeight="1">
      <c r="A6" s="64">
        <v>6</v>
      </c>
      <c r="B6" s="199">
        <v>4143</v>
      </c>
      <c r="C6" s="182">
        <v>8951</v>
      </c>
      <c r="D6" s="182">
        <v>47752</v>
      </c>
      <c r="E6" s="182">
        <v>36949</v>
      </c>
      <c r="F6" s="182">
        <v>23354</v>
      </c>
    </row>
    <row r="7" spans="1:8" s="50" customFormat="1" ht="18.95" customHeight="1">
      <c r="A7" s="62">
        <v>7</v>
      </c>
      <c r="B7" s="61">
        <v>4325</v>
      </c>
      <c r="C7" s="61">
        <v>8478</v>
      </c>
      <c r="D7" s="61">
        <v>48374</v>
      </c>
      <c r="E7" s="61">
        <v>37392</v>
      </c>
      <c r="F7" s="61">
        <v>22582</v>
      </c>
    </row>
    <row r="8" spans="1:8" ht="12" customHeight="1">
      <c r="A8" s="35" t="s">
        <v>132</v>
      </c>
      <c r="B8" s="60"/>
      <c r="C8" s="60"/>
      <c r="D8" s="60"/>
      <c r="E8" s="60"/>
      <c r="F8" s="193"/>
    </row>
    <row r="9" spans="1:8" ht="12" customHeight="1">
      <c r="A9" s="153"/>
      <c r="B9" s="153"/>
      <c r="C9" s="197"/>
      <c r="D9" s="197"/>
      <c r="E9" s="197"/>
      <c r="F9" s="192"/>
      <c r="G9" s="198"/>
      <c r="H9" s="197"/>
    </row>
    <row r="10" spans="1:8" ht="12" customHeight="1">
      <c r="A10" s="153" t="s">
        <v>153</v>
      </c>
      <c r="B10" s="153"/>
      <c r="C10" s="197"/>
      <c r="D10" s="197"/>
      <c r="E10" s="197"/>
      <c r="F10" s="197"/>
      <c r="G10" s="153"/>
      <c r="H10" s="197"/>
    </row>
  </sheetData>
  <mergeCells count="5">
    <mergeCell ref="B3:B4"/>
    <mergeCell ref="C3:C4"/>
    <mergeCell ref="D3:D4"/>
    <mergeCell ref="E3:E4"/>
    <mergeCell ref="F3:F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5810-7162-46A3-88ED-AE67DF076804}">
  <sheetPr codeName="Sheet17"/>
  <dimension ref="A1:AMK34"/>
  <sheetViews>
    <sheetView zoomScaleNormal="100" zoomScaleSheetLayoutView="100" workbookViewId="0"/>
  </sheetViews>
  <sheetFormatPr defaultRowHeight="13.5"/>
  <cols>
    <col min="1" max="1" width="17.625" style="151" customWidth="1"/>
    <col min="2" max="5" width="17.375" style="151" customWidth="1"/>
    <col min="6" max="1025" width="9" style="151" customWidth="1"/>
  </cols>
  <sheetData>
    <row r="1" spans="1:7" ht="15" customHeight="1">
      <c r="A1" s="176" t="s">
        <v>152</v>
      </c>
      <c r="B1" s="196"/>
      <c r="C1" s="196"/>
      <c r="D1" s="196"/>
      <c r="E1" s="196"/>
    </row>
    <row r="2" spans="1:7" s="174" customFormat="1" ht="9.9499999999999993" customHeight="1" thickBot="1">
      <c r="A2" s="176"/>
      <c r="B2" s="176"/>
      <c r="C2" s="176"/>
      <c r="D2" s="176"/>
      <c r="E2" s="176"/>
    </row>
    <row r="3" spans="1:7" s="168" customFormat="1" ht="14.1" customHeight="1" thickTop="1" thickBot="1">
      <c r="A3" s="173" t="s">
        <v>2</v>
      </c>
      <c r="B3" s="463" t="s">
        <v>151</v>
      </c>
      <c r="C3" s="172"/>
      <c r="D3" s="464" t="s">
        <v>150</v>
      </c>
      <c r="E3" s="464" t="s">
        <v>149</v>
      </c>
    </row>
    <row r="4" spans="1:7" s="168" customFormat="1" ht="24.95" customHeight="1" thickTop="1">
      <c r="A4" s="171" t="s">
        <v>7</v>
      </c>
      <c r="B4" s="463"/>
      <c r="C4" s="170" t="s">
        <v>148</v>
      </c>
      <c r="D4" s="464"/>
      <c r="E4" s="464"/>
    </row>
    <row r="5" spans="1:7" s="161" customFormat="1" ht="18.95" customHeight="1">
      <c r="A5" s="165" t="s">
        <v>23</v>
      </c>
      <c r="B5" s="166">
        <v>436074</v>
      </c>
      <c r="C5" s="166">
        <v>123313</v>
      </c>
      <c r="D5" s="167">
        <v>765</v>
      </c>
      <c r="E5" s="167">
        <v>220103</v>
      </c>
    </row>
    <row r="6" spans="1:7" s="161" customFormat="1" ht="18.95" customHeight="1">
      <c r="A6" s="165">
        <v>6</v>
      </c>
      <c r="B6" s="163">
        <v>424927</v>
      </c>
      <c r="C6" s="163">
        <v>145328</v>
      </c>
      <c r="D6" s="195">
        <v>886</v>
      </c>
      <c r="E6" s="195">
        <v>262353</v>
      </c>
    </row>
    <row r="7" spans="1:7" s="161" customFormat="1" ht="18.95" customHeight="1">
      <c r="A7" s="162">
        <v>7</v>
      </c>
      <c r="B7" s="189">
        <v>425101</v>
      </c>
      <c r="C7" s="189">
        <v>164355</v>
      </c>
      <c r="D7" s="190">
        <v>994</v>
      </c>
      <c r="E7" s="190">
        <v>238654</v>
      </c>
    </row>
    <row r="8" spans="1:7" s="158" customFormat="1" ht="12" customHeight="1">
      <c r="A8" s="160" t="s">
        <v>132</v>
      </c>
      <c r="B8" s="159"/>
      <c r="C8" s="52"/>
      <c r="D8" s="160"/>
      <c r="E8" s="53"/>
    </row>
    <row r="9" spans="1:7" s="152" customFormat="1" ht="13.5" customHeight="1">
      <c r="A9" s="194"/>
      <c r="B9" s="157"/>
      <c r="C9" s="52"/>
      <c r="E9" s="193"/>
    </row>
    <row r="10" spans="1:7" s="152" customFormat="1" ht="13.5" customHeight="1">
      <c r="A10" s="191"/>
      <c r="B10" s="52" t="s">
        <v>147</v>
      </c>
      <c r="D10" s="1"/>
      <c r="E10" s="192"/>
      <c r="F10" s="1"/>
      <c r="G10" s="191"/>
    </row>
    <row r="11" spans="1:7" s="152" customFormat="1" ht="13.5" customHeight="1">
      <c r="A11" s="191"/>
      <c r="B11" s="1"/>
      <c r="C11" s="1"/>
      <c r="D11" s="1"/>
      <c r="E11" s="1"/>
      <c r="F11" s="1"/>
      <c r="G11" s="191"/>
    </row>
    <row r="12" spans="1:7" s="152" customFormat="1" ht="13.5" customHeight="1"/>
    <row r="13" spans="1:7" s="152" customFormat="1" ht="13.5" customHeight="1"/>
    <row r="14" spans="1:7" s="152" customFormat="1" ht="13.5" customHeight="1"/>
    <row r="15" spans="1:7" s="152" customFormat="1" ht="13.5" customHeight="1"/>
    <row r="16" spans="1:7" s="152" customFormat="1" ht="13.5" customHeight="1"/>
    <row r="17" s="152" customFormat="1" ht="13.5" customHeight="1"/>
    <row r="18" s="152" customFormat="1" ht="13.5" customHeight="1"/>
    <row r="19" s="152" customFormat="1" ht="13.5" customHeight="1"/>
    <row r="20" s="152" customFormat="1" ht="13.5" customHeight="1"/>
    <row r="21" s="152" customFormat="1" ht="13.5" customHeight="1"/>
    <row r="22" s="152" customFormat="1" ht="13.5" customHeight="1"/>
    <row r="23" s="152" customFormat="1" ht="13.5" customHeight="1"/>
    <row r="24" s="152" customFormat="1" ht="13.5" customHeight="1"/>
    <row r="25" s="152" customFormat="1" ht="13.5" customHeight="1"/>
    <row r="26" s="152" customFormat="1" ht="13.5" customHeight="1"/>
    <row r="27" s="152" customFormat="1" ht="13.5" customHeight="1"/>
    <row r="28" s="152" customFormat="1" ht="13.5" customHeight="1"/>
    <row r="29" s="152" customFormat="1" ht="13.5" customHeight="1"/>
    <row r="30" s="152" customFormat="1" ht="13.5" customHeight="1"/>
    <row r="31" s="152" customFormat="1" ht="13.5" customHeight="1"/>
    <row r="32" s="152" customFormat="1" ht="13.5" customHeight="1"/>
    <row r="33" s="152" customFormat="1" ht="13.5" customHeight="1"/>
    <row r="34" s="152" customFormat="1" ht="13.5" customHeight="1"/>
  </sheetData>
  <mergeCells count="3">
    <mergeCell ref="B3:B4"/>
    <mergeCell ref="D3:D4"/>
    <mergeCell ref="E3:E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B2D1-B7F6-4C36-9D87-EE5468A04077}">
  <sheetPr codeName="Sheet18"/>
  <dimension ref="A1:AMK25"/>
  <sheetViews>
    <sheetView zoomScaleNormal="100" zoomScaleSheetLayoutView="265" workbookViewId="0"/>
  </sheetViews>
  <sheetFormatPr defaultRowHeight="13.5"/>
  <cols>
    <col min="1" max="1" width="14.625" style="151" customWidth="1"/>
    <col min="2" max="6" width="14.5" style="151" customWidth="1"/>
    <col min="7" max="1025" width="9" style="151" customWidth="1"/>
  </cols>
  <sheetData>
    <row r="1" spans="1:7" ht="15" customHeight="1">
      <c r="A1" s="176" t="s">
        <v>130</v>
      </c>
      <c r="E1" s="177"/>
      <c r="F1" s="177"/>
    </row>
    <row r="2" spans="1:7" s="174" customFormat="1" ht="9.9499999999999993" customHeight="1" thickBot="1">
      <c r="A2" s="176"/>
      <c r="E2" s="175"/>
      <c r="F2" s="175"/>
    </row>
    <row r="3" spans="1:7" s="168" customFormat="1" ht="14.1" customHeight="1" thickTop="1" thickBot="1">
      <c r="A3" s="173" t="s">
        <v>2</v>
      </c>
      <c r="B3" s="464" t="s">
        <v>129</v>
      </c>
      <c r="C3" s="463" t="s">
        <v>128</v>
      </c>
      <c r="D3" s="172"/>
      <c r="E3" s="463" t="s">
        <v>127</v>
      </c>
      <c r="F3" s="172"/>
    </row>
    <row r="4" spans="1:7" s="168" customFormat="1" ht="26.1" customHeight="1" thickTop="1">
      <c r="A4" s="171" t="s">
        <v>7</v>
      </c>
      <c r="B4" s="464"/>
      <c r="C4" s="464"/>
      <c r="D4" s="170" t="s">
        <v>126</v>
      </c>
      <c r="E4" s="463"/>
      <c r="F4" s="169" t="s">
        <v>126</v>
      </c>
    </row>
    <row r="5" spans="1:7" s="161" customFormat="1" ht="18.95" customHeight="1">
      <c r="A5" s="165" t="s">
        <v>23</v>
      </c>
      <c r="B5" s="167">
        <v>393677</v>
      </c>
      <c r="C5" s="166">
        <v>163797</v>
      </c>
      <c r="D5" s="166">
        <v>56539</v>
      </c>
      <c r="E5" s="166">
        <v>134091</v>
      </c>
      <c r="F5" s="166">
        <v>32450</v>
      </c>
    </row>
    <row r="6" spans="1:7" s="161" customFormat="1" ht="18.95" customHeight="1">
      <c r="A6" s="165">
        <v>6</v>
      </c>
      <c r="B6" s="164">
        <v>393465</v>
      </c>
      <c r="C6" s="163">
        <v>163012</v>
      </c>
      <c r="D6" s="163">
        <v>69587</v>
      </c>
      <c r="E6" s="163">
        <v>148593</v>
      </c>
      <c r="F6" s="163">
        <v>43127</v>
      </c>
    </row>
    <row r="7" spans="1:7" s="161" customFormat="1" ht="18.95" customHeight="1">
      <c r="A7" s="162">
        <v>7</v>
      </c>
      <c r="B7" s="190">
        <v>393636</v>
      </c>
      <c r="C7" s="189">
        <v>157664</v>
      </c>
      <c r="D7" s="189">
        <v>76635</v>
      </c>
      <c r="E7" s="189">
        <v>153571</v>
      </c>
      <c r="F7" s="189">
        <v>52425</v>
      </c>
    </row>
    <row r="8" spans="1:7" s="158" customFormat="1" ht="12.95" customHeight="1">
      <c r="A8" s="160" t="s">
        <v>125</v>
      </c>
      <c r="C8" s="155"/>
      <c r="D8" s="155"/>
      <c r="E8" s="155"/>
      <c r="F8" s="159" t="s">
        <v>124</v>
      </c>
    </row>
    <row r="9" spans="1:7" s="152" customFormat="1" ht="12.95" customHeight="1">
      <c r="A9" s="155" t="s">
        <v>123</v>
      </c>
      <c r="B9" s="154"/>
      <c r="C9" s="156"/>
      <c r="D9" s="156"/>
      <c r="E9" s="156"/>
      <c r="F9" s="157"/>
      <c r="G9" s="156"/>
    </row>
    <row r="10" spans="1:7" s="152" customFormat="1" ht="13.5" customHeight="1">
      <c r="A10" s="155"/>
      <c r="B10" s="154"/>
    </row>
    <row r="11" spans="1:7" s="152" customFormat="1" ht="13.5" customHeight="1">
      <c r="A11" s="153"/>
    </row>
    <row r="12" spans="1:7" s="152" customFormat="1" ht="13.5" customHeight="1">
      <c r="A12" s="153"/>
    </row>
    <row r="13" spans="1:7" s="152" customFormat="1" ht="13.5" customHeight="1"/>
    <row r="14" spans="1:7" s="152" customFormat="1" ht="13.5" customHeight="1"/>
    <row r="15" spans="1:7" s="152" customFormat="1" ht="13.5" customHeight="1"/>
    <row r="16" spans="1:7" s="152" customFormat="1" ht="13.5" customHeight="1"/>
    <row r="17" s="152" customFormat="1" ht="13.5" customHeight="1"/>
    <row r="18" s="152" customFormat="1" ht="13.5" customHeight="1"/>
    <row r="19" s="152" customFormat="1" ht="13.5" customHeight="1"/>
    <row r="20" s="152" customFormat="1" ht="13.5" customHeight="1"/>
    <row r="21" s="152" customFormat="1" ht="13.5" customHeight="1"/>
    <row r="22" s="152" customFormat="1" ht="13.5" customHeight="1"/>
    <row r="23" s="152" customFormat="1" ht="13.5" customHeight="1"/>
    <row r="24" s="152" customFormat="1" ht="13.5" customHeight="1"/>
    <row r="25" s="152" customFormat="1" ht="13.5" customHeight="1"/>
  </sheetData>
  <mergeCells count="3">
    <mergeCell ref="B3:B4"/>
    <mergeCell ref="C3:C4"/>
    <mergeCell ref="E3:E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05AE-25CB-43A4-B275-D97A23C23A08}">
  <sheetPr>
    <pageSetUpPr fitToPage="1"/>
  </sheetPr>
  <dimension ref="A1:S37"/>
  <sheetViews>
    <sheetView zoomScaleNormal="100" zoomScaleSheetLayoutView="100" workbookViewId="0">
      <pane ySplit="4" topLeftCell="A5" activePane="bottomLeft" state="frozen"/>
      <selection pane="bottomLeft" activeCell="B1" sqref="B1"/>
    </sheetView>
  </sheetViews>
  <sheetFormatPr defaultColWidth="9.25" defaultRowHeight="13.5"/>
  <cols>
    <col min="1" max="1" width="23.625" style="328" customWidth="1"/>
    <col min="2" max="2" width="6.125" style="328" customWidth="1"/>
    <col min="3" max="3" width="9.625" style="328" customWidth="1"/>
    <col min="4" max="4" width="6.125" style="328" customWidth="1"/>
    <col min="5" max="5" width="9.625" style="328" customWidth="1"/>
    <col min="6" max="6" width="6.125" style="328" customWidth="1"/>
    <col min="7" max="7" width="9.75" style="328" customWidth="1"/>
    <col min="8" max="8" width="6.125" style="328" customWidth="1"/>
    <col min="9" max="9" width="9.625" style="328" customWidth="1"/>
    <col min="10" max="16384" width="9.25" style="328"/>
  </cols>
  <sheetData>
    <row r="1" spans="1:19" s="391" customFormat="1" ht="15" customHeight="1">
      <c r="A1" s="358" t="s">
        <v>300</v>
      </c>
    </row>
    <row r="2" spans="1:19" s="329" customFormat="1" ht="12.95" customHeight="1" thickBot="1">
      <c r="A2" s="358"/>
      <c r="I2" s="332" t="s">
        <v>299</v>
      </c>
    </row>
    <row r="3" spans="1:19" s="333" customFormat="1" ht="16.5" customHeight="1" thickTop="1">
      <c r="A3" s="465" t="s">
        <v>298</v>
      </c>
      <c r="B3" s="390" t="s">
        <v>297</v>
      </c>
      <c r="C3" s="389"/>
      <c r="D3" s="388" t="s">
        <v>296</v>
      </c>
      <c r="E3" s="388"/>
      <c r="F3" s="388" t="s">
        <v>295</v>
      </c>
      <c r="G3" s="388"/>
      <c r="H3" s="388" t="s">
        <v>294</v>
      </c>
      <c r="I3" s="388"/>
    </row>
    <row r="4" spans="1:19" s="333" customFormat="1" ht="16.5" customHeight="1">
      <c r="A4" s="466"/>
      <c r="B4" s="386" t="s">
        <v>293</v>
      </c>
      <c r="C4" s="387" t="s">
        <v>292</v>
      </c>
      <c r="D4" s="386" t="s">
        <v>293</v>
      </c>
      <c r="E4" s="386" t="s">
        <v>292</v>
      </c>
      <c r="F4" s="386" t="s">
        <v>293</v>
      </c>
      <c r="G4" s="386" t="s">
        <v>292</v>
      </c>
      <c r="H4" s="386" t="s">
        <v>293</v>
      </c>
      <c r="I4" s="386" t="s">
        <v>292</v>
      </c>
    </row>
    <row r="5" spans="1:19" s="333" customFormat="1" ht="18" customHeight="1">
      <c r="A5" s="385" t="s">
        <v>291</v>
      </c>
      <c r="B5" s="384">
        <f>D5+F5+H5</f>
        <v>260</v>
      </c>
      <c r="C5" s="384">
        <f>E5+G5+I5</f>
        <v>61269</v>
      </c>
      <c r="D5" s="384">
        <f>SUM(D7:D29)</f>
        <v>52</v>
      </c>
      <c r="E5" s="384">
        <f>SUM(E7:E29)</f>
        <v>28056</v>
      </c>
      <c r="F5" s="384">
        <v>9</v>
      </c>
      <c r="G5" s="384">
        <v>1519</v>
      </c>
      <c r="H5" s="384">
        <f>SUM(H7:H29)</f>
        <v>199</v>
      </c>
      <c r="I5" s="383">
        <f>SUM(I7:I29)</f>
        <v>31694</v>
      </c>
    </row>
    <row r="6" spans="1:19" s="333" customFormat="1" ht="3" customHeight="1">
      <c r="A6" s="382"/>
      <c r="B6" s="381"/>
      <c r="C6" s="381"/>
      <c r="D6" s="381"/>
      <c r="E6" s="381"/>
      <c r="F6" s="381"/>
      <c r="G6" s="381"/>
      <c r="H6" s="381"/>
      <c r="I6" s="380"/>
    </row>
    <row r="7" spans="1:19" s="333" customFormat="1" ht="18" customHeight="1">
      <c r="A7" s="376" t="s">
        <v>290</v>
      </c>
      <c r="B7" s="375">
        <v>1</v>
      </c>
      <c r="C7" s="374">
        <v>1557</v>
      </c>
      <c r="D7" s="372">
        <v>1</v>
      </c>
      <c r="E7" s="372">
        <v>1557</v>
      </c>
      <c r="F7" s="373" t="s">
        <v>8</v>
      </c>
      <c r="G7" s="373" t="s">
        <v>8</v>
      </c>
      <c r="H7" s="373">
        <v>0</v>
      </c>
      <c r="I7" s="373">
        <v>0</v>
      </c>
      <c r="L7" s="370"/>
      <c r="M7" s="370"/>
      <c r="N7" s="368"/>
      <c r="O7" s="368"/>
      <c r="P7" s="369"/>
      <c r="Q7" s="369"/>
      <c r="R7" s="368"/>
      <c r="S7" s="367"/>
    </row>
    <row r="8" spans="1:19" s="333" customFormat="1" ht="18" customHeight="1">
      <c r="A8" s="376" t="s">
        <v>289</v>
      </c>
      <c r="B8" s="375">
        <v>1</v>
      </c>
      <c r="C8" s="374">
        <v>79</v>
      </c>
      <c r="D8" s="372">
        <v>1</v>
      </c>
      <c r="E8" s="372">
        <v>79</v>
      </c>
      <c r="F8" s="373" t="s">
        <v>8</v>
      </c>
      <c r="G8" s="373" t="s">
        <v>8</v>
      </c>
      <c r="H8" s="373">
        <v>0</v>
      </c>
      <c r="I8" s="379">
        <v>0</v>
      </c>
      <c r="L8" s="370"/>
      <c r="M8" s="370"/>
      <c r="N8" s="368"/>
      <c r="O8" s="368"/>
      <c r="P8" s="369"/>
      <c r="Q8" s="369"/>
      <c r="R8" s="369"/>
      <c r="S8" s="378"/>
    </row>
    <row r="9" spans="1:19" s="333" customFormat="1" ht="18" customHeight="1">
      <c r="A9" s="376" t="s">
        <v>288</v>
      </c>
      <c r="B9" s="375">
        <f>D9+H9</f>
        <v>27</v>
      </c>
      <c r="C9" s="374">
        <f>E9+I9</f>
        <v>9298</v>
      </c>
      <c r="D9" s="372">
        <v>7</v>
      </c>
      <c r="E9" s="372">
        <v>6386</v>
      </c>
      <c r="F9" s="373" t="s">
        <v>8</v>
      </c>
      <c r="G9" s="373" t="s">
        <v>8</v>
      </c>
      <c r="H9" s="372">
        <v>20</v>
      </c>
      <c r="I9" s="371">
        <v>2912</v>
      </c>
      <c r="L9" s="370"/>
      <c r="M9" s="370"/>
      <c r="N9" s="368"/>
      <c r="O9" s="368"/>
      <c r="P9" s="369"/>
      <c r="Q9" s="369"/>
      <c r="R9" s="369"/>
      <c r="S9" s="378"/>
    </row>
    <row r="10" spans="1:19" s="333" customFormat="1" ht="18" customHeight="1">
      <c r="A10" s="376" t="s">
        <v>287</v>
      </c>
      <c r="B10" s="375">
        <f>D10+H10</f>
        <v>13</v>
      </c>
      <c r="C10" s="374">
        <f>E10+I10</f>
        <v>2123</v>
      </c>
      <c r="D10" s="373">
        <v>1</v>
      </c>
      <c r="E10" s="373">
        <v>178</v>
      </c>
      <c r="F10" s="373" t="s">
        <v>8</v>
      </c>
      <c r="G10" s="373" t="s">
        <v>8</v>
      </c>
      <c r="H10" s="372">
        <v>12</v>
      </c>
      <c r="I10" s="371">
        <v>1945</v>
      </c>
      <c r="L10" s="370"/>
      <c r="M10" s="370"/>
      <c r="N10" s="368"/>
      <c r="O10" s="368"/>
      <c r="P10" s="369"/>
      <c r="Q10" s="369"/>
      <c r="R10" s="369"/>
      <c r="S10" s="378"/>
    </row>
    <row r="11" spans="1:19" s="333" customFormat="1" ht="18" customHeight="1">
      <c r="A11" s="376" t="s">
        <v>286</v>
      </c>
      <c r="B11" s="375">
        <v>2</v>
      </c>
      <c r="C11" s="374">
        <f t="shared" ref="C11:C28" si="0">E11+I11</f>
        <v>531</v>
      </c>
      <c r="D11" s="372">
        <v>2</v>
      </c>
      <c r="E11" s="372">
        <v>531</v>
      </c>
      <c r="F11" s="373" t="s">
        <v>8</v>
      </c>
      <c r="G11" s="373" t="s">
        <v>8</v>
      </c>
      <c r="H11" s="373">
        <v>0</v>
      </c>
      <c r="I11" s="379">
        <v>0</v>
      </c>
      <c r="L11" s="370"/>
      <c r="M11" s="370"/>
      <c r="N11" s="368"/>
      <c r="O11" s="368"/>
      <c r="P11" s="369"/>
      <c r="Q11" s="369"/>
      <c r="R11" s="369"/>
      <c r="S11" s="378"/>
    </row>
    <row r="12" spans="1:19" s="333" customFormat="1" ht="18" customHeight="1">
      <c r="A12" s="376" t="s">
        <v>285</v>
      </c>
      <c r="B12" s="375">
        <f>D12+H12</f>
        <v>19</v>
      </c>
      <c r="C12" s="374">
        <f t="shared" si="0"/>
        <v>3881</v>
      </c>
      <c r="D12" s="372">
        <v>3</v>
      </c>
      <c r="E12" s="372">
        <v>1374</v>
      </c>
      <c r="F12" s="373" t="s">
        <v>8</v>
      </c>
      <c r="G12" s="373" t="s">
        <v>8</v>
      </c>
      <c r="H12" s="372">
        <v>16</v>
      </c>
      <c r="I12" s="371">
        <v>2507</v>
      </c>
      <c r="L12" s="370"/>
      <c r="M12" s="370"/>
      <c r="N12" s="368"/>
      <c r="O12" s="368"/>
      <c r="P12" s="369"/>
      <c r="Q12" s="369"/>
      <c r="R12" s="369"/>
      <c r="S12" s="378"/>
    </row>
    <row r="13" spans="1:19" s="333" customFormat="1" ht="18" customHeight="1">
      <c r="A13" s="376" t="s">
        <v>284</v>
      </c>
      <c r="B13" s="375">
        <f>D13+H13</f>
        <v>25</v>
      </c>
      <c r="C13" s="374">
        <f t="shared" si="0"/>
        <v>6462</v>
      </c>
      <c r="D13" s="372">
        <v>3</v>
      </c>
      <c r="E13" s="372">
        <v>2765</v>
      </c>
      <c r="F13" s="373" t="s">
        <v>8</v>
      </c>
      <c r="G13" s="373" t="s">
        <v>8</v>
      </c>
      <c r="H13" s="372">
        <v>22</v>
      </c>
      <c r="I13" s="371">
        <v>3697</v>
      </c>
      <c r="L13" s="370"/>
      <c r="M13" s="370"/>
      <c r="N13" s="368"/>
      <c r="O13" s="368"/>
      <c r="P13" s="369"/>
      <c r="Q13" s="369"/>
      <c r="R13" s="369"/>
      <c r="S13" s="378"/>
    </row>
    <row r="14" spans="1:19" s="333" customFormat="1" ht="18" customHeight="1">
      <c r="A14" s="376" t="s">
        <v>283</v>
      </c>
      <c r="B14" s="375">
        <f>D14+H14</f>
        <v>6</v>
      </c>
      <c r="C14" s="374">
        <f t="shared" si="0"/>
        <v>659</v>
      </c>
      <c r="D14" s="372">
        <v>3</v>
      </c>
      <c r="E14" s="372">
        <v>263</v>
      </c>
      <c r="F14" s="373" t="s">
        <v>8</v>
      </c>
      <c r="G14" s="373" t="s">
        <v>8</v>
      </c>
      <c r="H14" s="372">
        <v>3</v>
      </c>
      <c r="I14" s="371">
        <v>396</v>
      </c>
      <c r="L14" s="370"/>
      <c r="M14" s="370"/>
      <c r="N14" s="368"/>
      <c r="O14" s="368"/>
      <c r="P14" s="369"/>
      <c r="Q14" s="369"/>
      <c r="R14" s="368"/>
      <c r="S14" s="367"/>
    </row>
    <row r="15" spans="1:19" s="333" customFormat="1" ht="18" customHeight="1">
      <c r="A15" s="376" t="s">
        <v>282</v>
      </c>
      <c r="B15" s="375">
        <v>2</v>
      </c>
      <c r="C15" s="374">
        <f t="shared" si="0"/>
        <v>359</v>
      </c>
      <c r="D15" s="372">
        <v>2</v>
      </c>
      <c r="E15" s="372">
        <v>359</v>
      </c>
      <c r="F15" s="373" t="s">
        <v>8</v>
      </c>
      <c r="G15" s="373" t="s">
        <v>8</v>
      </c>
      <c r="H15" s="373">
        <v>0</v>
      </c>
      <c r="I15" s="379">
        <v>0</v>
      </c>
      <c r="L15" s="370"/>
      <c r="M15" s="370"/>
      <c r="N15" s="368"/>
      <c r="O15" s="368"/>
      <c r="P15" s="369"/>
      <c r="Q15" s="369"/>
      <c r="R15" s="369"/>
      <c r="S15" s="378"/>
    </row>
    <row r="16" spans="1:19" s="333" customFormat="1" ht="18" customHeight="1">
      <c r="A16" s="376" t="s">
        <v>281</v>
      </c>
      <c r="B16" s="375">
        <v>3</v>
      </c>
      <c r="C16" s="374">
        <f t="shared" si="0"/>
        <v>478</v>
      </c>
      <c r="D16" s="373">
        <v>0</v>
      </c>
      <c r="E16" s="373">
        <v>0</v>
      </c>
      <c r="F16" s="373" t="s">
        <v>8</v>
      </c>
      <c r="G16" s="373" t="s">
        <v>8</v>
      </c>
      <c r="H16" s="372">
        <v>3</v>
      </c>
      <c r="I16" s="371">
        <v>478</v>
      </c>
      <c r="L16" s="370"/>
      <c r="M16" s="370"/>
      <c r="N16" s="368"/>
      <c r="O16" s="368"/>
      <c r="P16" s="369"/>
      <c r="Q16" s="369"/>
      <c r="R16" s="369"/>
      <c r="S16" s="378"/>
    </row>
    <row r="17" spans="1:19" s="333" customFormat="1" ht="18" customHeight="1">
      <c r="A17" s="376" t="s">
        <v>280</v>
      </c>
      <c r="B17" s="375">
        <f t="shared" ref="B17:B22" si="1">D17+H17</f>
        <v>9</v>
      </c>
      <c r="C17" s="374">
        <f t="shared" si="0"/>
        <v>2654</v>
      </c>
      <c r="D17" s="372">
        <v>1</v>
      </c>
      <c r="E17" s="372">
        <v>580</v>
      </c>
      <c r="F17" s="373" t="s">
        <v>8</v>
      </c>
      <c r="G17" s="373" t="s">
        <v>8</v>
      </c>
      <c r="H17" s="372">
        <v>8</v>
      </c>
      <c r="I17" s="371">
        <v>2074</v>
      </c>
      <c r="L17" s="370"/>
      <c r="M17" s="370"/>
      <c r="N17" s="368"/>
      <c r="O17" s="368"/>
      <c r="P17" s="369"/>
      <c r="Q17" s="369"/>
      <c r="R17" s="369"/>
      <c r="S17" s="378"/>
    </row>
    <row r="18" spans="1:19" s="333" customFormat="1" ht="18" customHeight="1">
      <c r="A18" s="376" t="s">
        <v>279</v>
      </c>
      <c r="B18" s="375">
        <f t="shared" si="1"/>
        <v>2</v>
      </c>
      <c r="C18" s="374">
        <f t="shared" si="0"/>
        <v>234</v>
      </c>
      <c r="D18" s="372">
        <v>1</v>
      </c>
      <c r="E18" s="372">
        <v>150</v>
      </c>
      <c r="F18" s="373" t="s">
        <v>8</v>
      </c>
      <c r="G18" s="373" t="s">
        <v>8</v>
      </c>
      <c r="H18" s="373">
        <v>1</v>
      </c>
      <c r="I18" s="379">
        <v>84</v>
      </c>
      <c r="L18" s="370"/>
      <c r="M18" s="370"/>
      <c r="N18" s="368"/>
      <c r="O18" s="368"/>
      <c r="P18" s="369"/>
      <c r="Q18" s="369"/>
      <c r="R18" s="369"/>
      <c r="S18" s="378"/>
    </row>
    <row r="19" spans="1:19" s="333" customFormat="1" ht="18" customHeight="1">
      <c r="A19" s="376" t="s">
        <v>278</v>
      </c>
      <c r="B19" s="375">
        <f t="shared" si="1"/>
        <v>6</v>
      </c>
      <c r="C19" s="374">
        <f t="shared" si="0"/>
        <v>1142</v>
      </c>
      <c r="D19" s="372">
        <v>1</v>
      </c>
      <c r="E19" s="372">
        <v>362</v>
      </c>
      <c r="F19" s="373" t="s">
        <v>8</v>
      </c>
      <c r="G19" s="373" t="s">
        <v>8</v>
      </c>
      <c r="H19" s="372">
        <v>5</v>
      </c>
      <c r="I19" s="371">
        <v>780</v>
      </c>
      <c r="L19" s="370"/>
      <c r="M19" s="370"/>
      <c r="N19" s="368"/>
      <c r="O19" s="368"/>
      <c r="P19" s="369"/>
      <c r="Q19" s="369"/>
      <c r="R19" s="369"/>
      <c r="S19" s="378"/>
    </row>
    <row r="20" spans="1:19" s="333" customFormat="1" ht="18" customHeight="1">
      <c r="A20" s="376" t="s">
        <v>277</v>
      </c>
      <c r="B20" s="375">
        <f t="shared" si="1"/>
        <v>5</v>
      </c>
      <c r="C20" s="374">
        <f t="shared" si="0"/>
        <v>461</v>
      </c>
      <c r="D20" s="372">
        <v>1</v>
      </c>
      <c r="E20" s="372">
        <v>258</v>
      </c>
      <c r="F20" s="373" t="s">
        <v>8</v>
      </c>
      <c r="G20" s="373" t="s">
        <v>8</v>
      </c>
      <c r="H20" s="373">
        <v>4</v>
      </c>
      <c r="I20" s="379">
        <v>203</v>
      </c>
      <c r="L20" s="370"/>
      <c r="M20" s="370"/>
      <c r="N20" s="368"/>
      <c r="O20" s="368"/>
      <c r="P20" s="369"/>
      <c r="Q20" s="369"/>
      <c r="R20" s="369"/>
      <c r="S20" s="378"/>
    </row>
    <row r="21" spans="1:19" s="333" customFormat="1" ht="18" customHeight="1">
      <c r="A21" s="376" t="s">
        <v>276</v>
      </c>
      <c r="B21" s="375">
        <f t="shared" si="1"/>
        <v>51</v>
      </c>
      <c r="C21" s="374">
        <f t="shared" si="0"/>
        <v>12381</v>
      </c>
      <c r="D21" s="372">
        <v>5</v>
      </c>
      <c r="E21" s="372">
        <v>5269</v>
      </c>
      <c r="F21" s="373" t="s">
        <v>8</v>
      </c>
      <c r="G21" s="373" t="s">
        <v>8</v>
      </c>
      <c r="H21" s="372">
        <v>46</v>
      </c>
      <c r="I21" s="371">
        <v>7112</v>
      </c>
      <c r="L21" s="370"/>
      <c r="M21" s="370"/>
      <c r="N21" s="368"/>
      <c r="O21" s="368"/>
      <c r="P21" s="369"/>
      <c r="Q21" s="369"/>
      <c r="R21" s="369"/>
      <c r="S21" s="378"/>
    </row>
    <row r="22" spans="1:19" s="333" customFormat="1" ht="18" customHeight="1">
      <c r="A22" s="376" t="s">
        <v>275</v>
      </c>
      <c r="B22" s="375">
        <f t="shared" si="1"/>
        <v>3</v>
      </c>
      <c r="C22" s="374">
        <f t="shared" si="0"/>
        <v>509</v>
      </c>
      <c r="D22" s="372">
        <v>2</v>
      </c>
      <c r="E22" s="372">
        <v>455</v>
      </c>
      <c r="F22" s="373" t="s">
        <v>8</v>
      </c>
      <c r="G22" s="373" t="s">
        <v>8</v>
      </c>
      <c r="H22" s="373">
        <v>1</v>
      </c>
      <c r="I22" s="379">
        <v>54</v>
      </c>
      <c r="L22" s="370"/>
      <c r="M22" s="370"/>
      <c r="N22" s="368"/>
      <c r="O22" s="368"/>
      <c r="P22" s="369"/>
      <c r="Q22" s="369"/>
      <c r="R22" s="369"/>
      <c r="S22" s="378"/>
    </row>
    <row r="23" spans="1:19" s="333" customFormat="1" ht="18" customHeight="1">
      <c r="A23" s="376" t="s">
        <v>274</v>
      </c>
      <c r="B23" s="375">
        <v>3</v>
      </c>
      <c r="C23" s="374">
        <f t="shared" si="0"/>
        <v>648</v>
      </c>
      <c r="D23" s="372">
        <v>3</v>
      </c>
      <c r="E23" s="372">
        <v>648</v>
      </c>
      <c r="F23" s="373" t="s">
        <v>8</v>
      </c>
      <c r="G23" s="373" t="s">
        <v>8</v>
      </c>
      <c r="H23" s="373">
        <v>0</v>
      </c>
      <c r="I23" s="379">
        <v>0</v>
      </c>
      <c r="L23" s="370"/>
      <c r="M23" s="370"/>
      <c r="N23" s="368"/>
      <c r="O23" s="368"/>
      <c r="P23" s="369"/>
      <c r="Q23" s="369"/>
      <c r="R23" s="369"/>
      <c r="S23" s="378"/>
    </row>
    <row r="24" spans="1:19" s="333" customFormat="1" ht="18" customHeight="1">
      <c r="A24" s="376" t="s">
        <v>273</v>
      </c>
      <c r="B24" s="375">
        <f>D24+H24</f>
        <v>34</v>
      </c>
      <c r="C24" s="374">
        <f t="shared" si="0"/>
        <v>7695</v>
      </c>
      <c r="D24" s="372">
        <v>5</v>
      </c>
      <c r="E24" s="372">
        <v>2415</v>
      </c>
      <c r="F24" s="373" t="s">
        <v>8</v>
      </c>
      <c r="G24" s="373" t="s">
        <v>8</v>
      </c>
      <c r="H24" s="372">
        <v>29</v>
      </c>
      <c r="I24" s="371">
        <v>5280</v>
      </c>
      <c r="L24" s="370"/>
      <c r="M24" s="370"/>
      <c r="N24" s="368"/>
      <c r="O24" s="368"/>
      <c r="P24" s="369"/>
      <c r="Q24" s="369"/>
      <c r="R24" s="369"/>
      <c r="S24" s="378"/>
    </row>
    <row r="25" spans="1:19" s="333" customFormat="1" ht="18" customHeight="1">
      <c r="A25" s="376" t="s">
        <v>272</v>
      </c>
      <c r="B25" s="375">
        <f>D25+H25</f>
        <v>6</v>
      </c>
      <c r="C25" s="374">
        <f t="shared" si="0"/>
        <v>1034</v>
      </c>
      <c r="D25" s="372">
        <v>5</v>
      </c>
      <c r="E25" s="372">
        <v>788</v>
      </c>
      <c r="F25" s="373" t="s">
        <v>8</v>
      </c>
      <c r="G25" s="373" t="s">
        <v>8</v>
      </c>
      <c r="H25" s="373">
        <v>1</v>
      </c>
      <c r="I25" s="379">
        <v>246</v>
      </c>
      <c r="L25" s="370"/>
      <c r="M25" s="370"/>
      <c r="N25" s="368"/>
      <c r="O25" s="368"/>
      <c r="P25" s="369"/>
      <c r="Q25" s="369"/>
      <c r="R25" s="369"/>
      <c r="S25" s="378"/>
    </row>
    <row r="26" spans="1:19" s="333" customFormat="1" ht="18" customHeight="1">
      <c r="A26" s="377" t="s">
        <v>271</v>
      </c>
      <c r="B26" s="375">
        <f>D26+H26</f>
        <v>10</v>
      </c>
      <c r="C26" s="374">
        <f t="shared" si="0"/>
        <v>1795</v>
      </c>
      <c r="D26" s="372">
        <v>1</v>
      </c>
      <c r="E26" s="372">
        <v>780</v>
      </c>
      <c r="F26" s="373" t="s">
        <v>8</v>
      </c>
      <c r="G26" s="373" t="s">
        <v>8</v>
      </c>
      <c r="H26" s="372">
        <v>9</v>
      </c>
      <c r="I26" s="371">
        <v>1015</v>
      </c>
      <c r="K26" s="329"/>
      <c r="L26" s="370"/>
      <c r="M26" s="370"/>
      <c r="N26" s="368"/>
      <c r="O26" s="368"/>
      <c r="P26" s="369"/>
      <c r="Q26" s="369"/>
      <c r="R26" s="368"/>
      <c r="S26" s="367"/>
    </row>
    <row r="27" spans="1:19" s="333" customFormat="1" ht="18" customHeight="1">
      <c r="A27" s="376" t="s">
        <v>270</v>
      </c>
      <c r="B27" s="375">
        <f>D27+H27</f>
        <v>7</v>
      </c>
      <c r="C27" s="374">
        <f t="shared" si="0"/>
        <v>936</v>
      </c>
      <c r="D27" s="372">
        <v>2</v>
      </c>
      <c r="E27" s="372">
        <v>466</v>
      </c>
      <c r="F27" s="373" t="s">
        <v>8</v>
      </c>
      <c r="G27" s="373" t="s">
        <v>8</v>
      </c>
      <c r="H27" s="372">
        <v>5</v>
      </c>
      <c r="I27" s="371">
        <v>470</v>
      </c>
      <c r="L27" s="370"/>
      <c r="M27" s="370"/>
      <c r="N27" s="368"/>
      <c r="O27" s="368"/>
      <c r="P27" s="369"/>
      <c r="Q27" s="369"/>
      <c r="R27" s="368"/>
      <c r="S27" s="367"/>
    </row>
    <row r="28" spans="1:19" s="333" customFormat="1" ht="18" customHeight="1">
      <c r="A28" s="376" t="s">
        <v>269</v>
      </c>
      <c r="B28" s="375">
        <f>D28+H28</f>
        <v>15</v>
      </c>
      <c r="C28" s="374">
        <f t="shared" si="0"/>
        <v>4770</v>
      </c>
      <c r="D28" s="372">
        <v>1</v>
      </c>
      <c r="E28" s="372">
        <v>2329</v>
      </c>
      <c r="F28" s="373" t="s">
        <v>8</v>
      </c>
      <c r="G28" s="373" t="s">
        <v>8</v>
      </c>
      <c r="H28" s="372">
        <v>14</v>
      </c>
      <c r="I28" s="371">
        <v>2441</v>
      </c>
      <c r="L28" s="370"/>
      <c r="M28" s="370"/>
      <c r="N28" s="368"/>
      <c r="O28" s="368"/>
      <c r="P28" s="369"/>
      <c r="Q28" s="369"/>
      <c r="R28" s="368"/>
      <c r="S28" s="367"/>
    </row>
    <row r="29" spans="1:19" s="333" customFormat="1" ht="18" customHeight="1">
      <c r="A29" s="366" t="s">
        <v>268</v>
      </c>
      <c r="B29" s="365">
        <f>D29+F29</f>
        <v>10</v>
      </c>
      <c r="C29" s="364">
        <v>1583</v>
      </c>
      <c r="D29" s="363">
        <v>1</v>
      </c>
      <c r="E29" s="363">
        <v>64</v>
      </c>
      <c r="F29" s="363">
        <v>9</v>
      </c>
      <c r="G29" s="363">
        <v>1519</v>
      </c>
      <c r="H29" s="362">
        <v>0</v>
      </c>
      <c r="I29" s="361">
        <v>0</v>
      </c>
    </row>
    <row r="30" spans="1:19" ht="12.95" customHeight="1">
      <c r="A30" s="331" t="s">
        <v>267</v>
      </c>
      <c r="I30" s="332"/>
    </row>
    <row r="31" spans="1:19" ht="13.5" customHeight="1">
      <c r="A31" s="331"/>
      <c r="I31" s="332"/>
    </row>
    <row r="32" spans="1:19" s="331" customFormat="1" ht="13.5" customHeight="1">
      <c r="C32" s="360"/>
    </row>
    <row r="33" spans="2:9" ht="13.5" customHeight="1">
      <c r="B33" s="331"/>
      <c r="E33" s="359"/>
      <c r="I33" s="359"/>
    </row>
    <row r="34" spans="2:9" ht="13.5" customHeight="1"/>
    <row r="35" spans="2:9" ht="13.5" customHeight="1"/>
    <row r="36" spans="2:9" ht="13.5" customHeight="1"/>
    <row r="37" spans="2:9" ht="13.5" customHeight="1"/>
  </sheetData>
  <mergeCells count="1">
    <mergeCell ref="A3:A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C536-7B38-4C4C-A0BF-8452C5D3A730}">
  <dimension ref="A1:AMK16"/>
  <sheetViews>
    <sheetView zoomScaleNormal="100" zoomScaleSheetLayoutView="100" workbookViewId="0"/>
  </sheetViews>
  <sheetFormatPr defaultRowHeight="13.5"/>
  <cols>
    <col min="1" max="1" width="7.125" style="328" customWidth="1"/>
    <col min="2" max="2" width="6.625" style="328" customWidth="1"/>
    <col min="3" max="8" width="6.5" style="328" customWidth="1"/>
    <col min="9" max="9" width="6.625" style="328" customWidth="1"/>
    <col min="10" max="10" width="8.125" style="328" customWidth="1"/>
    <col min="11" max="13" width="6.5" style="328" customWidth="1"/>
    <col min="14" max="14" width="7.625" style="328" customWidth="1"/>
    <col min="15" max="15" width="9.625" style="328" customWidth="1"/>
    <col min="16" max="16" width="6.875" style="328" customWidth="1"/>
    <col min="17" max="18" width="6.125" style="328" customWidth="1"/>
    <col min="19" max="19" width="6.875" style="328" customWidth="1"/>
    <col min="20" max="23" width="6.125" style="328" customWidth="1"/>
    <col min="24" max="1025" width="6.375" style="328" customWidth="1"/>
  </cols>
  <sheetData>
    <row r="1" spans="1:25" s="329" customFormat="1" ht="15" customHeight="1">
      <c r="A1" s="358" t="s">
        <v>266</v>
      </c>
    </row>
    <row r="2" spans="1:25" s="329" customFormat="1" ht="9.9499999999999993" customHeight="1" thickBot="1">
      <c r="A2" s="358"/>
    </row>
    <row r="3" spans="1:25" s="329" customFormat="1" ht="17.25" customHeight="1" thickTop="1" thickBot="1">
      <c r="A3" s="354" t="s">
        <v>254</v>
      </c>
      <c r="B3" s="467" t="s">
        <v>184</v>
      </c>
      <c r="C3" s="469" t="s">
        <v>265</v>
      </c>
      <c r="D3" s="468" t="s">
        <v>264</v>
      </c>
      <c r="E3" s="468" t="s">
        <v>263</v>
      </c>
      <c r="F3" s="468" t="s">
        <v>262</v>
      </c>
      <c r="G3" s="468" t="s">
        <v>261</v>
      </c>
      <c r="H3" s="468" t="s">
        <v>260</v>
      </c>
      <c r="I3" s="468" t="s">
        <v>259</v>
      </c>
      <c r="J3" s="468" t="s">
        <v>258</v>
      </c>
      <c r="K3" s="468" t="s">
        <v>257</v>
      </c>
      <c r="L3" s="468" t="s">
        <v>256</v>
      </c>
      <c r="M3" s="468" t="s">
        <v>255</v>
      </c>
    </row>
    <row r="4" spans="1:25" s="329" customFormat="1" ht="17.25" customHeight="1" thickTop="1">
      <c r="A4" s="353" t="s">
        <v>7</v>
      </c>
      <c r="B4" s="467"/>
      <c r="C4" s="470"/>
      <c r="D4" s="468"/>
      <c r="E4" s="468"/>
      <c r="F4" s="468"/>
      <c r="G4" s="468"/>
      <c r="H4" s="468"/>
      <c r="I4" s="468"/>
      <c r="J4" s="468"/>
      <c r="K4" s="468"/>
      <c r="L4" s="468"/>
      <c r="M4" s="468"/>
    </row>
    <row r="5" spans="1:25" s="333" customFormat="1" ht="18" customHeight="1">
      <c r="A5" s="350" t="s">
        <v>23</v>
      </c>
      <c r="B5" s="357">
        <v>4862</v>
      </c>
      <c r="C5" s="347">
        <v>45</v>
      </c>
      <c r="D5" s="347">
        <v>8</v>
      </c>
      <c r="E5" s="349">
        <v>574</v>
      </c>
      <c r="F5" s="349">
        <v>309</v>
      </c>
      <c r="G5" s="347">
        <v>59</v>
      </c>
      <c r="H5" s="347">
        <v>738</v>
      </c>
      <c r="I5" s="349">
        <v>1040</v>
      </c>
      <c r="J5" s="347">
        <v>19</v>
      </c>
      <c r="K5" s="347">
        <v>4</v>
      </c>
      <c r="L5" s="349">
        <v>3</v>
      </c>
      <c r="M5" s="349">
        <v>251</v>
      </c>
    </row>
    <row r="6" spans="1:25" s="333" customFormat="1" ht="18" customHeight="1">
      <c r="A6" s="345">
        <v>6</v>
      </c>
      <c r="B6" s="356">
        <v>5019</v>
      </c>
      <c r="C6" s="342">
        <v>66</v>
      </c>
      <c r="D6" s="342">
        <v>15</v>
      </c>
      <c r="E6" s="344">
        <v>502</v>
      </c>
      <c r="F6" s="344">
        <v>176</v>
      </c>
      <c r="G6" s="342">
        <v>154</v>
      </c>
      <c r="H6" s="342">
        <v>788</v>
      </c>
      <c r="I6" s="344">
        <v>904</v>
      </c>
      <c r="J6" s="342">
        <v>34</v>
      </c>
      <c r="K6" s="342">
        <v>6</v>
      </c>
      <c r="L6" s="344">
        <v>9</v>
      </c>
      <c r="M6" s="344">
        <v>216</v>
      </c>
      <c r="Y6" s="346"/>
    </row>
    <row r="7" spans="1:25" s="333" customFormat="1" ht="18" customHeight="1">
      <c r="A7" s="340">
        <v>7</v>
      </c>
      <c r="B7" s="355">
        <v>4740</v>
      </c>
      <c r="C7" s="337">
        <v>64</v>
      </c>
      <c r="D7" s="337">
        <v>11</v>
      </c>
      <c r="E7" s="339">
        <v>769</v>
      </c>
      <c r="F7" s="339">
        <v>169</v>
      </c>
      <c r="G7" s="337">
        <v>163</v>
      </c>
      <c r="H7" s="337">
        <v>635</v>
      </c>
      <c r="I7" s="339">
        <v>856</v>
      </c>
      <c r="J7" s="337">
        <v>42</v>
      </c>
      <c r="K7" s="337">
        <v>2</v>
      </c>
      <c r="L7" s="339">
        <v>3</v>
      </c>
      <c r="M7" s="339">
        <v>183</v>
      </c>
      <c r="Y7" s="346"/>
    </row>
    <row r="8" spans="1:25" s="333" customFormat="1" ht="32.25" customHeight="1" thickBot="1"/>
    <row r="9" spans="1:25" s="329" customFormat="1" ht="16.5" customHeight="1" thickTop="1" thickBot="1">
      <c r="A9" s="354" t="s">
        <v>254</v>
      </c>
      <c r="B9" s="468" t="s">
        <v>253</v>
      </c>
      <c r="C9" s="468" t="s">
        <v>252</v>
      </c>
      <c r="D9" s="468" t="s">
        <v>251</v>
      </c>
      <c r="E9" s="468" t="s">
        <v>250</v>
      </c>
      <c r="F9" s="468" t="s">
        <v>249</v>
      </c>
      <c r="G9" s="468" t="s">
        <v>248</v>
      </c>
      <c r="H9" s="468" t="s">
        <v>247</v>
      </c>
      <c r="I9" s="468" t="s">
        <v>246</v>
      </c>
      <c r="J9" s="467" t="s">
        <v>245</v>
      </c>
      <c r="K9" s="468" t="s">
        <v>244</v>
      </c>
      <c r="L9" s="468" t="s">
        <v>243</v>
      </c>
      <c r="M9" s="351"/>
      <c r="W9" s="471"/>
      <c r="X9" s="471"/>
      <c r="Y9" s="471"/>
    </row>
    <row r="10" spans="1:25" s="329" customFormat="1" ht="16.5" customHeight="1" thickTop="1">
      <c r="A10" s="353" t="s">
        <v>7</v>
      </c>
      <c r="B10" s="468"/>
      <c r="C10" s="468"/>
      <c r="D10" s="468"/>
      <c r="E10" s="468"/>
      <c r="F10" s="468"/>
      <c r="G10" s="468"/>
      <c r="H10" s="468"/>
      <c r="I10" s="468"/>
      <c r="J10" s="467"/>
      <c r="K10" s="468"/>
      <c r="L10" s="468"/>
      <c r="M10" s="352"/>
      <c r="W10" s="471"/>
      <c r="X10" s="471"/>
      <c r="Y10" s="471"/>
    </row>
    <row r="11" spans="1:25" s="333" customFormat="1" ht="18" customHeight="1">
      <c r="A11" s="350" t="s">
        <v>23</v>
      </c>
      <c r="B11" s="349">
        <v>25</v>
      </c>
      <c r="C11" s="347">
        <v>205</v>
      </c>
      <c r="D11" s="349">
        <v>77</v>
      </c>
      <c r="E11" s="349">
        <v>732</v>
      </c>
      <c r="F11" s="347">
        <v>22</v>
      </c>
      <c r="G11" s="347">
        <v>15</v>
      </c>
      <c r="H11" s="349">
        <v>510</v>
      </c>
      <c r="I11" s="347">
        <v>25</v>
      </c>
      <c r="J11" s="348">
        <v>61</v>
      </c>
      <c r="K11" s="347">
        <v>44</v>
      </c>
      <c r="L11" s="347">
        <v>96</v>
      </c>
      <c r="M11" s="341"/>
      <c r="Y11" s="346"/>
    </row>
    <row r="12" spans="1:25" s="333" customFormat="1" ht="18" customHeight="1">
      <c r="A12" s="345">
        <v>6</v>
      </c>
      <c r="B12" s="344">
        <v>18</v>
      </c>
      <c r="C12" s="342">
        <v>166</v>
      </c>
      <c r="D12" s="344">
        <v>91</v>
      </c>
      <c r="E12" s="344">
        <v>859</v>
      </c>
      <c r="F12" s="342">
        <v>42</v>
      </c>
      <c r="G12" s="342">
        <v>30</v>
      </c>
      <c r="H12" s="344">
        <v>374</v>
      </c>
      <c r="I12" s="342">
        <v>26</v>
      </c>
      <c r="J12" s="343">
        <v>30</v>
      </c>
      <c r="K12" s="342">
        <v>41</v>
      </c>
      <c r="L12" s="342">
        <v>472</v>
      </c>
      <c r="M12" s="341"/>
      <c r="X12" s="335"/>
      <c r="Y12" s="334"/>
    </row>
    <row r="13" spans="1:25" s="333" customFormat="1" ht="18" customHeight="1">
      <c r="A13" s="340">
        <v>7</v>
      </c>
      <c r="B13" s="339">
        <v>110</v>
      </c>
      <c r="C13" s="337">
        <v>149</v>
      </c>
      <c r="D13" s="339">
        <v>99</v>
      </c>
      <c r="E13" s="339">
        <v>671</v>
      </c>
      <c r="F13" s="337">
        <v>34</v>
      </c>
      <c r="G13" s="337">
        <v>27</v>
      </c>
      <c r="H13" s="339">
        <v>382</v>
      </c>
      <c r="I13" s="337">
        <v>26</v>
      </c>
      <c r="J13" s="338">
        <v>27</v>
      </c>
      <c r="K13" s="337">
        <v>33</v>
      </c>
      <c r="L13" s="337">
        <v>285</v>
      </c>
      <c r="M13" s="336"/>
      <c r="W13" s="335"/>
      <c r="X13" s="335"/>
      <c r="Y13" s="334"/>
    </row>
    <row r="14" spans="1:25" s="329" customFormat="1" ht="12.95" customHeight="1">
      <c r="A14" s="331" t="s">
        <v>242</v>
      </c>
      <c r="B14" s="331"/>
      <c r="C14" s="331"/>
      <c r="D14" s="331"/>
      <c r="E14" s="331"/>
      <c r="F14" s="331"/>
      <c r="G14" s="331"/>
      <c r="H14" s="331"/>
      <c r="I14" s="331"/>
      <c r="J14" s="331"/>
      <c r="K14" s="331"/>
      <c r="L14" s="331"/>
      <c r="M14" s="332" t="s">
        <v>241</v>
      </c>
      <c r="N14" s="331"/>
      <c r="O14" s="331"/>
      <c r="P14" s="331"/>
      <c r="Q14" s="331"/>
      <c r="R14" s="331"/>
      <c r="S14" s="331"/>
      <c r="T14" s="331"/>
      <c r="U14" s="331"/>
      <c r="V14" s="331"/>
    </row>
    <row r="15" spans="1:25" s="329" customFormat="1" ht="13.5" customHeight="1"/>
    <row r="16" spans="1:25" s="329" customFormat="1" ht="13.5" customHeight="1">
      <c r="T16" s="330"/>
    </row>
  </sheetData>
  <mergeCells count="26">
    <mergeCell ref="G9:G10"/>
    <mergeCell ref="C3:C4"/>
    <mergeCell ref="D3:D4"/>
    <mergeCell ref="X9:X10"/>
    <mergeCell ref="Y9:Y10"/>
    <mergeCell ref="H9:H10"/>
    <mergeCell ref="I9:I10"/>
    <mergeCell ref="J9:J10"/>
    <mergeCell ref="K9:K10"/>
    <mergeCell ref="L9:L10"/>
    <mergeCell ref="W9:W10"/>
    <mergeCell ref="B9:B10"/>
    <mergeCell ref="C9:C10"/>
    <mergeCell ref="D9:D10"/>
    <mergeCell ref="E9:E10"/>
    <mergeCell ref="F9:F10"/>
    <mergeCell ref="B3:B4"/>
    <mergeCell ref="E3:E4"/>
    <mergeCell ref="F3:F4"/>
    <mergeCell ref="L3:L4"/>
    <mergeCell ref="M3:M4"/>
    <mergeCell ref="G3:G4"/>
    <mergeCell ref="H3:H4"/>
    <mergeCell ref="I3:I4"/>
    <mergeCell ref="J3:J4"/>
    <mergeCell ref="K3:K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colBreaks count="1" manualBreakCount="1">
    <brk id="13" max="1048575" man="1"/>
  </colBreak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ADF4-22DA-413D-B572-38ACC5E27F11}">
  <sheetPr>
    <pageSetUpPr fitToPage="1"/>
  </sheetPr>
  <dimension ref="A1:AMK16"/>
  <sheetViews>
    <sheetView zoomScaleNormal="100" zoomScaleSheetLayoutView="100" zoomScalePageLayoutView="106" workbookViewId="0"/>
  </sheetViews>
  <sheetFormatPr defaultRowHeight="13.5"/>
  <cols>
    <col min="1" max="1" width="10.75" style="328" customWidth="1"/>
    <col min="2" max="5" width="12.75" style="328" customWidth="1"/>
    <col min="6" max="7" width="12.625" style="328" customWidth="1"/>
    <col min="8" max="8" width="8.25" style="328" customWidth="1"/>
    <col min="9" max="9" width="7.75" style="328" customWidth="1"/>
    <col min="10" max="14" width="8.25" style="328" customWidth="1"/>
    <col min="15" max="1025" width="11" style="328" customWidth="1"/>
  </cols>
  <sheetData>
    <row r="1" spans="1:7" s="391" customFormat="1" ht="15" customHeight="1">
      <c r="A1" s="358" t="s">
        <v>308</v>
      </c>
      <c r="B1" s="397"/>
    </row>
    <row r="2" spans="1:7" s="329" customFormat="1" ht="9.9499999999999993" customHeight="1" thickBot="1">
      <c r="A2" s="358"/>
      <c r="B2" s="328"/>
    </row>
    <row r="3" spans="1:7" s="333" customFormat="1" ht="16.5" customHeight="1" thickTop="1" thickBot="1">
      <c r="A3" s="396" t="s">
        <v>2</v>
      </c>
      <c r="B3" s="472" t="s">
        <v>307</v>
      </c>
      <c r="C3" s="472" t="s">
        <v>306</v>
      </c>
      <c r="D3" s="472"/>
      <c r="E3" s="472"/>
      <c r="F3" s="472" t="s">
        <v>305</v>
      </c>
      <c r="G3" s="472" t="s">
        <v>304</v>
      </c>
    </row>
    <row r="4" spans="1:7" s="333" customFormat="1" ht="16.5" customHeight="1" thickTop="1">
      <c r="A4" s="395" t="s">
        <v>7</v>
      </c>
      <c r="B4" s="472"/>
      <c r="C4" s="386" t="s">
        <v>19</v>
      </c>
      <c r="D4" s="386" t="s">
        <v>303</v>
      </c>
      <c r="E4" s="386" t="s">
        <v>302</v>
      </c>
      <c r="F4" s="472"/>
      <c r="G4" s="472"/>
    </row>
    <row r="5" spans="1:7" s="333" customFormat="1" ht="18" customHeight="1">
      <c r="A5" s="345" t="s">
        <v>23</v>
      </c>
      <c r="B5" s="394">
        <v>2899</v>
      </c>
      <c r="C5" s="394">
        <v>520</v>
      </c>
      <c r="D5" s="394">
        <v>488</v>
      </c>
      <c r="E5" s="394">
        <v>32</v>
      </c>
      <c r="F5" s="394">
        <v>2074</v>
      </c>
      <c r="G5" s="394">
        <v>83</v>
      </c>
    </row>
    <row r="6" spans="1:7" s="333" customFormat="1" ht="18" customHeight="1">
      <c r="A6" s="345">
        <v>6</v>
      </c>
      <c r="B6" s="393">
        <v>3028</v>
      </c>
      <c r="C6" s="393">
        <v>501</v>
      </c>
      <c r="D6" s="393">
        <v>491</v>
      </c>
      <c r="E6" s="393">
        <v>10</v>
      </c>
      <c r="F6" s="393">
        <v>2124</v>
      </c>
      <c r="G6" s="393">
        <v>78</v>
      </c>
    </row>
    <row r="7" spans="1:7" s="333" customFormat="1" ht="18" customHeight="1">
      <c r="A7" s="340">
        <v>7</v>
      </c>
      <c r="B7" s="392">
        <v>2873</v>
      </c>
      <c r="C7" s="392">
        <v>506</v>
      </c>
      <c r="D7" s="392">
        <v>498</v>
      </c>
      <c r="E7" s="392">
        <v>8</v>
      </c>
      <c r="F7" s="392">
        <v>1998</v>
      </c>
      <c r="G7" s="392">
        <v>101</v>
      </c>
    </row>
    <row r="8" spans="1:7" s="329" customFormat="1" ht="12.95" customHeight="1">
      <c r="A8" s="331" t="s">
        <v>242</v>
      </c>
      <c r="B8" s="331"/>
      <c r="G8" s="332" t="s">
        <v>301</v>
      </c>
    </row>
    <row r="9" spans="1:7" s="329" customFormat="1" ht="13.7" customHeight="1"/>
    <row r="10" spans="1:7" s="329" customFormat="1" ht="13.7" customHeight="1"/>
    <row r="11" spans="1:7" s="329" customFormat="1" ht="13.7" customHeight="1"/>
    <row r="12" spans="1:7" s="329" customFormat="1" ht="13.7" customHeight="1"/>
    <row r="13" spans="1:7" s="329" customFormat="1" ht="13.7" customHeight="1"/>
    <row r="14" spans="1:7" s="329" customFormat="1" ht="13.7" customHeight="1"/>
    <row r="15" spans="1:7" s="329" customFormat="1" ht="13.7" customHeight="1"/>
    <row r="16" spans="1:7" s="329" customFormat="1" ht="13.7" customHeight="1"/>
  </sheetData>
  <mergeCells count="4">
    <mergeCell ref="B3:B4"/>
    <mergeCell ref="C3:E3"/>
    <mergeCell ref="F3:F4"/>
    <mergeCell ref="G3:G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E8CB-63CE-455F-B872-59B5683097A4}">
  <sheetPr codeName="Sheet20"/>
  <dimension ref="A1:AMK12"/>
  <sheetViews>
    <sheetView zoomScaleNormal="100" zoomScaleSheetLayoutView="100" workbookViewId="0"/>
  </sheetViews>
  <sheetFormatPr defaultRowHeight="13.5"/>
  <cols>
    <col min="1" max="1" width="8.5" style="247" customWidth="1"/>
    <col min="2" max="2" width="8.75" style="247" customWidth="1"/>
    <col min="3" max="3" width="7.75" style="247" customWidth="1"/>
    <col min="4" max="5" width="7.25" style="247" customWidth="1"/>
    <col min="6" max="6" width="7.75" style="247" customWidth="1"/>
    <col min="7" max="7" width="9.125" style="247" customWidth="1"/>
    <col min="8" max="10" width="7.625" style="247" customWidth="1"/>
    <col min="11" max="11" width="7.75" style="247" customWidth="1"/>
    <col min="12" max="15" width="5.875" style="247" customWidth="1"/>
    <col min="16" max="1025" width="13.75" style="247" customWidth="1"/>
  </cols>
  <sheetData>
    <row r="1" spans="1:15" ht="15" customHeight="1">
      <c r="A1" s="295" t="s">
        <v>214</v>
      </c>
    </row>
    <row r="2" spans="1:15" ht="8.1" customHeight="1">
      <c r="A2" s="295"/>
    </row>
    <row r="3" spans="1:15" s="282" customFormat="1" ht="15" customHeight="1" thickBot="1">
      <c r="A3" s="294" t="s">
        <v>213</v>
      </c>
    </row>
    <row r="4" spans="1:15" s="283" customFormat="1" ht="16.5" customHeight="1" thickTop="1" thickBot="1">
      <c r="A4" s="293" t="s">
        <v>2</v>
      </c>
      <c r="B4" s="475" t="s">
        <v>19</v>
      </c>
      <c r="C4" s="474" t="s">
        <v>212</v>
      </c>
      <c r="D4" s="474" t="s">
        <v>211</v>
      </c>
      <c r="E4" s="474" t="s">
        <v>210</v>
      </c>
      <c r="F4" s="474" t="s">
        <v>209</v>
      </c>
      <c r="G4" s="476" t="s">
        <v>208</v>
      </c>
      <c r="H4" s="473" t="s">
        <v>207</v>
      </c>
      <c r="I4" s="473" t="s">
        <v>206</v>
      </c>
      <c r="J4" s="473" t="s">
        <v>205</v>
      </c>
      <c r="K4" s="474" t="s">
        <v>204</v>
      </c>
      <c r="L4" s="291"/>
      <c r="M4" s="291"/>
      <c r="N4" s="291"/>
    </row>
    <row r="5" spans="1:15" s="283" customFormat="1" ht="16.5" customHeight="1" thickTop="1">
      <c r="A5" s="292" t="s">
        <v>7</v>
      </c>
      <c r="B5" s="475"/>
      <c r="C5" s="474"/>
      <c r="D5" s="474"/>
      <c r="E5" s="474"/>
      <c r="F5" s="474"/>
      <c r="G5" s="476"/>
      <c r="H5" s="473"/>
      <c r="I5" s="473"/>
      <c r="J5" s="473"/>
      <c r="K5" s="474"/>
      <c r="L5" s="291"/>
      <c r="M5" s="291"/>
      <c r="N5" s="291"/>
    </row>
    <row r="6" spans="1:15" s="283" customFormat="1" ht="15.95" customHeight="1">
      <c r="A6" s="290" t="s">
        <v>23</v>
      </c>
      <c r="B6" s="268">
        <v>5338</v>
      </c>
      <c r="C6" s="268">
        <v>977</v>
      </c>
      <c r="D6" s="268">
        <v>542</v>
      </c>
      <c r="E6" s="289">
        <v>50</v>
      </c>
      <c r="F6" s="268">
        <v>1938</v>
      </c>
      <c r="G6" s="268">
        <v>19</v>
      </c>
      <c r="H6" s="268">
        <v>218</v>
      </c>
      <c r="I6" s="268">
        <v>4</v>
      </c>
      <c r="J6" s="268">
        <v>32</v>
      </c>
      <c r="K6" s="268">
        <v>1558</v>
      </c>
      <c r="N6" s="288"/>
    </row>
    <row r="7" spans="1:15" s="283" customFormat="1" ht="15.95" customHeight="1">
      <c r="A7" s="287">
        <v>6</v>
      </c>
      <c r="B7" s="263">
        <v>5529</v>
      </c>
      <c r="C7" s="263">
        <v>1075</v>
      </c>
      <c r="D7" s="263">
        <v>600</v>
      </c>
      <c r="E7" s="263">
        <v>47</v>
      </c>
      <c r="F7" s="263">
        <v>1830</v>
      </c>
      <c r="G7" s="263">
        <v>15</v>
      </c>
      <c r="H7" s="263">
        <v>269</v>
      </c>
      <c r="I7" s="263">
        <v>2</v>
      </c>
      <c r="J7" s="263">
        <v>37</v>
      </c>
      <c r="K7" s="263">
        <v>1654</v>
      </c>
      <c r="L7" s="284"/>
      <c r="M7" s="284"/>
      <c r="N7" s="285"/>
      <c r="O7" s="284"/>
    </row>
    <row r="8" spans="1:15" s="283" customFormat="1" ht="15.95" customHeight="1">
      <c r="A8" s="286">
        <v>7</v>
      </c>
      <c r="B8" s="257">
        <v>6108</v>
      </c>
      <c r="C8" s="257">
        <v>1118</v>
      </c>
      <c r="D8" s="257">
        <v>572</v>
      </c>
      <c r="E8" s="257">
        <v>48</v>
      </c>
      <c r="F8" s="257">
        <v>2032</v>
      </c>
      <c r="G8" s="257">
        <v>11</v>
      </c>
      <c r="H8" s="257">
        <v>352</v>
      </c>
      <c r="I8" s="257">
        <v>3</v>
      </c>
      <c r="J8" s="257">
        <v>44</v>
      </c>
      <c r="K8" s="257">
        <v>1928</v>
      </c>
      <c r="L8" s="284"/>
      <c r="M8" s="284"/>
      <c r="N8" s="285"/>
      <c r="O8" s="284"/>
    </row>
    <row r="9" spans="1:15" s="282" customFormat="1" ht="13.5" customHeight="1"/>
    <row r="10" spans="1:15" s="282" customFormat="1" ht="5.0999999999999996" customHeight="1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</row>
    <row r="11" spans="1:15">
      <c r="A11" s="248"/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</row>
    <row r="12" spans="1:15">
      <c r="A12" s="248"/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</row>
  </sheetData>
  <mergeCells count="10">
    <mergeCell ref="H4:H5"/>
    <mergeCell ref="I4:I5"/>
    <mergeCell ref="J4:J5"/>
    <mergeCell ref="K4:K5"/>
    <mergeCell ref="B4:B5"/>
    <mergeCell ref="C4:C5"/>
    <mergeCell ref="D4:D5"/>
    <mergeCell ref="E4:E5"/>
    <mergeCell ref="F4:F5"/>
    <mergeCell ref="G4:G5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74EE-7E08-4C2D-9192-E89DA67BFF0E}">
  <sheetPr codeName="Sheet21"/>
  <dimension ref="A1:AMK17"/>
  <sheetViews>
    <sheetView zoomScaleNormal="100" zoomScaleSheetLayoutView="100" workbookViewId="0"/>
  </sheetViews>
  <sheetFormatPr defaultRowHeight="13.5"/>
  <cols>
    <col min="1" max="1" width="8.5" style="247" customWidth="1"/>
    <col min="2" max="3" width="8.875" style="247" customWidth="1"/>
    <col min="4" max="8" width="8.625" style="247" customWidth="1"/>
    <col min="9" max="9" width="8.875" style="247" customWidth="1"/>
    <col min="10" max="10" width="8.625" style="247" customWidth="1"/>
    <col min="11" max="14" width="5.875" style="247" customWidth="1"/>
    <col min="15" max="1025" width="13.75" style="247" customWidth="1"/>
  </cols>
  <sheetData>
    <row r="1" spans="1:11" ht="15" customHeight="1" thickBot="1">
      <c r="A1" s="275" t="s">
        <v>203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 s="252" customFormat="1" ht="16.5" customHeight="1" thickTop="1" thickBot="1">
      <c r="A2" s="271" t="s">
        <v>2</v>
      </c>
      <c r="B2" s="477" t="s">
        <v>19</v>
      </c>
      <c r="C2" s="477" t="s">
        <v>201</v>
      </c>
      <c r="D2" s="477" t="s">
        <v>200</v>
      </c>
      <c r="E2" s="477" t="s">
        <v>199</v>
      </c>
      <c r="F2" s="477" t="s">
        <v>198</v>
      </c>
      <c r="G2" s="477" t="s">
        <v>197</v>
      </c>
      <c r="H2" s="477" t="s">
        <v>196</v>
      </c>
      <c r="I2" s="477" t="s">
        <v>96</v>
      </c>
      <c r="J2" s="481" t="s">
        <v>195</v>
      </c>
      <c r="K2" s="279"/>
    </row>
    <row r="3" spans="1:11" s="252" customFormat="1" ht="16.5" customHeight="1" thickTop="1">
      <c r="A3" s="281" t="s">
        <v>7</v>
      </c>
      <c r="B3" s="475"/>
      <c r="C3" s="475"/>
      <c r="D3" s="475"/>
      <c r="E3" s="475"/>
      <c r="F3" s="475"/>
      <c r="G3" s="475"/>
      <c r="H3" s="475"/>
      <c r="I3" s="475"/>
      <c r="J3" s="475"/>
      <c r="K3" s="279"/>
    </row>
    <row r="4" spans="1:11" s="252" customFormat="1" ht="15.95" customHeight="1">
      <c r="A4" s="280" t="s">
        <v>23</v>
      </c>
      <c r="B4" s="268">
        <v>5338</v>
      </c>
      <c r="C4" s="265">
        <v>111</v>
      </c>
      <c r="D4" s="265">
        <v>637</v>
      </c>
      <c r="E4" s="265">
        <v>491</v>
      </c>
      <c r="F4" s="265">
        <v>636</v>
      </c>
      <c r="G4" s="265">
        <v>850</v>
      </c>
      <c r="H4" s="265">
        <v>591</v>
      </c>
      <c r="I4" s="265">
        <v>1065</v>
      </c>
      <c r="J4" s="265">
        <v>957</v>
      </c>
      <c r="K4" s="279"/>
    </row>
    <row r="5" spans="1:11" s="252" customFormat="1" ht="15.95" customHeight="1">
      <c r="A5" s="264">
        <v>6</v>
      </c>
      <c r="B5" s="263">
        <v>5529</v>
      </c>
      <c r="C5" s="260">
        <v>115</v>
      </c>
      <c r="D5" s="260">
        <v>596</v>
      </c>
      <c r="E5" s="260">
        <v>535</v>
      </c>
      <c r="F5" s="260">
        <v>568</v>
      </c>
      <c r="G5" s="260">
        <v>795</v>
      </c>
      <c r="H5" s="260">
        <v>746</v>
      </c>
      <c r="I5" s="260">
        <v>1208</v>
      </c>
      <c r="J5" s="260">
        <v>966</v>
      </c>
      <c r="K5" s="259"/>
    </row>
    <row r="6" spans="1:11" s="252" customFormat="1" ht="15.95" customHeight="1">
      <c r="A6" s="258">
        <v>7</v>
      </c>
      <c r="B6" s="257">
        <v>6108</v>
      </c>
      <c r="C6" s="254">
        <v>104</v>
      </c>
      <c r="D6" s="254">
        <v>706</v>
      </c>
      <c r="E6" s="254">
        <v>615</v>
      </c>
      <c r="F6" s="254">
        <v>658</v>
      </c>
      <c r="G6" s="254">
        <v>941</v>
      </c>
      <c r="H6" s="254">
        <v>813</v>
      </c>
      <c r="I6" s="254">
        <v>1273</v>
      </c>
      <c r="J6" s="254">
        <v>998</v>
      </c>
      <c r="K6" s="253"/>
    </row>
    <row r="7" spans="1:11">
      <c r="A7" s="278"/>
      <c r="B7" s="274"/>
      <c r="C7" s="273"/>
      <c r="D7" s="273"/>
      <c r="E7" s="273"/>
      <c r="F7" s="273"/>
      <c r="G7" s="273"/>
      <c r="H7" s="273"/>
      <c r="I7" s="273"/>
      <c r="J7" s="273"/>
      <c r="K7" s="272"/>
    </row>
    <row r="8" spans="1:11" ht="5.0999999999999996" customHeight="1">
      <c r="A8" s="277"/>
      <c r="B8" s="276"/>
      <c r="C8" s="273"/>
      <c r="D8" s="273"/>
      <c r="E8" s="273"/>
      <c r="F8" s="273"/>
      <c r="G8" s="273"/>
      <c r="H8" s="273"/>
      <c r="I8" s="273"/>
      <c r="J8" s="273"/>
      <c r="K8" s="272"/>
    </row>
    <row r="9" spans="1:11" ht="15" customHeight="1" thickBot="1">
      <c r="A9" s="275" t="s">
        <v>202</v>
      </c>
      <c r="B9" s="274"/>
      <c r="C9" s="273"/>
      <c r="D9" s="273"/>
      <c r="E9" s="273"/>
      <c r="F9" s="273"/>
      <c r="G9" s="273"/>
      <c r="H9" s="273"/>
      <c r="I9" s="273"/>
      <c r="J9" s="273"/>
      <c r="K9" s="272"/>
    </row>
    <row r="10" spans="1:11" s="252" customFormat="1" ht="16.5" customHeight="1" thickTop="1" thickBot="1">
      <c r="A10" s="271" t="s">
        <v>2</v>
      </c>
      <c r="B10" s="478" t="s">
        <v>19</v>
      </c>
      <c r="C10" s="475" t="s">
        <v>201</v>
      </c>
      <c r="D10" s="475" t="s">
        <v>200</v>
      </c>
      <c r="E10" s="475" t="s">
        <v>199</v>
      </c>
      <c r="F10" s="475" t="s">
        <v>198</v>
      </c>
      <c r="G10" s="475" t="s">
        <v>197</v>
      </c>
      <c r="H10" s="475" t="s">
        <v>196</v>
      </c>
      <c r="I10" s="475" t="s">
        <v>96</v>
      </c>
      <c r="J10" s="480" t="s">
        <v>195</v>
      </c>
      <c r="K10" s="259"/>
    </row>
    <row r="11" spans="1:11" s="252" customFormat="1" ht="16.5" customHeight="1" thickTop="1">
      <c r="A11" s="270" t="s">
        <v>7</v>
      </c>
      <c r="B11" s="479"/>
      <c r="C11" s="475"/>
      <c r="D11" s="475"/>
      <c r="E11" s="475"/>
      <c r="F11" s="475"/>
      <c r="G11" s="475"/>
      <c r="H11" s="475"/>
      <c r="I11" s="475"/>
      <c r="J11" s="475"/>
      <c r="K11" s="259"/>
    </row>
    <row r="12" spans="1:11" s="252" customFormat="1" ht="15.95" customHeight="1">
      <c r="A12" s="269" t="s">
        <v>23</v>
      </c>
      <c r="B12" s="268">
        <v>126</v>
      </c>
      <c r="C12" s="267" t="s">
        <v>8</v>
      </c>
      <c r="D12" s="265">
        <v>22</v>
      </c>
      <c r="E12" s="265">
        <v>14</v>
      </c>
      <c r="F12" s="265">
        <v>14</v>
      </c>
      <c r="G12" s="265">
        <v>25</v>
      </c>
      <c r="H12" s="265">
        <v>15</v>
      </c>
      <c r="I12" s="266">
        <v>17</v>
      </c>
      <c r="J12" s="265">
        <v>19</v>
      </c>
      <c r="K12" s="259"/>
    </row>
    <row r="13" spans="1:11" s="252" customFormat="1" ht="15.95" customHeight="1">
      <c r="A13" s="264">
        <v>6</v>
      </c>
      <c r="B13" s="263">
        <v>115</v>
      </c>
      <c r="C13" s="262" t="s">
        <v>8</v>
      </c>
      <c r="D13" s="260">
        <v>13</v>
      </c>
      <c r="E13" s="260">
        <v>12</v>
      </c>
      <c r="F13" s="260">
        <v>16</v>
      </c>
      <c r="G13" s="260">
        <v>30</v>
      </c>
      <c r="H13" s="260">
        <v>17</v>
      </c>
      <c r="I13" s="261">
        <v>21</v>
      </c>
      <c r="J13" s="260">
        <v>6</v>
      </c>
      <c r="K13" s="259"/>
    </row>
    <row r="14" spans="1:11" s="252" customFormat="1" ht="15.95" customHeight="1">
      <c r="A14" s="258">
        <v>7</v>
      </c>
      <c r="B14" s="257">
        <v>152</v>
      </c>
      <c r="C14" s="256" t="s">
        <v>8</v>
      </c>
      <c r="D14" s="254">
        <v>33</v>
      </c>
      <c r="E14" s="254">
        <v>12</v>
      </c>
      <c r="F14" s="254">
        <v>15</v>
      </c>
      <c r="G14" s="254">
        <v>36</v>
      </c>
      <c r="H14" s="254">
        <v>22</v>
      </c>
      <c r="I14" s="255">
        <v>22</v>
      </c>
      <c r="J14" s="254">
        <v>12</v>
      </c>
      <c r="K14" s="253"/>
    </row>
    <row r="15" spans="1:11" ht="12.95" customHeight="1">
      <c r="A15" s="251" t="s">
        <v>194</v>
      </c>
      <c r="B15" s="250"/>
      <c r="C15" s="248"/>
      <c r="D15" s="248"/>
      <c r="E15" s="248"/>
      <c r="F15" s="248"/>
      <c r="G15" s="248"/>
      <c r="H15" s="248"/>
      <c r="I15" s="248"/>
      <c r="J15" s="249"/>
      <c r="K15" s="248"/>
    </row>
    <row r="16" spans="1:11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</row>
    <row r="17" spans="1:11">
      <c r="A17" s="248"/>
      <c r="B17" s="248"/>
      <c r="C17" s="248"/>
      <c r="D17" s="248"/>
      <c r="E17" s="248"/>
      <c r="F17" s="248"/>
      <c r="G17" s="248"/>
      <c r="H17" s="248"/>
      <c r="I17" s="248"/>
      <c r="J17" s="248"/>
      <c r="K17" s="248"/>
    </row>
  </sheetData>
  <mergeCells count="18">
    <mergeCell ref="G2:G3"/>
    <mergeCell ref="I10:I11"/>
    <mergeCell ref="J10:J11"/>
    <mergeCell ref="H2:H3"/>
    <mergeCell ref="I2:I3"/>
    <mergeCell ref="J2:J3"/>
    <mergeCell ref="G10:G11"/>
    <mergeCell ref="H10:H11"/>
    <mergeCell ref="B10:B11"/>
    <mergeCell ref="C10:C11"/>
    <mergeCell ref="D10:D11"/>
    <mergeCell ref="E10:E11"/>
    <mergeCell ref="F10:F11"/>
    <mergeCell ref="B2:B3"/>
    <mergeCell ref="C2:C3"/>
    <mergeCell ref="D2:D3"/>
    <mergeCell ref="E2:E3"/>
    <mergeCell ref="F2:F3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B4E4-E07D-4867-BFEA-3C84A90233E6}">
  <sheetPr codeName="Sheet26">
    <pageSetUpPr fitToPage="1"/>
  </sheetPr>
  <dimension ref="A1:AMJ10"/>
  <sheetViews>
    <sheetView zoomScaleNormal="100" zoomScaleSheetLayoutView="100" workbookViewId="0"/>
  </sheetViews>
  <sheetFormatPr defaultRowHeight="13.5"/>
  <cols>
    <col min="1" max="1" width="7.875" style="1" customWidth="1"/>
    <col min="2" max="5" width="8" style="1" customWidth="1"/>
    <col min="6" max="11" width="7.875" style="1" customWidth="1"/>
    <col min="12" max="1024" width="9" style="1" customWidth="1"/>
  </cols>
  <sheetData>
    <row r="1" spans="1:21" ht="15" customHeight="1">
      <c r="A1" s="2" t="s">
        <v>222</v>
      </c>
    </row>
    <row r="2" spans="1:21" ht="12.95" customHeight="1" thickBot="1">
      <c r="A2" s="18"/>
      <c r="B2" s="7"/>
      <c r="C2" s="7"/>
      <c r="D2" s="7"/>
      <c r="E2" s="7"/>
      <c r="F2" s="2"/>
      <c r="G2" s="7"/>
      <c r="H2" s="7"/>
      <c r="I2" s="7"/>
      <c r="J2" s="7"/>
      <c r="K2" s="7"/>
      <c r="U2" s="7"/>
    </row>
    <row r="3" spans="1:21" s="50" customFormat="1" ht="16.5" customHeight="1" thickTop="1">
      <c r="A3" s="59" t="s">
        <v>2</v>
      </c>
      <c r="B3" s="441" t="s">
        <v>19</v>
      </c>
      <c r="C3" s="441"/>
      <c r="D3" s="441" t="s">
        <v>221</v>
      </c>
      <c r="E3" s="441"/>
      <c r="F3" s="441" t="s">
        <v>220</v>
      </c>
      <c r="G3" s="441"/>
      <c r="H3" s="441" t="s">
        <v>13</v>
      </c>
      <c r="I3" s="441"/>
      <c r="J3" s="482" t="s">
        <v>219</v>
      </c>
      <c r="K3" s="482"/>
      <c r="L3" s="310"/>
      <c r="M3" s="310"/>
      <c r="N3" s="310"/>
      <c r="O3" s="310"/>
      <c r="P3" s="310"/>
      <c r="Q3" s="310"/>
      <c r="R3" s="310"/>
      <c r="S3" s="310"/>
      <c r="T3" s="310"/>
      <c r="U3" s="310"/>
    </row>
    <row r="4" spans="1:21" s="50" customFormat="1" ht="16.5" customHeight="1">
      <c r="A4" s="58" t="s">
        <v>7</v>
      </c>
      <c r="B4" s="102" t="s">
        <v>218</v>
      </c>
      <c r="C4" s="102" t="s">
        <v>217</v>
      </c>
      <c r="D4" s="102" t="s">
        <v>218</v>
      </c>
      <c r="E4" s="102" t="s">
        <v>217</v>
      </c>
      <c r="F4" s="102" t="s">
        <v>218</v>
      </c>
      <c r="G4" s="312" t="s">
        <v>217</v>
      </c>
      <c r="H4" s="102" t="s">
        <v>218</v>
      </c>
      <c r="I4" s="102" t="s">
        <v>217</v>
      </c>
      <c r="J4" s="311" t="s">
        <v>218</v>
      </c>
      <c r="K4" s="113" t="s">
        <v>217</v>
      </c>
      <c r="L4" s="39"/>
      <c r="M4" s="310"/>
      <c r="N4" s="310"/>
      <c r="O4" s="310"/>
      <c r="P4" s="310"/>
      <c r="Q4" s="310"/>
      <c r="R4" s="39"/>
      <c r="S4" s="39"/>
      <c r="T4" s="39"/>
      <c r="U4" s="39"/>
    </row>
    <row r="5" spans="1:21" s="50" customFormat="1" ht="20.100000000000001" customHeight="1">
      <c r="A5" s="77" t="s">
        <v>23</v>
      </c>
      <c r="B5" s="15">
        <v>113</v>
      </c>
      <c r="C5" s="15">
        <v>126</v>
      </c>
      <c r="D5" s="309">
        <v>32</v>
      </c>
      <c r="E5" s="16">
        <v>40</v>
      </c>
      <c r="F5" s="309">
        <v>81</v>
      </c>
      <c r="G5" s="16">
        <v>86</v>
      </c>
      <c r="H5" s="16">
        <v>0</v>
      </c>
      <c r="I5" s="16">
        <v>0</v>
      </c>
      <c r="J5" s="308">
        <v>120</v>
      </c>
      <c r="K5" s="16">
        <v>120</v>
      </c>
      <c r="L5" s="301"/>
      <c r="M5" s="301"/>
      <c r="N5" s="301"/>
      <c r="O5" s="302"/>
      <c r="P5" s="301"/>
      <c r="Q5" s="18"/>
      <c r="R5" s="301"/>
      <c r="S5" s="301"/>
      <c r="T5" s="18"/>
      <c r="U5" s="301"/>
    </row>
    <row r="6" spans="1:21" s="50" customFormat="1" ht="20.100000000000001" customHeight="1">
      <c r="A6" s="77">
        <v>6</v>
      </c>
      <c r="B6" s="20">
        <v>123</v>
      </c>
      <c r="C6" s="20">
        <v>131</v>
      </c>
      <c r="D6" s="307">
        <v>33</v>
      </c>
      <c r="E6" s="21">
        <v>36</v>
      </c>
      <c r="F6" s="307">
        <v>90</v>
      </c>
      <c r="G6" s="21">
        <v>95</v>
      </c>
      <c r="H6" s="21">
        <v>0</v>
      </c>
      <c r="I6" s="21">
        <v>0</v>
      </c>
      <c r="J6" s="306">
        <v>144</v>
      </c>
      <c r="K6" s="21">
        <v>151</v>
      </c>
      <c r="L6" s="301"/>
      <c r="M6" s="301"/>
      <c r="N6" s="301"/>
      <c r="O6" s="302"/>
      <c r="P6" s="301"/>
      <c r="Q6" s="18"/>
      <c r="R6" s="301"/>
      <c r="S6" s="301"/>
      <c r="T6" s="18"/>
      <c r="U6" s="301"/>
    </row>
    <row r="7" spans="1:21" s="50" customFormat="1" ht="20.100000000000001" customHeight="1">
      <c r="A7" s="305">
        <v>7</v>
      </c>
      <c r="B7" s="24">
        <v>172</v>
      </c>
      <c r="C7" s="24">
        <v>177</v>
      </c>
      <c r="D7" s="304">
        <v>29</v>
      </c>
      <c r="E7" s="25">
        <v>34</v>
      </c>
      <c r="F7" s="304">
        <v>143</v>
      </c>
      <c r="G7" s="25">
        <v>143</v>
      </c>
      <c r="H7" s="25" t="s">
        <v>173</v>
      </c>
      <c r="I7" s="25" t="s">
        <v>173</v>
      </c>
      <c r="J7" s="303">
        <v>134</v>
      </c>
      <c r="K7" s="25">
        <v>138</v>
      </c>
      <c r="L7" s="301"/>
      <c r="M7" s="301"/>
      <c r="N7" s="301"/>
      <c r="O7" s="302"/>
      <c r="P7" s="301"/>
      <c r="Q7" s="18"/>
      <c r="R7" s="301"/>
      <c r="S7" s="301"/>
      <c r="T7" s="18"/>
      <c r="U7" s="301"/>
    </row>
    <row r="8" spans="1:21" ht="12" customHeight="1">
      <c r="A8" s="26" t="s">
        <v>216</v>
      </c>
      <c r="B8" s="299"/>
      <c r="C8" s="299"/>
      <c r="D8" s="299"/>
      <c r="E8" s="300"/>
      <c r="F8" s="299"/>
      <c r="G8" s="298"/>
      <c r="H8" s="299"/>
      <c r="I8" s="299"/>
      <c r="J8" s="298"/>
      <c r="K8" s="297" t="s">
        <v>215</v>
      </c>
    </row>
    <row r="9" spans="1:21">
      <c r="A9" s="26"/>
    </row>
    <row r="10" spans="1:21">
      <c r="B10" s="296"/>
    </row>
  </sheetData>
  <mergeCells count="5">
    <mergeCell ref="B3:C3"/>
    <mergeCell ref="D3:E3"/>
    <mergeCell ref="F3:G3"/>
    <mergeCell ref="H3:I3"/>
    <mergeCell ref="J3:K3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5D29-278B-407F-9566-FD8D43F20621}">
  <dimension ref="A1:AMK27"/>
  <sheetViews>
    <sheetView zoomScaleNormal="100" zoomScaleSheetLayoutView="100" zoomScalePageLayoutView="112" workbookViewId="0"/>
  </sheetViews>
  <sheetFormatPr defaultRowHeight="13.5"/>
  <cols>
    <col min="1" max="1" width="4.75" style="320" customWidth="1"/>
    <col min="2" max="2" width="11.875" style="320" customWidth="1"/>
    <col min="3" max="6" width="14" style="320" customWidth="1"/>
    <col min="7" max="7" width="14.375" style="320" customWidth="1"/>
    <col min="8" max="1025" width="9" style="320" customWidth="1"/>
  </cols>
  <sheetData>
    <row r="1" spans="1:8">
      <c r="A1" s="327" t="s">
        <v>240</v>
      </c>
    </row>
    <row r="2" spans="1:8" ht="12.95" customHeight="1" thickBot="1"/>
    <row r="3" spans="1:8" ht="14.1" customHeight="1" thickTop="1" thickBot="1">
      <c r="A3" s="484" t="s">
        <v>239</v>
      </c>
      <c r="B3" s="484"/>
      <c r="C3" s="485" t="s">
        <v>19</v>
      </c>
      <c r="D3" s="485" t="s">
        <v>238</v>
      </c>
      <c r="E3" s="485" t="s">
        <v>237</v>
      </c>
      <c r="F3" s="485" t="s">
        <v>236</v>
      </c>
      <c r="G3" s="485" t="s">
        <v>235</v>
      </c>
    </row>
    <row r="4" spans="1:8" s="326" customFormat="1" ht="14.1" customHeight="1" thickTop="1">
      <c r="A4" s="486" t="s">
        <v>234</v>
      </c>
      <c r="B4" s="486"/>
      <c r="C4" s="485"/>
      <c r="D4" s="485"/>
      <c r="E4" s="485"/>
      <c r="F4" s="485"/>
      <c r="G4" s="485"/>
    </row>
    <row r="5" spans="1:8" ht="15" customHeight="1">
      <c r="A5" s="483" t="s">
        <v>19</v>
      </c>
      <c r="B5" s="325" t="s">
        <v>23</v>
      </c>
      <c r="C5" s="323">
        <v>7032</v>
      </c>
      <c r="D5" s="323">
        <v>4978</v>
      </c>
      <c r="E5" s="323">
        <v>755</v>
      </c>
      <c r="F5" s="323">
        <v>1241</v>
      </c>
      <c r="G5" s="323">
        <v>58</v>
      </c>
      <c r="H5" s="321"/>
    </row>
    <row r="6" spans="1:8" ht="15" customHeight="1">
      <c r="A6" s="483"/>
      <c r="B6" s="77">
        <v>6</v>
      </c>
      <c r="C6" s="323">
        <f>SUM(D6:G6)</f>
        <v>6933</v>
      </c>
      <c r="D6" s="323">
        <v>5018</v>
      </c>
      <c r="E6" s="323">
        <v>826</v>
      </c>
      <c r="F6" s="323">
        <v>870</v>
      </c>
      <c r="G6" s="323">
        <v>219</v>
      </c>
      <c r="H6" s="321"/>
    </row>
    <row r="7" spans="1:8" ht="15" customHeight="1">
      <c r="A7" s="483"/>
      <c r="B7" s="305">
        <v>7</v>
      </c>
      <c r="C7" s="322">
        <f>SUM(D7:G7)</f>
        <v>6881</v>
      </c>
      <c r="D7" s="322">
        <v>4665</v>
      </c>
      <c r="E7" s="322">
        <v>1175</v>
      </c>
      <c r="F7" s="322">
        <v>872</v>
      </c>
      <c r="G7" s="322">
        <v>169</v>
      </c>
      <c r="H7" s="321"/>
    </row>
    <row r="8" spans="1:8" ht="15" customHeight="1">
      <c r="A8" s="483" t="s">
        <v>233</v>
      </c>
      <c r="B8" s="325" t="s">
        <v>23</v>
      </c>
      <c r="C8" s="323">
        <v>4206</v>
      </c>
      <c r="D8" s="323">
        <v>4153</v>
      </c>
      <c r="E8" s="323">
        <v>32</v>
      </c>
      <c r="F8" s="323">
        <v>5</v>
      </c>
      <c r="G8" s="323">
        <v>16</v>
      </c>
      <c r="H8" s="321"/>
    </row>
    <row r="9" spans="1:8" ht="15" customHeight="1">
      <c r="A9" s="483"/>
      <c r="B9" s="77">
        <v>6</v>
      </c>
      <c r="C9" s="323">
        <v>4231</v>
      </c>
      <c r="D9" s="323">
        <v>4163</v>
      </c>
      <c r="E9" s="323">
        <v>29</v>
      </c>
      <c r="F9" s="323">
        <v>6</v>
      </c>
      <c r="G9" s="323">
        <v>33</v>
      </c>
      <c r="H9" s="321"/>
    </row>
    <row r="10" spans="1:8" ht="15" customHeight="1">
      <c r="A10" s="483"/>
      <c r="B10" s="305">
        <v>7</v>
      </c>
      <c r="C10" s="322">
        <f>SUM(D10:G10)</f>
        <v>3912</v>
      </c>
      <c r="D10" s="322">
        <v>3873</v>
      </c>
      <c r="E10" s="322">
        <v>15</v>
      </c>
      <c r="F10" s="322">
        <v>6</v>
      </c>
      <c r="G10" s="322">
        <v>18</v>
      </c>
      <c r="H10" s="321"/>
    </row>
    <row r="11" spans="1:8" ht="15" customHeight="1">
      <c r="A11" s="483" t="s">
        <v>232</v>
      </c>
      <c r="B11" s="325" t="s">
        <v>23</v>
      </c>
      <c r="C11" s="323">
        <v>44</v>
      </c>
      <c r="D11" s="323">
        <v>40</v>
      </c>
      <c r="E11" s="323">
        <v>4</v>
      </c>
      <c r="F11" s="323">
        <v>0</v>
      </c>
      <c r="G11" s="323">
        <v>0</v>
      </c>
      <c r="H11" s="321"/>
    </row>
    <row r="12" spans="1:8" ht="15" customHeight="1">
      <c r="A12" s="483"/>
      <c r="B12" s="77">
        <v>6</v>
      </c>
      <c r="C12" s="323">
        <v>55</v>
      </c>
      <c r="D12" s="323">
        <v>49</v>
      </c>
      <c r="E12" s="323">
        <v>6</v>
      </c>
      <c r="F12" s="323">
        <v>0</v>
      </c>
      <c r="G12" s="323">
        <v>0</v>
      </c>
      <c r="H12" s="321"/>
    </row>
    <row r="13" spans="1:8" ht="15" customHeight="1">
      <c r="A13" s="483"/>
      <c r="B13" s="305">
        <v>7</v>
      </c>
      <c r="C13" s="322">
        <f>SUM(D13:G13)</f>
        <v>58</v>
      </c>
      <c r="D13" s="322">
        <v>54</v>
      </c>
      <c r="E13" s="322">
        <v>4</v>
      </c>
      <c r="F13" s="322">
        <v>0</v>
      </c>
      <c r="G13" s="322">
        <v>0</v>
      </c>
      <c r="H13" s="321"/>
    </row>
    <row r="14" spans="1:8" ht="15" customHeight="1">
      <c r="A14" s="483" t="s">
        <v>231</v>
      </c>
      <c r="B14" s="325" t="s">
        <v>23</v>
      </c>
      <c r="C14" s="323">
        <v>215</v>
      </c>
      <c r="D14" s="323">
        <v>40</v>
      </c>
      <c r="E14" s="323">
        <v>21</v>
      </c>
      <c r="F14" s="323">
        <v>148</v>
      </c>
      <c r="G14" s="323">
        <v>6</v>
      </c>
      <c r="H14" s="321"/>
    </row>
    <row r="15" spans="1:8" ht="15" customHeight="1">
      <c r="A15" s="483"/>
      <c r="B15" s="77">
        <v>6</v>
      </c>
      <c r="C15" s="323">
        <v>129</v>
      </c>
      <c r="D15" s="323">
        <v>22</v>
      </c>
      <c r="E15" s="323">
        <v>13</v>
      </c>
      <c r="F15" s="323">
        <v>86</v>
      </c>
      <c r="G15" s="323">
        <v>8</v>
      </c>
      <c r="H15" s="321"/>
    </row>
    <row r="16" spans="1:8" ht="15" customHeight="1">
      <c r="A16" s="483"/>
      <c r="B16" s="305">
        <v>7</v>
      </c>
      <c r="C16" s="322">
        <f>SUM(D16:G16)</f>
        <v>210</v>
      </c>
      <c r="D16" s="322">
        <v>41</v>
      </c>
      <c r="E16" s="322">
        <v>14</v>
      </c>
      <c r="F16" s="322">
        <v>142</v>
      </c>
      <c r="G16" s="322">
        <v>13</v>
      </c>
      <c r="H16" s="321"/>
    </row>
    <row r="17" spans="1:8" ht="15" customHeight="1">
      <c r="A17" s="483" t="s">
        <v>230</v>
      </c>
      <c r="B17" s="324" t="s">
        <v>23</v>
      </c>
      <c r="C17" s="323">
        <v>2567</v>
      </c>
      <c r="D17" s="323">
        <v>745</v>
      </c>
      <c r="E17" s="323">
        <v>698</v>
      </c>
      <c r="F17" s="323">
        <v>1088</v>
      </c>
      <c r="G17" s="323">
        <v>36</v>
      </c>
      <c r="H17" s="321"/>
    </row>
    <row r="18" spans="1:8" ht="15" customHeight="1">
      <c r="A18" s="483"/>
      <c r="B18" s="77">
        <v>6</v>
      </c>
      <c r="C18" s="323">
        <v>2518</v>
      </c>
      <c r="D18" s="323">
        <v>784</v>
      </c>
      <c r="E18" s="323">
        <v>778</v>
      </c>
      <c r="F18" s="323">
        <v>778</v>
      </c>
      <c r="G18" s="323">
        <v>178</v>
      </c>
      <c r="H18" s="321"/>
    </row>
    <row r="19" spans="1:8" ht="15" customHeight="1">
      <c r="A19" s="483"/>
      <c r="B19" s="305">
        <v>7</v>
      </c>
      <c r="C19" s="322">
        <f>SUM(D19:G19)</f>
        <v>2701</v>
      </c>
      <c r="D19" s="322">
        <v>697</v>
      </c>
      <c r="E19" s="322">
        <v>1142</v>
      </c>
      <c r="F19" s="322">
        <v>724</v>
      </c>
      <c r="G19" s="322">
        <v>138</v>
      </c>
      <c r="H19" s="321"/>
    </row>
    <row r="20" spans="1:8">
      <c r="A20" s="26" t="s">
        <v>216</v>
      </c>
    </row>
    <row r="27" spans="1:8">
      <c r="C27" s="321"/>
      <c r="D27" s="321"/>
      <c r="E27" s="321"/>
      <c r="F27" s="321"/>
      <c r="G27" s="321"/>
    </row>
  </sheetData>
  <mergeCells count="12">
    <mergeCell ref="A17:A19"/>
    <mergeCell ref="A3:B3"/>
    <mergeCell ref="C3:C4"/>
    <mergeCell ref="D3:D4"/>
    <mergeCell ref="E3:E4"/>
    <mergeCell ref="F3:F4"/>
    <mergeCell ref="G3:G4"/>
    <mergeCell ref="A4:B4"/>
    <mergeCell ref="A5:A7"/>
    <mergeCell ref="A8:A10"/>
    <mergeCell ref="A11:A13"/>
    <mergeCell ref="A14:A16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44C0-4609-4CA2-9B0A-044D2BAE911D}">
  <dimension ref="A1:AMK10"/>
  <sheetViews>
    <sheetView zoomScaleNormal="100" zoomScaleSheetLayoutView="400" workbookViewId="0"/>
  </sheetViews>
  <sheetFormatPr defaultRowHeight="13.5"/>
  <cols>
    <col min="1" max="1" width="8.875" style="1" customWidth="1"/>
    <col min="2" max="5" width="8.625" style="1" customWidth="1"/>
    <col min="6" max="7" width="8.75" style="1" customWidth="1"/>
    <col min="8" max="8" width="8.625" style="1" customWidth="1"/>
    <col min="9" max="10" width="8.75" style="1" customWidth="1"/>
    <col min="11" max="1025" width="9" style="1" customWidth="1"/>
  </cols>
  <sheetData>
    <row r="1" spans="1:20" ht="15" customHeight="1">
      <c r="A1" s="2" t="s">
        <v>229</v>
      </c>
    </row>
    <row r="2" spans="1:20" ht="12.95" customHeight="1" thickBot="1">
      <c r="A2" s="18"/>
      <c r="B2" s="7"/>
      <c r="C2" s="7"/>
      <c r="D2" s="7"/>
      <c r="E2" s="7"/>
      <c r="F2" s="2"/>
      <c r="G2" s="7"/>
      <c r="H2" s="7"/>
      <c r="I2" s="7"/>
      <c r="J2" s="7"/>
      <c r="T2" s="7"/>
    </row>
    <row r="3" spans="1:20" s="50" customFormat="1" ht="16.5" customHeight="1" thickTop="1">
      <c r="A3" s="59" t="s">
        <v>2</v>
      </c>
      <c r="B3" s="487" t="s">
        <v>19</v>
      </c>
      <c r="C3" s="487"/>
      <c r="D3" s="487"/>
      <c r="E3" s="441" t="s">
        <v>228</v>
      </c>
      <c r="F3" s="441"/>
      <c r="G3" s="441"/>
      <c r="H3" s="441" t="s">
        <v>227</v>
      </c>
      <c r="I3" s="441"/>
      <c r="J3" s="441"/>
      <c r="K3" s="310"/>
      <c r="L3" s="310"/>
      <c r="M3" s="310"/>
      <c r="N3" s="310"/>
      <c r="O3" s="310"/>
      <c r="P3" s="310"/>
      <c r="Q3" s="310"/>
      <c r="R3" s="310"/>
      <c r="S3" s="310"/>
      <c r="T3" s="310"/>
    </row>
    <row r="4" spans="1:20" s="50" customFormat="1" ht="16.5" customHeight="1">
      <c r="A4" s="58" t="s">
        <v>7</v>
      </c>
      <c r="B4" s="318" t="s">
        <v>218</v>
      </c>
      <c r="C4" s="318" t="s">
        <v>226</v>
      </c>
      <c r="D4" s="318" t="s">
        <v>225</v>
      </c>
      <c r="E4" s="318" t="s">
        <v>218</v>
      </c>
      <c r="F4" s="318" t="s">
        <v>226</v>
      </c>
      <c r="G4" s="319" t="s">
        <v>225</v>
      </c>
      <c r="H4" s="318" t="s">
        <v>218</v>
      </c>
      <c r="I4" s="318" t="s">
        <v>226</v>
      </c>
      <c r="J4" s="318" t="s">
        <v>225</v>
      </c>
      <c r="K4" s="39"/>
      <c r="L4" s="310"/>
      <c r="M4" s="310"/>
      <c r="N4" s="310"/>
      <c r="O4" s="310"/>
      <c r="P4" s="310"/>
      <c r="Q4" s="39"/>
      <c r="R4" s="39"/>
      <c r="S4" s="39"/>
      <c r="T4" s="39"/>
    </row>
    <row r="5" spans="1:20" s="50" customFormat="1" ht="20.100000000000001" customHeight="1">
      <c r="A5" s="77" t="s">
        <v>23</v>
      </c>
      <c r="B5" s="15">
        <v>120</v>
      </c>
      <c r="C5" s="15">
        <v>144</v>
      </c>
      <c r="D5" s="309">
        <v>13</v>
      </c>
      <c r="E5" s="16">
        <v>80</v>
      </c>
      <c r="F5" s="309">
        <v>90</v>
      </c>
      <c r="G5" s="16">
        <v>6</v>
      </c>
      <c r="H5" s="16">
        <v>40</v>
      </c>
      <c r="I5" s="317">
        <v>54</v>
      </c>
      <c r="J5" s="16">
        <v>7</v>
      </c>
      <c r="K5" s="301"/>
      <c r="L5" s="301"/>
      <c r="M5" s="301"/>
      <c r="N5" s="302"/>
      <c r="O5" s="301"/>
      <c r="P5" s="18"/>
      <c r="Q5" s="301"/>
      <c r="R5" s="301"/>
      <c r="S5" s="18"/>
      <c r="T5" s="301"/>
    </row>
    <row r="6" spans="1:20" s="50" customFormat="1" ht="20.100000000000001" customHeight="1">
      <c r="A6" s="77">
        <v>6</v>
      </c>
      <c r="B6" s="20">
        <v>189</v>
      </c>
      <c r="C6" s="20">
        <v>197</v>
      </c>
      <c r="D6" s="307">
        <v>5</v>
      </c>
      <c r="E6" s="21">
        <v>160</v>
      </c>
      <c r="F6" s="307">
        <v>163</v>
      </c>
      <c r="G6" s="21">
        <v>3</v>
      </c>
      <c r="H6" s="21">
        <v>29</v>
      </c>
      <c r="I6" s="316">
        <v>34</v>
      </c>
      <c r="J6" s="21">
        <v>2</v>
      </c>
      <c r="K6" s="301"/>
      <c r="L6" s="301"/>
      <c r="M6" s="301"/>
      <c r="N6" s="302"/>
      <c r="O6" s="301"/>
      <c r="P6" s="18"/>
      <c r="Q6" s="301"/>
      <c r="R6" s="301"/>
      <c r="S6" s="18"/>
      <c r="T6" s="301"/>
    </row>
    <row r="7" spans="1:20" s="50" customFormat="1" ht="20.100000000000001" customHeight="1">
      <c r="A7" s="305">
        <v>7</v>
      </c>
      <c r="B7" s="24">
        <v>255</v>
      </c>
      <c r="C7" s="24">
        <v>254</v>
      </c>
      <c r="D7" s="304">
        <v>6</v>
      </c>
      <c r="E7" s="25">
        <v>202</v>
      </c>
      <c r="F7" s="304">
        <v>201</v>
      </c>
      <c r="G7" s="25">
        <v>4</v>
      </c>
      <c r="H7" s="25">
        <v>53</v>
      </c>
      <c r="I7" s="315">
        <v>53</v>
      </c>
      <c r="J7" s="25">
        <v>2</v>
      </c>
      <c r="K7" s="301"/>
      <c r="L7" s="301"/>
      <c r="M7" s="301"/>
      <c r="N7" s="302"/>
      <c r="O7" s="301"/>
      <c r="P7" s="18"/>
      <c r="Q7" s="301"/>
      <c r="R7" s="301"/>
      <c r="S7" s="18"/>
      <c r="T7" s="301"/>
    </row>
    <row r="8" spans="1:20" ht="12.95" customHeight="1">
      <c r="A8" s="26" t="s">
        <v>216</v>
      </c>
      <c r="B8" s="299"/>
      <c r="C8" s="299"/>
      <c r="D8" s="299"/>
      <c r="E8" s="300"/>
      <c r="F8" s="299"/>
      <c r="G8" s="298"/>
      <c r="H8" s="299"/>
      <c r="I8" s="299"/>
      <c r="J8" s="297" t="s">
        <v>224</v>
      </c>
    </row>
    <row r="9" spans="1:20" ht="12.95" customHeight="1">
      <c r="A9" s="26"/>
      <c r="D9" s="314"/>
      <c r="J9" s="313" t="s">
        <v>223</v>
      </c>
    </row>
    <row r="10" spans="1:20">
      <c r="B10" s="296"/>
    </row>
  </sheetData>
  <mergeCells count="3">
    <mergeCell ref="B3:D3"/>
    <mergeCell ref="E3:G3"/>
    <mergeCell ref="H3:J3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9A3F-F911-4369-806F-45E1B7A7FE65}">
  <dimension ref="A1:AMK14"/>
  <sheetViews>
    <sheetView zoomScaleNormal="100" zoomScaleSheetLayoutView="400" workbookViewId="0"/>
  </sheetViews>
  <sheetFormatPr defaultRowHeight="13.5"/>
  <cols>
    <col min="1" max="1" width="14.625" style="6" customWidth="1"/>
    <col min="2" max="6" width="14.5" style="6" customWidth="1"/>
    <col min="7" max="1025" width="9" style="6" customWidth="1"/>
  </cols>
  <sheetData>
    <row r="1" spans="1:6" s="1" customFormat="1" ht="15" customHeight="1">
      <c r="A1" s="2" t="s">
        <v>92</v>
      </c>
      <c r="B1" s="34"/>
      <c r="C1" s="34"/>
    </row>
    <row r="2" spans="1:6" s="1" customFormat="1" ht="8.1" customHeight="1">
      <c r="A2" s="2"/>
      <c r="B2" s="34"/>
      <c r="C2" s="34"/>
    </row>
    <row r="3" spans="1:6" s="10" customFormat="1" ht="15" customHeight="1" thickBot="1">
      <c r="A3" s="18" t="s">
        <v>91</v>
      </c>
      <c r="B3" s="100"/>
      <c r="C3" s="100"/>
      <c r="F3" s="116"/>
    </row>
    <row r="4" spans="1:6" s="10" customFormat="1" ht="15.95" customHeight="1" thickTop="1">
      <c r="A4" s="115" t="s">
        <v>2</v>
      </c>
      <c r="B4" s="441" t="s">
        <v>90</v>
      </c>
      <c r="C4" s="441"/>
      <c r="D4" s="441" t="s">
        <v>89</v>
      </c>
      <c r="E4" s="441"/>
      <c r="F4" s="441"/>
    </row>
    <row r="5" spans="1:6" s="10" customFormat="1" ht="15.95" customHeight="1">
      <c r="A5" s="114" t="s">
        <v>7</v>
      </c>
      <c r="B5" s="113" t="s">
        <v>88</v>
      </c>
      <c r="C5" s="113" t="s">
        <v>87</v>
      </c>
      <c r="D5" s="113" t="s">
        <v>86</v>
      </c>
      <c r="E5" s="113" t="s">
        <v>85</v>
      </c>
      <c r="F5" s="113" t="s">
        <v>84</v>
      </c>
    </row>
    <row r="6" spans="1:6" s="100" customFormat="1" ht="18" customHeight="1">
      <c r="A6" s="112" t="s">
        <v>23</v>
      </c>
      <c r="B6" s="111">
        <v>83.5</v>
      </c>
      <c r="C6" s="111">
        <v>14.5</v>
      </c>
      <c r="D6" s="111">
        <v>80.8</v>
      </c>
      <c r="E6" s="111">
        <v>5.9</v>
      </c>
      <c r="F6" s="111">
        <v>11.7</v>
      </c>
    </row>
    <row r="7" spans="1:6" s="100" customFormat="1" ht="18" customHeight="1">
      <c r="A7" s="19">
        <v>6</v>
      </c>
      <c r="B7" s="110">
        <v>86.2</v>
      </c>
      <c r="C7" s="110">
        <v>12.2</v>
      </c>
      <c r="D7" s="110">
        <v>82.5</v>
      </c>
      <c r="E7" s="110">
        <v>6</v>
      </c>
      <c r="F7" s="110">
        <v>10.6</v>
      </c>
    </row>
    <row r="8" spans="1:6" s="100" customFormat="1" ht="18" customHeight="1">
      <c r="A8" s="23">
        <v>7</v>
      </c>
      <c r="B8" s="109">
        <f>29.2+57.7</f>
        <v>86.9</v>
      </c>
      <c r="C8" s="109">
        <f>9.6+1.7</f>
        <v>11.299999999999999</v>
      </c>
      <c r="D8" s="109">
        <v>84.3</v>
      </c>
      <c r="E8" s="109">
        <v>5.0999999999999996</v>
      </c>
      <c r="F8" s="109">
        <v>9.5</v>
      </c>
    </row>
    <row r="9" spans="1:6" s="26" customFormat="1" ht="13.5" customHeight="1">
      <c r="F9" s="27" t="s">
        <v>83</v>
      </c>
    </row>
    <row r="10" spans="1:6" s="10" customFormat="1" ht="11.25">
      <c r="B10" s="108" t="s">
        <v>347</v>
      </c>
      <c r="C10" s="108"/>
      <c r="D10" s="26"/>
      <c r="F10" s="27"/>
    </row>
    <row r="11" spans="1:6" s="10" customFormat="1" ht="11.25">
      <c r="B11" s="26" t="s">
        <v>348</v>
      </c>
      <c r="C11" s="26"/>
      <c r="D11" s="26"/>
      <c r="F11" s="27"/>
    </row>
    <row r="12" spans="1:6" s="10" customFormat="1" ht="11.25">
      <c r="B12" s="26" t="s">
        <v>349</v>
      </c>
      <c r="C12" s="26"/>
      <c r="D12" s="26"/>
      <c r="F12" s="27"/>
    </row>
    <row r="13" spans="1:6" s="10" customFormat="1" ht="13.5" customHeight="1">
      <c r="B13" s="108" t="s">
        <v>350</v>
      </c>
      <c r="C13" s="26"/>
      <c r="F13" s="27" t="s">
        <v>82</v>
      </c>
    </row>
    <row r="14" spans="1:6" ht="13.5" customHeight="1">
      <c r="F14" s="27" t="s">
        <v>81</v>
      </c>
    </row>
  </sheetData>
  <mergeCells count="2">
    <mergeCell ref="B4:C4"/>
    <mergeCell ref="D4:F4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3453-0462-4E47-8DE9-EAFA75B361C9}">
  <dimension ref="A1:AMK18"/>
  <sheetViews>
    <sheetView zoomScaleNormal="100" zoomScaleSheetLayoutView="370" workbookViewId="0"/>
  </sheetViews>
  <sheetFormatPr defaultRowHeight="13.5"/>
  <cols>
    <col min="1" max="1" width="10.625" style="6" customWidth="1"/>
    <col min="2" max="4" width="10.75" style="6" customWidth="1"/>
    <col min="5" max="5" width="8.625" style="6" customWidth="1"/>
    <col min="6" max="6" width="3.625" style="6" customWidth="1"/>
    <col min="7" max="9" width="10.625" style="6" customWidth="1"/>
    <col min="10" max="1025" width="9" style="6" customWidth="1"/>
  </cols>
  <sheetData>
    <row r="1" spans="1:10" s="10" customFormat="1" ht="15" customHeight="1" thickBot="1">
      <c r="A1" s="18" t="s">
        <v>113</v>
      </c>
      <c r="B1" s="141"/>
      <c r="C1" s="141"/>
      <c r="F1" s="141"/>
      <c r="G1" s="141"/>
      <c r="H1" s="141"/>
    </row>
    <row r="2" spans="1:10" s="10" customFormat="1" ht="18.75" customHeight="1" thickTop="1">
      <c r="A2" s="8" t="s">
        <v>2</v>
      </c>
      <c r="B2" s="490" t="s">
        <v>112</v>
      </c>
      <c r="C2" s="490"/>
      <c r="D2" s="490"/>
      <c r="E2" s="491" t="s">
        <v>111</v>
      </c>
      <c r="F2" s="491"/>
      <c r="G2" s="492" t="s">
        <v>110</v>
      </c>
      <c r="H2" s="492"/>
      <c r="I2" s="492"/>
    </row>
    <row r="3" spans="1:10" s="10" customFormat="1" ht="22.5" customHeight="1">
      <c r="A3" s="140" t="s">
        <v>109</v>
      </c>
      <c r="B3" s="76" t="s">
        <v>108</v>
      </c>
      <c r="C3" s="76" t="s">
        <v>107</v>
      </c>
      <c r="D3" s="139" t="s">
        <v>106</v>
      </c>
      <c r="E3" s="138" t="s">
        <v>105</v>
      </c>
      <c r="F3" s="137"/>
      <c r="G3" s="136" t="s">
        <v>104</v>
      </c>
      <c r="H3" s="102" t="s">
        <v>103</v>
      </c>
      <c r="I3" s="102" t="s">
        <v>102</v>
      </c>
    </row>
    <row r="4" spans="1:10" s="10" customFormat="1" ht="14.1" customHeight="1">
      <c r="A4" s="135" t="s">
        <v>23</v>
      </c>
      <c r="B4" s="127">
        <v>75.599999999999994</v>
      </c>
      <c r="C4" s="127">
        <v>22.7</v>
      </c>
      <c r="D4" s="126">
        <v>1.7</v>
      </c>
      <c r="E4" s="493" t="s">
        <v>101</v>
      </c>
      <c r="F4" s="134" t="s">
        <v>95</v>
      </c>
      <c r="G4" s="120">
        <f>71.8+12.8</f>
        <v>84.6</v>
      </c>
      <c r="H4" s="120">
        <f>15.4</f>
        <v>15.4</v>
      </c>
      <c r="I4" s="434">
        <v>0</v>
      </c>
      <c r="J4" s="433"/>
    </row>
    <row r="5" spans="1:10" s="10" customFormat="1" ht="14.1" customHeight="1">
      <c r="A5" s="133">
        <v>6</v>
      </c>
      <c r="B5" s="127">
        <v>77.8</v>
      </c>
      <c r="C5" s="127">
        <v>19.2</v>
      </c>
      <c r="D5" s="126">
        <v>3</v>
      </c>
      <c r="E5" s="493"/>
      <c r="F5" s="123" t="s">
        <v>94</v>
      </c>
      <c r="G5" s="122">
        <f>18.9+62.2</f>
        <v>81.099999999999994</v>
      </c>
      <c r="H5" s="122">
        <f>10.8+5.4</f>
        <v>16.200000000000003</v>
      </c>
      <c r="I5" s="120">
        <v>2.7</v>
      </c>
    </row>
    <row r="6" spans="1:10" s="10" customFormat="1" ht="14.1" customHeight="1">
      <c r="A6" s="132">
        <v>7</v>
      </c>
      <c r="B6" s="131">
        <v>80.2</v>
      </c>
      <c r="C6" s="131">
        <v>15.6</v>
      </c>
      <c r="D6" s="130">
        <v>4.2</v>
      </c>
      <c r="E6" s="488" t="s">
        <v>100</v>
      </c>
      <c r="F6" s="121" t="s">
        <v>95</v>
      </c>
      <c r="G6" s="120">
        <v>85.7</v>
      </c>
      <c r="H6" s="120">
        <f>5.4+8.9</f>
        <v>14.3</v>
      </c>
      <c r="I6" s="432">
        <v>0</v>
      </c>
    </row>
    <row r="7" spans="1:10" s="10" customFormat="1" ht="14.1" customHeight="1">
      <c r="A7" s="128"/>
      <c r="B7" s="127"/>
      <c r="C7" s="127"/>
      <c r="D7" s="126"/>
      <c r="E7" s="488"/>
      <c r="F7" s="123" t="s">
        <v>94</v>
      </c>
      <c r="G7" s="122">
        <f>4.4+71.4</f>
        <v>75.800000000000011</v>
      </c>
      <c r="H7" s="122">
        <f>14.3+5.5</f>
        <v>19.8</v>
      </c>
      <c r="I7" s="122">
        <v>4.4000000000000004</v>
      </c>
    </row>
    <row r="8" spans="1:10" s="10" customFormat="1" ht="14.1" customHeight="1">
      <c r="A8" s="77" t="s">
        <v>95</v>
      </c>
      <c r="B8" s="127">
        <v>81.2</v>
      </c>
      <c r="C8" s="127">
        <v>15</v>
      </c>
      <c r="D8" s="126">
        <v>3.8</v>
      </c>
      <c r="E8" s="488" t="s">
        <v>99</v>
      </c>
      <c r="F8" s="121" t="s">
        <v>95</v>
      </c>
      <c r="G8" s="120">
        <f>68.1+13.8</f>
        <v>81.899999999999991</v>
      </c>
      <c r="H8" s="120">
        <f>3.2+14.9</f>
        <v>18.100000000000001</v>
      </c>
      <c r="I8" s="431">
        <v>0</v>
      </c>
    </row>
    <row r="9" spans="1:10" s="10" customFormat="1" ht="14.1" customHeight="1">
      <c r="A9" s="76" t="s">
        <v>94</v>
      </c>
      <c r="B9" s="125">
        <v>80</v>
      </c>
      <c r="C9" s="125">
        <v>15.4</v>
      </c>
      <c r="D9" s="124">
        <v>4.5999999999999996</v>
      </c>
      <c r="E9" s="488"/>
      <c r="F9" s="123" t="s">
        <v>94</v>
      </c>
      <c r="G9" s="122">
        <v>78.900000000000006</v>
      </c>
      <c r="H9" s="122">
        <f>17.9+3.2</f>
        <v>21.099999999999998</v>
      </c>
      <c r="I9" s="431">
        <v>0</v>
      </c>
    </row>
    <row r="10" spans="1:10" s="10" customFormat="1" ht="14.1" customHeight="1">
      <c r="A10" s="50"/>
      <c r="B10" s="50"/>
      <c r="C10" s="50"/>
      <c r="D10" s="50"/>
      <c r="E10" s="488" t="s">
        <v>98</v>
      </c>
      <c r="F10" s="121" t="s">
        <v>95</v>
      </c>
      <c r="G10" s="120">
        <f>65.9+16.3</f>
        <v>82.2</v>
      </c>
      <c r="H10" s="120">
        <v>15.6</v>
      </c>
      <c r="I10" s="129">
        <v>2.2000000000000002</v>
      </c>
    </row>
    <row r="11" spans="1:10" s="10" customFormat="1" ht="14.1" customHeight="1">
      <c r="A11" s="50"/>
      <c r="B11" s="50"/>
      <c r="C11" s="50"/>
      <c r="D11" s="50"/>
      <c r="E11" s="488"/>
      <c r="F11" s="123" t="s">
        <v>94</v>
      </c>
      <c r="G11" s="122">
        <f>13.4+69.7</f>
        <v>83.100000000000009</v>
      </c>
      <c r="H11" s="122">
        <f>14.1+0.7</f>
        <v>14.799999999999999</v>
      </c>
      <c r="I11" s="122">
        <v>2.1</v>
      </c>
    </row>
    <row r="12" spans="1:10" s="10" customFormat="1" ht="14.1" customHeight="1">
      <c r="A12" s="50"/>
      <c r="B12" s="50"/>
      <c r="C12" s="50"/>
      <c r="D12" s="50"/>
      <c r="E12" s="488" t="s">
        <v>97</v>
      </c>
      <c r="F12" s="121" t="s">
        <v>95</v>
      </c>
      <c r="G12" s="120">
        <v>77.5</v>
      </c>
      <c r="H12" s="120">
        <f>3.9+15.7</f>
        <v>19.599999999999998</v>
      </c>
      <c r="I12" s="120">
        <v>2.9</v>
      </c>
    </row>
    <row r="13" spans="1:10" s="10" customFormat="1" ht="14.1" customHeight="1">
      <c r="A13" s="50"/>
      <c r="B13" s="50"/>
      <c r="C13" s="50"/>
      <c r="D13" s="50"/>
      <c r="E13" s="488"/>
      <c r="F13" s="123" t="s">
        <v>94</v>
      </c>
      <c r="G13" s="122">
        <f>14.2+66.1</f>
        <v>80.3</v>
      </c>
      <c r="H13" s="122">
        <f>13.4+0.8</f>
        <v>14.200000000000001</v>
      </c>
      <c r="I13" s="122">
        <v>5.5</v>
      </c>
    </row>
    <row r="14" spans="1:10" s="100" customFormat="1" ht="14.1" customHeight="1">
      <c r="A14" s="50"/>
      <c r="B14" s="50"/>
      <c r="C14" s="50"/>
      <c r="D14" s="50"/>
      <c r="E14" s="489" t="s">
        <v>96</v>
      </c>
      <c r="F14" s="121" t="s">
        <v>95</v>
      </c>
      <c r="G14" s="120">
        <f>64.2+15.9</f>
        <v>80.100000000000009</v>
      </c>
      <c r="H14" s="120">
        <v>10.199999999999999</v>
      </c>
      <c r="I14" s="120">
        <v>9.6999999999999993</v>
      </c>
    </row>
    <row r="15" spans="1:10" s="10" customFormat="1" ht="14.1" customHeight="1">
      <c r="A15" s="50"/>
      <c r="B15" s="50"/>
      <c r="C15" s="50"/>
      <c r="D15" s="50"/>
      <c r="E15" s="489"/>
      <c r="F15" s="119" t="s">
        <v>94</v>
      </c>
      <c r="G15" s="118">
        <f>15.3+64.3</f>
        <v>79.599999999999994</v>
      </c>
      <c r="H15" s="118">
        <f>12.3</f>
        <v>12.3</v>
      </c>
      <c r="I15" s="118">
        <v>8.1</v>
      </c>
    </row>
    <row r="16" spans="1:10" s="10" customFormat="1" ht="12" customHeight="1">
      <c r="E16" s="108"/>
      <c r="F16" s="117"/>
      <c r="G16" s="117"/>
      <c r="H16" s="117"/>
      <c r="I16" s="27" t="s">
        <v>93</v>
      </c>
    </row>
    <row r="17" spans="5:9" ht="12" customHeight="1">
      <c r="E17" s="52"/>
      <c r="I17" s="53" t="s">
        <v>351</v>
      </c>
    </row>
    <row r="18" spans="5:9" ht="12" customHeight="1">
      <c r="E18" s="52"/>
      <c r="I18" s="53"/>
    </row>
  </sheetData>
  <mergeCells count="9">
    <mergeCell ref="E12:E13"/>
    <mergeCell ref="E14:E15"/>
    <mergeCell ref="B2:D2"/>
    <mergeCell ref="E2:F2"/>
    <mergeCell ref="G2:I2"/>
    <mergeCell ref="E4:E5"/>
    <mergeCell ref="E6:E7"/>
    <mergeCell ref="E8:E9"/>
    <mergeCell ref="E10:E11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5934-95F2-4A46-96D4-8031E99BA5B7}">
  <dimension ref="A1:AMK11"/>
  <sheetViews>
    <sheetView zoomScaleNormal="100" zoomScaleSheetLayoutView="208" workbookViewId="0"/>
  </sheetViews>
  <sheetFormatPr defaultRowHeight="13.5"/>
  <cols>
    <col min="1" max="5" width="17.375" style="1" customWidth="1"/>
    <col min="6" max="6" width="15.375" style="1" customWidth="1"/>
    <col min="7" max="1025" width="9" style="1" customWidth="1"/>
  </cols>
  <sheetData>
    <row r="1" spans="1:6" s="7" customFormat="1" ht="15" customHeight="1" thickBot="1">
      <c r="A1" s="18" t="s">
        <v>116</v>
      </c>
      <c r="B1" s="2"/>
      <c r="F1" s="145"/>
    </row>
    <row r="2" spans="1:6" ht="15" thickTop="1" thickBot="1">
      <c r="A2" s="8" t="s">
        <v>2</v>
      </c>
      <c r="B2" s="441" t="s">
        <v>115</v>
      </c>
      <c r="C2" s="441" t="s">
        <v>114</v>
      </c>
      <c r="D2" s="441" t="s">
        <v>84</v>
      </c>
      <c r="E2" s="441" t="s">
        <v>102</v>
      </c>
      <c r="F2" s="494"/>
    </row>
    <row r="3" spans="1:6" ht="14.25" thickTop="1">
      <c r="A3" s="11" t="s">
        <v>7</v>
      </c>
      <c r="B3" s="441"/>
      <c r="C3" s="441"/>
      <c r="D3" s="441"/>
      <c r="E3" s="441"/>
      <c r="F3" s="494"/>
    </row>
    <row r="4" spans="1:6" ht="14.1" customHeight="1">
      <c r="A4" s="82" t="s">
        <v>23</v>
      </c>
      <c r="B4" s="85">
        <v>59.5</v>
      </c>
      <c r="C4" s="85">
        <v>26.8</v>
      </c>
      <c r="D4" s="85">
        <v>10.4</v>
      </c>
      <c r="E4" s="85">
        <v>3.3</v>
      </c>
      <c r="F4" s="144"/>
    </row>
    <row r="5" spans="1:6" s="7" customFormat="1" ht="14.1" customHeight="1">
      <c r="A5" s="19">
        <v>6</v>
      </c>
      <c r="B5" s="84">
        <v>64.599999999999994</v>
      </c>
      <c r="C5" s="84">
        <v>23.1</v>
      </c>
      <c r="D5" s="84">
        <v>10</v>
      </c>
      <c r="E5" s="84">
        <v>2.2999999999999998</v>
      </c>
      <c r="F5" s="144"/>
    </row>
    <row r="6" spans="1:6" s="7" customFormat="1" ht="14.1" customHeight="1">
      <c r="A6" s="23">
        <v>7</v>
      </c>
      <c r="B6" s="143">
        <v>64</v>
      </c>
      <c r="C6" s="143">
        <v>24.2</v>
      </c>
      <c r="D6" s="143">
        <v>8.5</v>
      </c>
      <c r="E6" s="143">
        <v>3.3</v>
      </c>
      <c r="F6" s="142"/>
    </row>
    <row r="7" spans="1:6" ht="13.5" customHeight="1">
      <c r="A7" s="52"/>
      <c r="E7" s="53" t="s">
        <v>359</v>
      </c>
      <c r="F7" s="27"/>
    </row>
    <row r="8" spans="1:6" s="7" customFormat="1">
      <c r="E8" s="27" t="s">
        <v>352</v>
      </c>
    </row>
    <row r="9" spans="1:6" s="7" customFormat="1" ht="13.5" customHeight="1">
      <c r="E9" s="27" t="s">
        <v>353</v>
      </c>
    </row>
    <row r="10" spans="1:6" s="7" customFormat="1" ht="13.5" customHeight="1">
      <c r="E10" s="27" t="s">
        <v>354</v>
      </c>
    </row>
    <row r="11" spans="1:6" ht="13.5" customHeight="1"/>
  </sheetData>
  <mergeCells count="5">
    <mergeCell ref="B2:B3"/>
    <mergeCell ref="C2:C3"/>
    <mergeCell ref="D2:D3"/>
    <mergeCell ref="E2:E3"/>
    <mergeCell ref="F2:F3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D2A3-7DDC-450C-B85D-87ED2FCAA398}">
  <dimension ref="A1:AMK29"/>
  <sheetViews>
    <sheetView zoomScaleNormal="100" zoomScaleSheetLayoutView="175" workbookViewId="0"/>
  </sheetViews>
  <sheetFormatPr defaultRowHeight="13.5"/>
  <cols>
    <col min="1" max="5" width="17.375" style="1" customWidth="1"/>
    <col min="6" max="6" width="15.375" style="1" customWidth="1"/>
    <col min="7" max="1025" width="9" style="1" customWidth="1"/>
  </cols>
  <sheetData>
    <row r="1" spans="1:6" s="7" customFormat="1" ht="15" customHeight="1" thickBot="1">
      <c r="A1" s="18" t="s">
        <v>122</v>
      </c>
    </row>
    <row r="2" spans="1:6" ht="15" customHeight="1" thickTop="1" thickBot="1">
      <c r="A2" s="115" t="s">
        <v>2</v>
      </c>
      <c r="B2" s="441" t="s">
        <v>119</v>
      </c>
      <c r="C2" s="441" t="s">
        <v>118</v>
      </c>
      <c r="D2" s="441" t="s">
        <v>84</v>
      </c>
      <c r="E2" s="441" t="s">
        <v>102</v>
      </c>
    </row>
    <row r="3" spans="1:6" ht="15" customHeight="1" thickTop="1">
      <c r="A3" s="147" t="s">
        <v>7</v>
      </c>
      <c r="B3" s="441"/>
      <c r="C3" s="441"/>
      <c r="D3" s="441"/>
      <c r="E3" s="441"/>
    </row>
    <row r="4" spans="1:6" s="7" customFormat="1" ht="14.1" customHeight="1">
      <c r="A4" s="146" t="s">
        <v>23</v>
      </c>
      <c r="B4" s="85">
        <v>68</v>
      </c>
      <c r="C4" s="85">
        <v>17</v>
      </c>
      <c r="D4" s="85">
        <v>12.2</v>
      </c>
      <c r="E4" s="85">
        <v>2.8</v>
      </c>
      <c r="F4" s="144"/>
    </row>
    <row r="5" spans="1:6" s="7" customFormat="1" ht="14.1" customHeight="1">
      <c r="A5" s="19">
        <v>6</v>
      </c>
      <c r="B5" s="84">
        <v>71.8</v>
      </c>
      <c r="C5" s="84">
        <v>14.6</v>
      </c>
      <c r="D5" s="84">
        <v>9.8000000000000007</v>
      </c>
      <c r="E5" s="84">
        <v>3.8</v>
      </c>
      <c r="F5" s="144"/>
    </row>
    <row r="6" spans="1:6" s="7" customFormat="1" ht="14.1" customHeight="1">
      <c r="A6" s="23">
        <v>7</v>
      </c>
      <c r="B6" s="143">
        <v>72.2</v>
      </c>
      <c r="C6" s="143">
        <v>13.9</v>
      </c>
      <c r="D6" s="143">
        <v>9.3000000000000007</v>
      </c>
      <c r="E6" s="143">
        <v>4.5999999999999996</v>
      </c>
      <c r="F6" s="142"/>
    </row>
    <row r="7" spans="1:6" ht="13.5" customHeight="1">
      <c r="A7" s="52"/>
      <c r="B7" s="50"/>
      <c r="C7" s="50"/>
      <c r="D7" s="50"/>
      <c r="E7" s="27" t="s">
        <v>359</v>
      </c>
      <c r="F7" s="27"/>
    </row>
    <row r="8" spans="1:6">
      <c r="A8" s="50"/>
      <c r="B8" s="50"/>
      <c r="C8" s="50"/>
      <c r="D8" s="50"/>
      <c r="E8" s="50"/>
      <c r="F8" s="50"/>
    </row>
    <row r="9" spans="1:6" ht="14.25" thickBot="1">
      <c r="A9" s="18" t="s">
        <v>121</v>
      </c>
    </row>
    <row r="10" spans="1:6" ht="15" customHeight="1" thickTop="1" thickBot="1">
      <c r="A10" s="115" t="s">
        <v>2</v>
      </c>
      <c r="B10" s="441" t="s">
        <v>119</v>
      </c>
      <c r="C10" s="441" t="s">
        <v>118</v>
      </c>
      <c r="D10" s="441" t="s">
        <v>84</v>
      </c>
      <c r="E10" s="441" t="s">
        <v>102</v>
      </c>
    </row>
    <row r="11" spans="1:6" ht="15" customHeight="1" thickTop="1">
      <c r="A11" s="147" t="s">
        <v>7</v>
      </c>
      <c r="B11" s="441"/>
      <c r="C11" s="441"/>
      <c r="D11" s="441"/>
      <c r="E11" s="441"/>
    </row>
    <row r="12" spans="1:6" ht="14.1" customHeight="1">
      <c r="A12" s="146" t="s">
        <v>23</v>
      </c>
      <c r="B12" s="85">
        <v>37.6</v>
      </c>
      <c r="C12" s="85">
        <v>38.6</v>
      </c>
      <c r="D12" s="85">
        <v>20</v>
      </c>
      <c r="E12" s="85">
        <v>3.9</v>
      </c>
    </row>
    <row r="13" spans="1:6" ht="14.1" customHeight="1">
      <c r="A13" s="133">
        <v>6</v>
      </c>
      <c r="B13" s="150">
        <v>43.5</v>
      </c>
      <c r="C13" s="84">
        <v>35.9</v>
      </c>
      <c r="D13" s="84">
        <v>16.7</v>
      </c>
      <c r="E13" s="84">
        <v>3.9</v>
      </c>
    </row>
    <row r="14" spans="1:6" ht="14.1" customHeight="1">
      <c r="A14" s="149">
        <v>7</v>
      </c>
      <c r="B14" s="148">
        <v>44.7</v>
      </c>
      <c r="C14" s="143">
        <v>34.1</v>
      </c>
      <c r="D14" s="143">
        <v>16.100000000000001</v>
      </c>
      <c r="E14" s="143">
        <v>5.0999999999999996</v>
      </c>
    </row>
    <row r="15" spans="1:6" ht="13.5" customHeight="1">
      <c r="A15" s="52"/>
      <c r="B15" s="50"/>
      <c r="C15" s="50"/>
      <c r="D15" s="50"/>
      <c r="E15" s="27" t="s">
        <v>359</v>
      </c>
    </row>
    <row r="17" spans="1:5" ht="14.25" thickBot="1">
      <c r="A17" s="18" t="s">
        <v>120</v>
      </c>
    </row>
    <row r="18" spans="1:5" ht="15" customHeight="1" thickTop="1" thickBot="1">
      <c r="A18" s="115" t="s">
        <v>2</v>
      </c>
      <c r="B18" s="441" t="s">
        <v>119</v>
      </c>
      <c r="C18" s="441" t="s">
        <v>118</v>
      </c>
      <c r="D18" s="441" t="s">
        <v>84</v>
      </c>
      <c r="E18" s="441" t="s">
        <v>102</v>
      </c>
    </row>
    <row r="19" spans="1:5" ht="15" customHeight="1" thickTop="1">
      <c r="A19" s="147" t="s">
        <v>7</v>
      </c>
      <c r="B19" s="441"/>
      <c r="C19" s="441"/>
      <c r="D19" s="441"/>
      <c r="E19" s="441"/>
    </row>
    <row r="20" spans="1:5" ht="14.1" customHeight="1">
      <c r="A20" s="146" t="s">
        <v>23</v>
      </c>
      <c r="B20" s="85">
        <v>39.6</v>
      </c>
      <c r="C20" s="85">
        <v>34.200000000000003</v>
      </c>
      <c r="D20" s="85">
        <v>21.8</v>
      </c>
      <c r="E20" s="85">
        <v>4.4000000000000004</v>
      </c>
    </row>
    <row r="21" spans="1:5" ht="14.1" customHeight="1">
      <c r="A21" s="19">
        <v>6</v>
      </c>
      <c r="B21" s="84">
        <v>44.4</v>
      </c>
      <c r="C21" s="84">
        <v>32.200000000000003</v>
      </c>
      <c r="D21" s="84">
        <v>18.600000000000001</v>
      </c>
      <c r="E21" s="84">
        <v>4.8</v>
      </c>
    </row>
    <row r="22" spans="1:5" ht="14.1" customHeight="1">
      <c r="A22" s="23">
        <v>7</v>
      </c>
      <c r="B22" s="143">
        <v>47.1</v>
      </c>
      <c r="C22" s="143">
        <v>29.7</v>
      </c>
      <c r="D22" s="143">
        <v>17.399999999999999</v>
      </c>
      <c r="E22" s="143">
        <v>5.9</v>
      </c>
    </row>
    <row r="23" spans="1:5" s="26" customFormat="1" ht="13.5" customHeight="1">
      <c r="A23" s="26" t="s">
        <v>117</v>
      </c>
      <c r="E23" s="27" t="s">
        <v>359</v>
      </c>
    </row>
    <row r="24" spans="1:5" s="26" customFormat="1" ht="13.5" customHeight="1">
      <c r="E24" s="27" t="s">
        <v>355</v>
      </c>
    </row>
    <row r="25" spans="1:5" s="26" customFormat="1" ht="13.5" customHeight="1">
      <c r="E25" s="27" t="s">
        <v>356</v>
      </c>
    </row>
    <row r="26" spans="1:5" s="26" customFormat="1" ht="13.5" customHeight="1">
      <c r="E26" s="27"/>
    </row>
    <row r="27" spans="1:5" s="26" customFormat="1" ht="13.5" customHeight="1"/>
    <row r="28" spans="1:5" s="52" customFormat="1" ht="13.5" customHeight="1"/>
    <row r="29" spans="1:5" s="52" customFormat="1" ht="13.5" customHeight="1"/>
  </sheetData>
  <mergeCells count="12">
    <mergeCell ref="B18:B19"/>
    <mergeCell ref="C18:C19"/>
    <mergeCell ref="D18:D19"/>
    <mergeCell ref="E18:E19"/>
    <mergeCell ref="B2:B3"/>
    <mergeCell ref="C2:C3"/>
    <mergeCell ref="D2:D3"/>
    <mergeCell ref="E2:E3"/>
    <mergeCell ref="B10:B11"/>
    <mergeCell ref="C10:C11"/>
    <mergeCell ref="D10:D11"/>
    <mergeCell ref="E10:E11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30</vt:i4>
      </vt:variant>
    </vt:vector>
  </HeadingPairs>
  <TitlesOfParts>
    <vt:vector size="6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 </vt:lpstr>
      <vt:lpstr>5-16</vt:lpstr>
      <vt:lpstr>5-17 </vt:lpstr>
      <vt:lpstr>5-18</vt:lpstr>
      <vt:lpstr>5-19</vt:lpstr>
      <vt:lpstr>5-20</vt:lpstr>
      <vt:lpstr>5-21</vt:lpstr>
      <vt:lpstr>5-22(1)</vt:lpstr>
      <vt:lpstr>5-22 (2)</vt:lpstr>
      <vt:lpstr>5-23</vt:lpstr>
      <vt:lpstr>5-24</vt:lpstr>
      <vt:lpstr>5-25</vt:lpstr>
      <vt:lpstr>5-26(1)</vt:lpstr>
      <vt:lpstr>5-26(2)</vt:lpstr>
      <vt:lpstr>5-26(3)</vt:lpstr>
      <vt:lpstr>5-26(4)</vt:lpstr>
      <vt:lpstr>'5-1'!Print_Area</vt:lpstr>
      <vt:lpstr>'5-10'!Print_Area</vt:lpstr>
      <vt:lpstr>'5-11'!Print_Area</vt:lpstr>
      <vt:lpstr>'5-12'!Print_Area</vt:lpstr>
      <vt:lpstr>'5-13'!Print_Area</vt:lpstr>
      <vt:lpstr>'5-14'!Print_Area</vt:lpstr>
      <vt:lpstr>'5-15 '!Print_Area</vt:lpstr>
      <vt:lpstr>'5-16'!Print_Area</vt:lpstr>
      <vt:lpstr>'5-17 '!Print_Area</vt:lpstr>
      <vt:lpstr>'5-18'!Print_Area</vt:lpstr>
      <vt:lpstr>'5-19'!Print_Area</vt:lpstr>
      <vt:lpstr>'5-2'!Print_Area</vt:lpstr>
      <vt:lpstr>'5-20'!Print_Area</vt:lpstr>
      <vt:lpstr>'5-21'!Print_Area</vt:lpstr>
      <vt:lpstr>'5-22 (2)'!Print_Area</vt:lpstr>
      <vt:lpstr>'5-22(1)'!Print_Area</vt:lpstr>
      <vt:lpstr>'5-23'!Print_Area</vt:lpstr>
      <vt:lpstr>'5-24'!Print_Area</vt:lpstr>
      <vt:lpstr>'5-25'!Print_Area</vt:lpstr>
      <vt:lpstr>'5-26(1)'!Print_Area</vt:lpstr>
      <vt:lpstr>'5-26(2)'!Print_Area</vt:lpstr>
      <vt:lpstr>'5-26(3)'!Print_Area</vt:lpstr>
      <vt:lpstr>'5-26(4)'!Print_Area</vt:lpstr>
      <vt:lpstr>'5-3'!Print_Area</vt:lpstr>
      <vt:lpstr>'5-4'!Print_Area</vt:lpstr>
      <vt:lpstr>'5-5'!Print_Area</vt:lpstr>
      <vt:lpstr>'5-6'!Print_Area</vt:lpstr>
      <vt:lpstr>'5-7'!Print_Area</vt:lpstr>
      <vt:lpstr>'5-8'!Print_Area</vt:lpstr>
      <vt:lpstr>'5-9'!Print_Area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有限会社　福本印刷所</dc:creator>
  <dc:description/>
  <cp:lastModifiedBy>有限会社　福本印刷所</cp:lastModifiedBy>
  <cp:revision>2</cp:revision>
  <cp:lastPrinted>2026-08-26T12:23:43Z</cp:lastPrinted>
  <dcterms:created xsi:type="dcterms:W3CDTF">2024-05-23T08:29:52Z</dcterms:created>
  <dcterms:modified xsi:type="dcterms:W3CDTF">2026-09-02T06:04:47Z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