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1.xml" ContentType="application/vnd.openxmlformats-officedocument.spreadsheetml.comments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24900\2270_ホームページ作成\エクセル\"/>
    </mc:Choice>
  </mc:AlternateContent>
  <xr:revisionPtr revIDLastSave="0" documentId="13_ncr:1_{260D12DF-AA5E-48ED-ACD4-D61BFEBEC0B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-01(1)" sheetId="74" r:id="rId1"/>
    <sheet name="8-01(2)" sheetId="37" r:id="rId2"/>
    <sheet name="8-02" sheetId="75" r:id="rId3"/>
    <sheet name="8-3 " sheetId="39" r:id="rId4"/>
    <sheet name="8-4 " sheetId="40" r:id="rId5"/>
    <sheet name="8-5" sheetId="21" r:id="rId6"/>
    <sheet name="8-6" sheetId="22" r:id="rId7"/>
    <sheet name="8-7" sheetId="30" r:id="rId8"/>
    <sheet name="8-08 " sheetId="41" r:id="rId9"/>
    <sheet name="8-09 " sheetId="42" r:id="rId10"/>
    <sheet name="8-10" sheetId="43" r:id="rId11"/>
    <sheet name="8-11" sheetId="44" r:id="rId12"/>
    <sheet name="8-12" sheetId="45" r:id="rId13"/>
    <sheet name="8-13" sheetId="46" r:id="rId14"/>
    <sheet name="8-14(1)" sheetId="47" r:id="rId15"/>
    <sheet name="8-14(2)" sheetId="48" r:id="rId16"/>
    <sheet name="8-14(3)" sheetId="49" r:id="rId17"/>
    <sheet name="8-15" sheetId="50" r:id="rId18"/>
    <sheet name="8-16" sheetId="51" r:id="rId19"/>
    <sheet name="8-17" sheetId="52" r:id="rId20"/>
    <sheet name="8-18" sheetId="23" r:id="rId21"/>
    <sheet name="8-19" sheetId="24" r:id="rId22"/>
    <sheet name="8-20" sheetId="53" r:id="rId23"/>
    <sheet name="8-21" sheetId="54" r:id="rId24"/>
    <sheet name="8-22" sheetId="55" r:id="rId25"/>
    <sheet name="8-23" sheetId="56" r:id="rId26"/>
    <sheet name="8-24" sheetId="57" r:id="rId27"/>
    <sheet name="8-25" sheetId="31" r:id="rId28"/>
    <sheet name="8-26" sheetId="25" r:id="rId29"/>
    <sheet name="8-27" sheetId="32" r:id="rId30"/>
    <sheet name="8-28" sheetId="58" r:id="rId31"/>
    <sheet name="8-29" sheetId="59" r:id="rId32"/>
    <sheet name="8-30" sheetId="26" r:id="rId33"/>
    <sheet name="8-31" sheetId="27" r:id="rId34"/>
    <sheet name="8-32" sheetId="33" r:id="rId35"/>
    <sheet name="8-33" sheetId="28" r:id="rId36"/>
    <sheet name="8-34" sheetId="29" r:id="rId37"/>
    <sheet name="8-35" sheetId="73" r:id="rId38"/>
    <sheet name="8-36" sheetId="35" r:id="rId39"/>
    <sheet name="8-37" sheetId="66" r:id="rId40"/>
    <sheet name="8-38" sheetId="67" r:id="rId41"/>
    <sheet name="8-39" sheetId="70" r:id="rId42"/>
    <sheet name="8-40" sheetId="71" r:id="rId43"/>
    <sheet name="8-41" sheetId="72" r:id="rId44"/>
    <sheet name="8-42" sheetId="68" r:id="rId45"/>
    <sheet name="8-43" sheetId="60" r:id="rId46"/>
    <sheet name="8-44 " sheetId="61" r:id="rId47"/>
    <sheet name="8-45 " sheetId="62" r:id="rId48"/>
    <sheet name="8-46" sheetId="63" r:id="rId49"/>
    <sheet name="8-47 " sheetId="64" r:id="rId50"/>
    <sheet name="8-48" sheetId="69" r:id="rId51"/>
    <sheet name="8-49" sheetId="20" r:id="rId52"/>
    <sheet name="8-50" sheetId="1" r:id="rId53"/>
    <sheet name="8-51" sheetId="7" r:id="rId54"/>
    <sheet name="8-52" sheetId="3" r:id="rId55"/>
    <sheet name="8-53" sheetId="4" r:id="rId56"/>
    <sheet name="8-54" sheetId="8" r:id="rId57"/>
    <sheet name="8-55" sheetId="6" r:id="rId58"/>
    <sheet name="8-56" sheetId="9" r:id="rId59"/>
    <sheet name="8-57" sheetId="10" r:id="rId60"/>
    <sheet name="8-58" sheetId="11" r:id="rId61"/>
    <sheet name="8-59" sheetId="12" r:id="rId62"/>
    <sheet name="8-60" sheetId="13" r:id="rId63"/>
    <sheet name="8-61" sheetId="14" r:id="rId64"/>
    <sheet name="8-62" sheetId="15" r:id="rId65"/>
    <sheet name="8-63" sheetId="16" r:id="rId66"/>
    <sheet name="8-64" sheetId="17" r:id="rId67"/>
    <sheet name="8-65" sheetId="18" r:id="rId68"/>
    <sheet name="8-66" sheetId="19" r:id="rId69"/>
  </sheets>
  <definedNames>
    <definedName name="__I25600" localSheetId="0">#REF!</definedName>
    <definedName name="__I25600" localSheetId="2">#REF!</definedName>
    <definedName name="__I25600" localSheetId="16">#REF!</definedName>
    <definedName name="__I25600" localSheetId="27">#REF!</definedName>
    <definedName name="__I25600" localSheetId="28">#REF!</definedName>
    <definedName name="__I25600" localSheetId="29">#REF!</definedName>
    <definedName name="__I25600" localSheetId="31">#REF!</definedName>
    <definedName name="__I25600" localSheetId="34">#REF!</definedName>
    <definedName name="__I25600" localSheetId="37">#REF!</definedName>
    <definedName name="__I25600" localSheetId="38">#REF!</definedName>
    <definedName name="__I25600" localSheetId="39">#REF!</definedName>
    <definedName name="__I25600" localSheetId="40">#REF!</definedName>
    <definedName name="__I25600" localSheetId="44">#REF!</definedName>
    <definedName name="__I25600" localSheetId="50">#REF!</definedName>
    <definedName name="__I25600" localSheetId="51">#REF!</definedName>
    <definedName name="__I25600" localSheetId="5">#REF!</definedName>
    <definedName name="__I25600" localSheetId="53">#REF!</definedName>
    <definedName name="__I25600" localSheetId="56">#REF!</definedName>
    <definedName name="__I25600" localSheetId="6">#REF!</definedName>
    <definedName name="__I25600" localSheetId="7">#REF!</definedName>
    <definedName name="__I25600">#REF!</definedName>
    <definedName name="_1I25600_">#REF!</definedName>
    <definedName name="_I25600" localSheetId="0">#REF!</definedName>
    <definedName name="_I25600" localSheetId="2">#REF!</definedName>
    <definedName name="_I25600" localSheetId="16">#REF!</definedName>
    <definedName name="_I25600" localSheetId="27">#REF!</definedName>
    <definedName name="_I25600" localSheetId="28">#REF!</definedName>
    <definedName name="_I25600" localSheetId="29">#REF!</definedName>
    <definedName name="_I25600" localSheetId="31">#REF!</definedName>
    <definedName name="_I25600" localSheetId="34">#REF!</definedName>
    <definedName name="_I25600" localSheetId="37">#REF!</definedName>
    <definedName name="_I25600" localSheetId="38">#REF!</definedName>
    <definedName name="_I25600" localSheetId="39">#REF!</definedName>
    <definedName name="_I25600" localSheetId="40">#REF!</definedName>
    <definedName name="_I25600" localSheetId="44">#REF!</definedName>
    <definedName name="_I25600" localSheetId="50">#REF!</definedName>
    <definedName name="_I25600" localSheetId="51">#REF!</definedName>
    <definedName name="_I25600" localSheetId="5">#REF!</definedName>
    <definedName name="_I25600" localSheetId="53">#REF!</definedName>
    <definedName name="_I25600" localSheetId="56">#REF!</definedName>
    <definedName name="_I25600" localSheetId="6">#REF!</definedName>
    <definedName name="_I25600" localSheetId="7">#REF!</definedName>
    <definedName name="_I25600">#REF!</definedName>
    <definedName name="aa" localSheetId="0">#REF!,#REF!,#REF!,#REF!,#REF!,#REF!,#REF!,#REF!,#REF!,#REF!,#REF!,#REF!,#REF!,#REF!</definedName>
    <definedName name="aa" localSheetId="1">#REF!,#REF!,#REF!,#REF!,#REF!,#REF!,#REF!,#REF!,#REF!,#REF!,#REF!,#REF!,#REF!,#REF!</definedName>
    <definedName name="aa" localSheetId="2">#REF!,#REF!,#REF!,#REF!,#REF!,#REF!,#REF!,#REF!,#REF!,#REF!,#REF!,#REF!,#REF!,#REF!</definedName>
    <definedName name="aa" localSheetId="15">#REF!,#REF!,#REF!,#REF!,#REF!,#REF!,#REF!,#REF!,#REF!,#REF!,#REF!,#REF!,#REF!,#REF!</definedName>
    <definedName name="aa" localSheetId="16">#REF!,#REF!,#REF!,#REF!,#REF!,#REF!,#REF!,#REF!,#REF!,#REF!,#REF!,#REF!,#REF!,#REF!</definedName>
    <definedName name="aa" localSheetId="27">#REF!,#REF!,#REF!,#REF!,#REF!,#REF!,#REF!,#REF!,#REF!,#REF!,#REF!,#REF!,#REF!,#REF!</definedName>
    <definedName name="aa" localSheetId="28">#REF!,#REF!,#REF!,#REF!,#REF!,#REF!,#REF!,#REF!,#REF!,#REF!,#REF!,#REF!,#REF!,#REF!</definedName>
    <definedName name="aa" localSheetId="29">#REF!,#REF!,#REF!,#REF!,#REF!,#REF!,#REF!,#REF!,#REF!,#REF!,#REF!,#REF!,#REF!,#REF!</definedName>
    <definedName name="aa" localSheetId="30">#REF!,#REF!,#REF!,#REF!,#REF!,#REF!,#REF!,#REF!,#REF!,#REF!,#REF!,#REF!,#REF!,#REF!</definedName>
    <definedName name="aa" localSheetId="31">#REF!,#REF!,#REF!,#REF!,#REF!,#REF!,#REF!,#REF!,#REF!,#REF!,#REF!,#REF!,#REF!,#REF!</definedName>
    <definedName name="aa" localSheetId="34">#REF!,#REF!,#REF!,#REF!,#REF!,#REF!,#REF!,#REF!,#REF!,#REF!,#REF!,#REF!,#REF!,#REF!</definedName>
    <definedName name="aa" localSheetId="37">#REF!,#REF!,#REF!,#REF!,#REF!,#REF!,#REF!,#REF!,#REF!,#REF!,#REF!,#REF!,#REF!,#REF!</definedName>
    <definedName name="aa" localSheetId="38">#REF!,#REF!,#REF!,#REF!,#REF!,#REF!,#REF!,#REF!,#REF!,#REF!,#REF!,#REF!,#REF!,#REF!</definedName>
    <definedName name="aa" localSheetId="39">#REF!,#REF!,#REF!,#REF!,#REF!,#REF!,#REF!,#REF!,#REF!,#REF!,#REF!,#REF!,#REF!,#REF!</definedName>
    <definedName name="aa" localSheetId="40">#REF!,#REF!,#REF!,#REF!,#REF!,#REF!,#REF!,#REF!,#REF!,#REF!,#REF!,#REF!,#REF!,#REF!</definedName>
    <definedName name="aa" localSheetId="44">#REF!,#REF!,#REF!,#REF!,#REF!,#REF!,#REF!,#REF!,#REF!,#REF!,#REF!,#REF!,#REF!,#REF!</definedName>
    <definedName name="aa" localSheetId="50">#REF!,#REF!,#REF!,#REF!,#REF!,#REF!,#REF!,#REF!,#REF!,#REF!,#REF!,#REF!,#REF!,#REF!</definedName>
    <definedName name="aa" localSheetId="51">#REF!,#REF!,#REF!,#REF!,#REF!,#REF!,#REF!,#REF!,#REF!,#REF!,#REF!,#REF!,#REF!,#REF!</definedName>
    <definedName name="aa" localSheetId="5">#REF!,#REF!,#REF!,#REF!,#REF!,#REF!,#REF!,#REF!,#REF!,#REF!,#REF!,#REF!,#REF!,#REF!</definedName>
    <definedName name="aa" localSheetId="61">#REF!,#REF!,#REF!,#REF!,#REF!,#REF!,#REF!,#REF!,#REF!,#REF!,#REF!,#REF!,#REF!,#REF!</definedName>
    <definedName name="aa" localSheetId="6">#REF!,#REF!,#REF!,#REF!,#REF!,#REF!,#REF!,#REF!,#REF!,#REF!,#REF!,#REF!,#REF!,#REF!</definedName>
    <definedName name="aa" localSheetId="7">#REF!,#REF!,#REF!,#REF!,#REF!,#REF!,#REF!,#REF!,#REF!,#REF!,#REF!,#REF!,#REF!,#REF!</definedName>
    <definedName name="aa">#REF!,#REF!,#REF!,#REF!,#REF!,#REF!,#REF!,#REF!,#REF!,#REF!,#REF!,#REF!,#REF!,#REF!</definedName>
    <definedName name="aaaaa" localSheetId="0">#REF!,#REF!,#REF!,#REF!,#REF!,#REF!</definedName>
    <definedName name="aaaaa" localSheetId="2">#REF!,#REF!,#REF!,#REF!,#REF!,#REF!</definedName>
    <definedName name="aaaaa" localSheetId="15">#REF!,#REF!,#REF!,#REF!,#REF!,#REF!</definedName>
    <definedName name="aaaaa" localSheetId="16">#REF!,#REF!,#REF!,#REF!,#REF!,#REF!</definedName>
    <definedName name="aaaaa" localSheetId="28">#REF!,#REF!,#REF!,#REF!,#REF!,#REF!</definedName>
    <definedName name="aaaaa" localSheetId="31">#REF!,#REF!,#REF!,#REF!,#REF!,#REF!</definedName>
    <definedName name="aaaaa" localSheetId="37">#REF!,#REF!,#REF!,#REF!,#REF!,#REF!</definedName>
    <definedName name="aaaaa" localSheetId="39">#REF!,#REF!,#REF!,#REF!,#REF!,#REF!</definedName>
    <definedName name="aaaaa" localSheetId="51">#REF!,#REF!,#REF!,#REF!,#REF!,#REF!</definedName>
    <definedName name="aaaaa" localSheetId="61">#REF!,#REF!,#REF!,#REF!,#REF!,#REF!</definedName>
    <definedName name="aaaaa" localSheetId="6">#REF!,#REF!,#REF!,#REF!,#REF!,#REF!</definedName>
    <definedName name="aaaaa" localSheetId="7">#REF!,#REF!,#REF!,#REF!,#REF!,#REF!</definedName>
    <definedName name="aaaaa">#REF!,#REF!,#REF!,#REF!,#REF!,#REF!</definedName>
    <definedName name="aiu" localSheetId="0">#REF!,#REF!,#REF!,#REF!,#REF!,#REF!</definedName>
    <definedName name="aiu" localSheetId="1">#REF!,#REF!,#REF!,#REF!,#REF!,#REF!</definedName>
    <definedName name="aiu" localSheetId="2">#REF!,#REF!,#REF!,#REF!,#REF!,#REF!</definedName>
    <definedName name="aiu" localSheetId="10">#REF!,#REF!,#REF!,#REF!,#REF!,#REF!</definedName>
    <definedName name="aiu" localSheetId="14">#REF!,#REF!,#REF!,#REF!,#REF!,#REF!</definedName>
    <definedName name="aiu" localSheetId="15">#REF!,#REF!,#REF!,#REF!,#REF!,#REF!</definedName>
    <definedName name="aiu" localSheetId="16">#REF!,#REF!,#REF!,#REF!,#REF!,#REF!</definedName>
    <definedName name="aiu" localSheetId="20">#REF!,#REF!,#REF!,#REF!,#REF!,#REF!</definedName>
    <definedName name="aiu" localSheetId="21">#REF!,#REF!,#REF!,#REF!,#REF!,#REF!</definedName>
    <definedName name="aiu" localSheetId="25">#REF!,#REF!,#REF!,#REF!,#REF!,#REF!</definedName>
    <definedName name="aiu" localSheetId="26">#REF!,#REF!,#REF!,#REF!,#REF!,#REF!</definedName>
    <definedName name="aiu" localSheetId="27">#REF!,#REF!,#REF!,#REF!,#REF!,#REF!</definedName>
    <definedName name="aiu" localSheetId="28">#REF!,#REF!,#REF!,#REF!,#REF!,#REF!</definedName>
    <definedName name="aiu" localSheetId="29">#REF!,#REF!,#REF!,#REF!,#REF!,#REF!</definedName>
    <definedName name="aiu" localSheetId="30">#REF!,#REF!,#REF!,#REF!,#REF!,#REF!</definedName>
    <definedName name="aiu" localSheetId="31">#REF!,#REF!,#REF!,#REF!,#REF!,#REF!</definedName>
    <definedName name="aiu" localSheetId="32">#REF!,#REF!,#REF!,#REF!,#REF!,#REF!</definedName>
    <definedName name="aiu" localSheetId="33">#REF!,#REF!,#REF!,#REF!,#REF!,#REF!</definedName>
    <definedName name="aiu" localSheetId="34">#REF!,#REF!,#REF!,#REF!,#REF!,#REF!</definedName>
    <definedName name="aiu" localSheetId="35">#REF!,#REF!,#REF!,#REF!,#REF!,#REF!</definedName>
    <definedName name="aiu" localSheetId="36">#REF!,#REF!,#REF!,#REF!,#REF!,#REF!</definedName>
    <definedName name="aiu" localSheetId="37">#REF!,#REF!,#REF!,#REF!,#REF!,#REF!</definedName>
    <definedName name="aiu" localSheetId="38">#REF!,#REF!,#REF!,#REF!,#REF!,#REF!</definedName>
    <definedName name="aiu" localSheetId="39">#REF!,#REF!,#REF!,#REF!,#REF!,#REF!</definedName>
    <definedName name="aiu" localSheetId="40">#REF!,#REF!,#REF!,#REF!,#REF!,#REF!</definedName>
    <definedName name="aiu" localSheetId="44">#REF!,#REF!,#REF!,#REF!,#REF!,#REF!</definedName>
    <definedName name="aiu" localSheetId="50">#REF!,#REF!,#REF!,#REF!,#REF!,#REF!</definedName>
    <definedName name="aiu" localSheetId="51">#REF!,#REF!,#REF!,#REF!,#REF!,#REF!</definedName>
    <definedName name="aiu" localSheetId="5">#REF!,#REF!,#REF!,#REF!,#REF!,#REF!</definedName>
    <definedName name="aiu" localSheetId="53">#REF!,#REF!,#REF!,#REF!,#REF!,#REF!</definedName>
    <definedName name="aiu" localSheetId="54">#REF!,#REF!,#REF!,#REF!,#REF!,#REF!</definedName>
    <definedName name="aiu" localSheetId="55">#REF!,#REF!,#REF!,#REF!,#REF!,#REF!</definedName>
    <definedName name="aiu" localSheetId="56">#REF!,#REF!,#REF!,#REF!,#REF!,#REF!</definedName>
    <definedName name="aiu" localSheetId="58">#REF!,#REF!,#REF!,#REF!,#REF!,#REF!</definedName>
    <definedName name="aiu" localSheetId="60">#REF!,#REF!,#REF!,#REF!,#REF!,#REF!</definedName>
    <definedName name="aiu" localSheetId="61">#REF!,#REF!,#REF!,#REF!,#REF!,#REF!</definedName>
    <definedName name="aiu" localSheetId="6">#REF!,#REF!,#REF!,#REF!,#REF!,#REF!</definedName>
    <definedName name="aiu" localSheetId="62">#REF!,#REF!,#REF!,#REF!,#REF!,#REF!</definedName>
    <definedName name="aiu" localSheetId="63">#REF!,#REF!,#REF!,#REF!,#REF!,#REF!</definedName>
    <definedName name="aiu" localSheetId="64">#REF!,#REF!,#REF!,#REF!,#REF!,#REF!</definedName>
    <definedName name="aiu" localSheetId="66">#REF!,#REF!,#REF!,#REF!,#REF!,#REF!</definedName>
    <definedName name="aiu" localSheetId="67">#REF!,#REF!,#REF!,#REF!,#REF!,#REF!</definedName>
    <definedName name="aiu" localSheetId="68">#REF!,#REF!,#REF!,#REF!,#REF!,#REF!</definedName>
    <definedName name="aiu" localSheetId="7">#REF!,#REF!,#REF!,#REF!,#REF!,#REF!</definedName>
    <definedName name="aiu">#REF!,#REF!,#REF!,#REF!,#REF!,#REF!</definedName>
    <definedName name="bm" localSheetId="0">#REF!</definedName>
    <definedName name="bm" localSheetId="2">#REF!</definedName>
    <definedName name="bm" localSheetId="27">#REF!</definedName>
    <definedName name="bm" localSheetId="28">#REF!</definedName>
    <definedName name="bm" localSheetId="37">#REF!</definedName>
    <definedName name="bm" localSheetId="39">#REF!</definedName>
    <definedName name="bm" localSheetId="40">#REF!</definedName>
    <definedName name="bm" localSheetId="6">#REF!</definedName>
    <definedName name="bm" localSheetId="7">#REF!</definedName>
    <definedName name="bm">#REF!</definedName>
    <definedName name="ee" localSheetId="0">#REF!,#REF!,#REF!,#REF!,#REF!,#REF!</definedName>
    <definedName name="ee" localSheetId="2">#REF!,#REF!,#REF!,#REF!,#REF!,#REF!</definedName>
    <definedName name="ee" localSheetId="15">#REF!,#REF!,#REF!,#REF!,#REF!,#REF!</definedName>
    <definedName name="ee" localSheetId="16">#REF!,#REF!,#REF!,#REF!,#REF!,#REF!</definedName>
    <definedName name="ee" localSheetId="27">#REF!,#REF!,#REF!,#REF!,#REF!,#REF!</definedName>
    <definedName name="ee" localSheetId="28">#REF!,#REF!,#REF!,#REF!,#REF!,#REF!</definedName>
    <definedName name="ee" localSheetId="37">#REF!,#REF!,#REF!,#REF!,#REF!,#REF!</definedName>
    <definedName name="ee" localSheetId="39">#REF!,#REF!,#REF!,#REF!,#REF!,#REF!</definedName>
    <definedName name="ee" localSheetId="40">#REF!,#REF!,#REF!,#REF!,#REF!,#REF!</definedName>
    <definedName name="ee" localSheetId="61">#REF!,#REF!,#REF!,#REF!,#REF!,#REF!</definedName>
    <definedName name="ee" localSheetId="6">#REF!,#REF!,#REF!,#REF!,#REF!,#REF!</definedName>
    <definedName name="ee" localSheetId="7">#REF!,#REF!,#REF!,#REF!,#REF!,#REF!</definedName>
    <definedName name="ee">#REF!,#REF!,#REF!,#REF!,#REF!,#REF!</definedName>
    <definedName name="_xlnm.Print_Area" localSheetId="0">'8-01(1)'!$A$1:$E$35</definedName>
    <definedName name="_xlnm.Print_Area" localSheetId="1">'8-01(2)'!$A$1:$E$8</definedName>
    <definedName name="_xlnm.Print_Area" localSheetId="2">'8-02'!$A$1:$D$21</definedName>
    <definedName name="_xlnm.Print_Area" localSheetId="8">'8-08 '!$A$1:$N$10</definedName>
    <definedName name="_xlnm.Print_Area" localSheetId="9">'8-09 '!$A$1:$L$10</definedName>
    <definedName name="_xlnm.Print_Area" localSheetId="10">'8-10'!$A$1:$AO$16</definedName>
    <definedName name="_xlnm.Print_Area" localSheetId="11">'8-11'!$A$1:$E$8</definedName>
    <definedName name="_xlnm.Print_Area" localSheetId="12">'8-12'!$A$1:$B$8</definedName>
    <definedName name="_xlnm.Print_Area" localSheetId="13">'8-13'!$A$1:$E$9</definedName>
    <definedName name="_xlnm.Print_Area" localSheetId="14">'8-14(1)'!$A$1:$I$143</definedName>
    <definedName name="_xlnm.Print_Area" localSheetId="15">'8-14(2)'!$A$1:$I$141</definedName>
    <definedName name="_xlnm.Print_Area" localSheetId="16">'8-14(3)'!$A$1:$I$141</definedName>
    <definedName name="_xlnm.Print_Area" localSheetId="17">'8-15'!$A$1:$G$8</definedName>
    <definedName name="_xlnm.Print_Area" localSheetId="18">'8-16'!$A$1:$H$8</definedName>
    <definedName name="_xlnm.Print_Area" localSheetId="19">'8-17'!$A$1:$G$8</definedName>
    <definedName name="_xlnm.Print_Area" localSheetId="20">'8-18'!$A$1:$D$8</definedName>
    <definedName name="_xlnm.Print_Area" localSheetId="21">'8-19'!$A$1:$E$9</definedName>
    <definedName name="_xlnm.Print_Area" localSheetId="22">'8-20'!$A$1:$G$8</definedName>
    <definedName name="_xlnm.Print_Area" localSheetId="23">'8-21'!$A$1:$G$8</definedName>
    <definedName name="_xlnm.Print_Area" localSheetId="24">'8-22'!$A$1:$E$8</definedName>
    <definedName name="_xlnm.Print_Area" localSheetId="25">'8-23'!$A$1:$I$8</definedName>
    <definedName name="_xlnm.Print_Area" localSheetId="26">'8-24'!$A$1:$H$50</definedName>
    <definedName name="_xlnm.Print_Area" localSheetId="27">'8-25'!$A$1:$H$10</definedName>
    <definedName name="_xlnm.Print_Area" localSheetId="28">'8-26'!$A$1:$E$21</definedName>
    <definedName name="_xlnm.Print_Area" localSheetId="29">'8-27'!$A$1:$P$11</definedName>
    <definedName name="_xlnm.Print_Area" localSheetId="30">'8-28'!$A$1:$E$8</definedName>
    <definedName name="_xlnm.Print_Area" localSheetId="31">'8-29'!$A$1:$G$26</definedName>
    <definedName name="_xlnm.Print_Area" localSheetId="3">'8-3 '!$A$1:$I$9</definedName>
    <definedName name="_xlnm.Print_Area" localSheetId="32">'8-30'!$A$1:$J$8</definedName>
    <definedName name="_xlnm.Print_Area" localSheetId="33">'8-31'!$A$1:$E$8</definedName>
    <definedName name="_xlnm.Print_Area" localSheetId="34">'8-32'!$A$1:$D$9</definedName>
    <definedName name="_xlnm.Print_Area" localSheetId="35">'8-33'!$A$1:$K$8</definedName>
    <definedName name="_xlnm.Print_Area" localSheetId="36">'8-34'!$A$1:$D$8</definedName>
    <definedName name="_xlnm.Print_Area" localSheetId="37">'8-35'!$A$1:$F$8</definedName>
    <definedName name="_xlnm.Print_Area" localSheetId="38">'8-36'!$A$1:$D$8</definedName>
    <definedName name="_xlnm.Print_Area" localSheetId="39">'8-37'!$A$1:$I$12</definedName>
    <definedName name="_xlnm.Print_Area" localSheetId="40">'8-38'!$A$1:$I$8</definedName>
    <definedName name="_xlnm.Print_Area" localSheetId="41">'8-39'!$A$1:$H$8</definedName>
    <definedName name="_xlnm.Print_Area" localSheetId="4">'8-4 '!$A$1:$F$9</definedName>
    <definedName name="_xlnm.Print_Area" localSheetId="42">'8-40'!$A$1:$F$9</definedName>
    <definedName name="_xlnm.Print_Area" localSheetId="43">'8-41'!$A$1:$F$9</definedName>
    <definedName name="_xlnm.Print_Area" localSheetId="44">'8-42'!$A$1:$Q$11</definedName>
    <definedName name="_xlnm.Print_Area" localSheetId="45">'8-43'!$A$1:$F$9</definedName>
    <definedName name="_xlnm.Print_Area" localSheetId="46">'8-44 '!$A$1:$C$8</definedName>
    <definedName name="_xlnm.Print_Area" localSheetId="47">'8-45 '!$A$1:$E$8</definedName>
    <definedName name="_xlnm.Print_Area" localSheetId="48">'8-46'!$A$1:$E$8</definedName>
    <definedName name="_xlnm.Print_Area" localSheetId="49">'8-47 '!$A$1:$J$12</definedName>
    <definedName name="_xlnm.Print_Area" localSheetId="50">'8-48'!$A$1:$N$11</definedName>
    <definedName name="_xlnm.Print_Area" localSheetId="51">'8-49'!$A$1:$G$9</definedName>
    <definedName name="_xlnm.Print_Area" localSheetId="5">'8-5'!$A$1:$G$8</definedName>
    <definedName name="_xlnm.Print_Area" localSheetId="52">'8-50'!$A$1:$G$8</definedName>
    <definedName name="_xlnm.Print_Area" localSheetId="53">'8-51'!$A$1:$J$10</definedName>
    <definedName name="_xlnm.Print_Area" localSheetId="54">'8-52'!$A$1:$H$9</definedName>
    <definedName name="_xlnm.Print_Area" localSheetId="55">'8-53'!$A$1:$G$16</definedName>
    <definedName name="_xlnm.Print_Area" localSheetId="56">'8-54'!$A$1:$E$8</definedName>
    <definedName name="_xlnm.Print_Area" localSheetId="57">'8-55'!$A$1:$F$18</definedName>
    <definedName name="_xlnm.Print_Area" localSheetId="58">'8-56'!$A$1:$D$8</definedName>
    <definedName name="_xlnm.Print_Area" localSheetId="59">'8-57'!$A$1:$C$8</definedName>
    <definedName name="_xlnm.Print_Area" localSheetId="60">'8-58'!$A$1:$F$8</definedName>
    <definedName name="_xlnm.Print_Area" localSheetId="61">'8-59'!$A$1:$J$8</definedName>
    <definedName name="_xlnm.Print_Area" localSheetId="6">'8-6'!$A$1:$C$8</definedName>
    <definedName name="_xlnm.Print_Area" localSheetId="62">'8-60'!$A$1:$H$9</definedName>
    <definedName name="_xlnm.Print_Area" localSheetId="63">'8-61'!$A$1:$D$9</definedName>
    <definedName name="_xlnm.Print_Area" localSheetId="64">'8-62'!$A$1:$N$11</definedName>
    <definedName name="_xlnm.Print_Area" localSheetId="65">'8-63'!$A$1:$F$8</definedName>
    <definedName name="_xlnm.Print_Area" localSheetId="66">'8-64'!$A$1:$J$10</definedName>
    <definedName name="_xlnm.Print_Area" localSheetId="67">'8-65'!$A$1:$C$9</definedName>
    <definedName name="_xlnm.Print_Area" localSheetId="68">'8-66'!$A$1:$E$8</definedName>
    <definedName name="_xlnm.Print_Area" localSheetId="7">'8-7'!$A$1:$Q$8</definedName>
    <definedName name="_xlnm.Print_Titles" localSheetId="15">#REF!</definedName>
    <definedName name="_xlnm.Print_Titles" localSheetId="16">#REF!</definedName>
    <definedName name="_xlnm.Print_Titles" localSheetId="20">#REF!</definedName>
    <definedName name="_xlnm.Print_Titles" localSheetId="30">#REF!</definedName>
    <definedName name="_xlnm.Print_Titles" localSheetId="63">#REF!</definedName>
    <definedName name="_xlnm.Print_Titles" localSheetId="68">#REF!</definedName>
    <definedName name="_xlnm.Print_Titles">#REF!</definedName>
    <definedName name="Q00700_集計結果" localSheetId="40">#REF!</definedName>
    <definedName name="Q00700_集計結果">#REF!</definedName>
    <definedName name="take" localSheetId="0">#REF!,#REF!,#REF!,#REF!,#REF!,#REF!</definedName>
    <definedName name="take" localSheetId="2">#REF!,#REF!,#REF!,#REF!,#REF!,#REF!</definedName>
    <definedName name="take" localSheetId="10">#REF!,#REF!,#REF!,#REF!,#REF!,#REF!</definedName>
    <definedName name="take" localSheetId="14">#REF!,#REF!,#REF!,#REF!,#REF!,#REF!</definedName>
    <definedName name="take" localSheetId="15">#REF!,#REF!,#REF!,#REF!,#REF!,#REF!</definedName>
    <definedName name="take" localSheetId="16">#REF!,#REF!,#REF!,#REF!,#REF!,#REF!</definedName>
    <definedName name="take" localSheetId="27">#REF!,#REF!,#REF!,#REF!,#REF!,#REF!</definedName>
    <definedName name="take" localSheetId="28">#REF!,#REF!,#REF!,#REF!,#REF!,#REF!</definedName>
    <definedName name="take" localSheetId="29">#REF!,#REF!,#REF!,#REF!,#REF!,#REF!</definedName>
    <definedName name="take" localSheetId="34">#REF!,#REF!,#REF!,#REF!,#REF!,#REF!</definedName>
    <definedName name="take" localSheetId="37">#REF!,#REF!,#REF!,#REF!,#REF!,#REF!</definedName>
    <definedName name="take" localSheetId="38">#REF!,#REF!,#REF!,#REF!,#REF!,#REF!</definedName>
    <definedName name="take" localSheetId="39">#REF!,#REF!,#REF!,#REF!,#REF!,#REF!</definedName>
    <definedName name="take" localSheetId="40">#REF!,#REF!,#REF!,#REF!,#REF!,#REF!</definedName>
    <definedName name="take" localSheetId="44">#REF!,#REF!,#REF!,#REF!,#REF!,#REF!</definedName>
    <definedName name="take" localSheetId="50">#REF!,#REF!,#REF!,#REF!,#REF!,#REF!</definedName>
    <definedName name="take" localSheetId="51">#REF!,#REF!,#REF!,#REF!,#REF!,#REF!</definedName>
    <definedName name="take" localSheetId="5">#REF!,#REF!,#REF!,#REF!,#REF!,#REF!</definedName>
    <definedName name="take" localSheetId="61">#REF!,#REF!,#REF!,#REF!,#REF!,#REF!</definedName>
    <definedName name="take" localSheetId="6">#REF!,#REF!,#REF!,#REF!,#REF!,#REF!</definedName>
    <definedName name="take" localSheetId="7">#REF!,#REF!,#REF!,#REF!,#REF!,#REF!</definedName>
    <definedName name="take">#REF!,#REF!,#REF!,#REF!,#REF!,#REF!</definedName>
    <definedName name="uia" localSheetId="0">#REF!,#REF!,#REF!,#REF!,#REF!,#REF!</definedName>
    <definedName name="uia" localSheetId="2">#REF!,#REF!,#REF!,#REF!,#REF!,#REF!</definedName>
    <definedName name="uia" localSheetId="10">#REF!,#REF!,#REF!,#REF!,#REF!,#REF!</definedName>
    <definedName name="uia" localSheetId="14">#REF!,#REF!,#REF!,#REF!,#REF!,#REF!</definedName>
    <definedName name="uia" localSheetId="15">#REF!,#REF!,#REF!,#REF!,#REF!,#REF!</definedName>
    <definedName name="uia" localSheetId="16">#REF!,#REF!,#REF!,#REF!,#REF!,#REF!</definedName>
    <definedName name="uia" localSheetId="27">#REF!,#REF!,#REF!,#REF!,#REF!,#REF!</definedName>
    <definedName name="uia" localSheetId="29">#REF!,#REF!,#REF!,#REF!,#REF!,#REF!</definedName>
    <definedName name="uia" localSheetId="34">#REF!,#REF!,#REF!,#REF!,#REF!,#REF!</definedName>
    <definedName name="uia" localSheetId="37">#REF!,#REF!,#REF!,#REF!,#REF!,#REF!</definedName>
    <definedName name="uia" localSheetId="38">#REF!,#REF!,#REF!,#REF!,#REF!,#REF!</definedName>
    <definedName name="uia" localSheetId="39">#REF!,#REF!,#REF!,#REF!,#REF!,#REF!</definedName>
    <definedName name="uia" localSheetId="40">#REF!,#REF!,#REF!,#REF!,#REF!,#REF!</definedName>
    <definedName name="uia" localSheetId="44">#REF!,#REF!,#REF!,#REF!,#REF!,#REF!</definedName>
    <definedName name="uia" localSheetId="50">#REF!,#REF!,#REF!,#REF!,#REF!,#REF!</definedName>
    <definedName name="uia" localSheetId="51">#REF!,#REF!,#REF!,#REF!,#REF!,#REF!</definedName>
    <definedName name="uia" localSheetId="5">#REF!,#REF!,#REF!,#REF!,#REF!,#REF!</definedName>
    <definedName name="uia" localSheetId="61">#REF!,#REF!,#REF!,#REF!,#REF!,#REF!</definedName>
    <definedName name="uia" localSheetId="7">#REF!,#REF!,#REF!,#REF!,#REF!,#REF!</definedName>
    <definedName name="uia">#REF!,#REF!,#REF!,#REF!,#REF!,#REF!</definedName>
    <definedName name="ああ" localSheetId="0">#REF!,#REF!,#REF!,#REF!,#REF!,#REF!</definedName>
    <definedName name="ああ" localSheetId="1">#REF!,#REF!,#REF!,#REF!,#REF!,#REF!</definedName>
    <definedName name="ああ" localSheetId="2">#REF!,#REF!,#REF!,#REF!,#REF!,#REF!</definedName>
    <definedName name="ああ" localSheetId="10">#REF!,#REF!,#REF!,#REF!,#REF!,#REF!</definedName>
    <definedName name="ああ" localSheetId="14">#REF!,#REF!,#REF!,#REF!,#REF!,#REF!</definedName>
    <definedName name="ああ" localSheetId="15">#REF!,#REF!,#REF!,#REF!,#REF!,#REF!</definedName>
    <definedName name="ああ" localSheetId="16">#REF!,#REF!,#REF!,#REF!,#REF!,#REF!</definedName>
    <definedName name="ああ" localSheetId="20">#REF!,#REF!,#REF!,#REF!,#REF!,#REF!</definedName>
    <definedName name="ああ" localSheetId="21">#REF!,#REF!,#REF!,#REF!,#REF!,#REF!</definedName>
    <definedName name="ああ" localSheetId="25">#REF!,#REF!,#REF!,#REF!,#REF!,#REF!</definedName>
    <definedName name="ああ" localSheetId="26">#REF!,#REF!,#REF!,#REF!,#REF!,#REF!</definedName>
    <definedName name="ああ" localSheetId="27">#REF!,#REF!,#REF!,#REF!,#REF!,#REF!</definedName>
    <definedName name="ああ" localSheetId="28">#REF!,#REF!,#REF!,#REF!,#REF!,#REF!</definedName>
    <definedName name="ああ" localSheetId="29">#REF!,#REF!,#REF!,#REF!,#REF!,#REF!</definedName>
    <definedName name="ああ" localSheetId="30">#REF!,#REF!,#REF!,#REF!,#REF!,#REF!</definedName>
    <definedName name="ああ" localSheetId="31">#REF!,#REF!,#REF!,#REF!,#REF!,#REF!</definedName>
    <definedName name="ああ" localSheetId="32">#REF!,#REF!,#REF!,#REF!,#REF!,#REF!</definedName>
    <definedName name="ああ" localSheetId="33">#REF!,#REF!,#REF!,#REF!,#REF!,#REF!</definedName>
    <definedName name="ああ" localSheetId="34">#REF!,#REF!,#REF!,#REF!,#REF!,#REF!</definedName>
    <definedName name="ああ" localSheetId="35">#REF!,#REF!,#REF!,#REF!,#REF!,#REF!</definedName>
    <definedName name="ああ" localSheetId="36">#REF!,#REF!,#REF!,#REF!,#REF!,#REF!</definedName>
    <definedName name="ああ" localSheetId="37">#REF!,#REF!,#REF!,#REF!,#REF!,#REF!</definedName>
    <definedName name="ああ" localSheetId="38">#REF!,#REF!,#REF!,#REF!,#REF!,#REF!</definedName>
    <definedName name="ああ" localSheetId="39">#REF!,#REF!,#REF!,#REF!,#REF!,#REF!</definedName>
    <definedName name="ああ" localSheetId="40">#REF!,#REF!,#REF!,#REF!,#REF!,#REF!</definedName>
    <definedName name="ああ" localSheetId="44">#REF!,#REF!,#REF!,#REF!,#REF!,#REF!</definedName>
    <definedName name="ああ" localSheetId="50">#REF!,#REF!,#REF!,#REF!,#REF!,#REF!</definedName>
    <definedName name="ああ" localSheetId="51">#REF!,#REF!,#REF!,#REF!,#REF!,#REF!</definedName>
    <definedName name="ああ" localSheetId="5">#REF!,#REF!,#REF!,#REF!,#REF!,#REF!</definedName>
    <definedName name="ああ" localSheetId="58">#REF!,#REF!,#REF!,#REF!,#REF!,#REF!</definedName>
    <definedName name="ああ" localSheetId="60">#REF!,#REF!,#REF!,#REF!,#REF!,#REF!</definedName>
    <definedName name="ああ" localSheetId="61">#REF!,#REF!,#REF!,#REF!,#REF!,#REF!</definedName>
    <definedName name="ああ" localSheetId="6">#REF!,#REF!,#REF!,#REF!,#REF!,#REF!</definedName>
    <definedName name="ああ" localSheetId="62">#REF!,#REF!,#REF!,#REF!,#REF!,#REF!</definedName>
    <definedName name="ああ" localSheetId="63">#REF!,#REF!,#REF!,#REF!,#REF!,#REF!</definedName>
    <definedName name="ああ" localSheetId="64">#REF!,#REF!,#REF!,#REF!,#REF!,#REF!</definedName>
    <definedName name="ああ" localSheetId="66">#REF!,#REF!,#REF!,#REF!,#REF!,#REF!</definedName>
    <definedName name="ああ" localSheetId="67">#REF!,#REF!,#REF!,#REF!,#REF!,#REF!</definedName>
    <definedName name="ああ" localSheetId="68">#REF!,#REF!,#REF!,#REF!,#REF!,#REF!</definedName>
    <definedName name="ああ" localSheetId="7">#REF!,#REF!,#REF!,#REF!,#REF!,#REF!</definedName>
    <definedName name="ああ">#REF!,#REF!,#REF!,#REF!,#REF!,#REF!</definedName>
    <definedName name="あああ" localSheetId="0">#REF!,#REF!,#REF!,#REF!,#REF!,#REF!,#REF!,#REF!,#REF!,#REF!,#REF!,#REF!,#REF!,#REF!</definedName>
    <definedName name="あああ" localSheetId="1">#REF!,#REF!,#REF!,#REF!,#REF!,#REF!,#REF!,#REF!,#REF!,#REF!,#REF!,#REF!,#REF!,#REF!</definedName>
    <definedName name="あああ" localSheetId="2">#REF!,#REF!,#REF!,#REF!,#REF!,#REF!,#REF!,#REF!,#REF!,#REF!,#REF!,#REF!,#REF!,#REF!</definedName>
    <definedName name="あああ" localSheetId="15">#REF!,#REF!,#REF!,#REF!,#REF!,#REF!,#REF!,#REF!,#REF!,#REF!,#REF!,#REF!,#REF!,#REF!</definedName>
    <definedName name="あああ" localSheetId="16">#REF!,#REF!,#REF!,#REF!,#REF!,#REF!,#REF!,#REF!,#REF!,#REF!,#REF!,#REF!,#REF!,#REF!</definedName>
    <definedName name="あああ" localSheetId="27">#REF!,#REF!,#REF!,#REF!,#REF!,#REF!,#REF!,#REF!,#REF!,#REF!,#REF!,#REF!,#REF!,#REF!</definedName>
    <definedName name="あああ" localSheetId="28">#REF!,#REF!,#REF!,#REF!,#REF!,#REF!,#REF!,#REF!,#REF!,#REF!,#REF!,#REF!,#REF!,#REF!</definedName>
    <definedName name="あああ" localSheetId="29">#REF!,#REF!,#REF!,#REF!,#REF!,#REF!,#REF!,#REF!,#REF!,#REF!,#REF!,#REF!,#REF!,#REF!</definedName>
    <definedName name="あああ" localSheetId="30">#REF!,#REF!,#REF!,#REF!,#REF!,#REF!,#REF!,#REF!,#REF!,#REF!,#REF!,#REF!,#REF!,#REF!</definedName>
    <definedName name="あああ" localSheetId="34">#REF!,#REF!,#REF!,#REF!,#REF!,#REF!,#REF!,#REF!,#REF!,#REF!,#REF!,#REF!,#REF!,#REF!</definedName>
    <definedName name="あああ" localSheetId="37">#REF!,#REF!,#REF!,#REF!,#REF!,#REF!,#REF!,#REF!,#REF!,#REF!,#REF!,#REF!,#REF!,#REF!</definedName>
    <definedName name="あああ" localSheetId="38">#REF!,#REF!,#REF!,#REF!,#REF!,#REF!,#REF!,#REF!,#REF!,#REF!,#REF!,#REF!,#REF!,#REF!</definedName>
    <definedName name="あああ" localSheetId="39">#REF!,#REF!,#REF!,#REF!,#REF!,#REF!,#REF!,#REF!,#REF!,#REF!,#REF!,#REF!,#REF!,#REF!</definedName>
    <definedName name="あああ" localSheetId="40">#REF!,#REF!,#REF!,#REF!,#REF!,#REF!,#REF!,#REF!,#REF!,#REF!,#REF!,#REF!,#REF!,#REF!</definedName>
    <definedName name="あああ" localSheetId="44">#REF!,#REF!,#REF!,#REF!,#REF!,#REF!,#REF!,#REF!,#REF!,#REF!,#REF!,#REF!,#REF!,#REF!</definedName>
    <definedName name="あああ" localSheetId="50">#REF!,#REF!,#REF!,#REF!,#REF!,#REF!,#REF!,#REF!,#REF!,#REF!,#REF!,#REF!,#REF!,#REF!</definedName>
    <definedName name="あああ" localSheetId="51">#REF!,#REF!,#REF!,#REF!,#REF!,#REF!,#REF!,#REF!,#REF!,#REF!,#REF!,#REF!,#REF!,#REF!</definedName>
    <definedName name="あああ" localSheetId="5">#REF!,#REF!,#REF!,#REF!,#REF!,#REF!,#REF!,#REF!,#REF!,#REF!,#REF!,#REF!,#REF!,#REF!</definedName>
    <definedName name="あああ" localSheetId="61">#REF!,#REF!,#REF!,#REF!,#REF!,#REF!,#REF!,#REF!,#REF!,#REF!,#REF!,#REF!,#REF!,#REF!</definedName>
    <definedName name="あああ" localSheetId="6">#REF!,#REF!,#REF!,#REF!,#REF!,#REF!,#REF!,#REF!,#REF!,#REF!,#REF!,#REF!,#REF!,#REF!</definedName>
    <definedName name="あああ" localSheetId="7">#REF!,#REF!,#REF!,#REF!,#REF!,#REF!,#REF!,#REF!,#REF!,#REF!,#REF!,#REF!,#REF!,#REF!</definedName>
    <definedName name="あああ">#REF!,#REF!,#REF!,#REF!,#REF!,#REF!,#REF!,#REF!,#REF!,#REF!,#REF!,#REF!,#REF!,#REF!</definedName>
    <definedName name="こども" localSheetId="0">#REF!,#REF!,#REF!,#REF!,#REF!,#REF!,#REF!,#REF!,#REF!,#REF!,#REF!,#REF!,#REF!,#REF!</definedName>
    <definedName name="こども" localSheetId="1">#REF!,#REF!,#REF!,#REF!,#REF!,#REF!,#REF!,#REF!,#REF!,#REF!,#REF!,#REF!,#REF!,#REF!</definedName>
    <definedName name="こども" localSheetId="2">#REF!,#REF!,#REF!,#REF!,#REF!,#REF!,#REF!,#REF!,#REF!,#REF!,#REF!,#REF!,#REF!,#REF!</definedName>
    <definedName name="こども" localSheetId="10">#REF!,#REF!,#REF!,#REF!,#REF!,#REF!,#REF!,#REF!,#REF!,#REF!,#REF!,#REF!,#REF!,#REF!</definedName>
    <definedName name="こども" localSheetId="14">#REF!,#REF!,#REF!,#REF!,#REF!,#REF!,#REF!,#REF!,#REF!,#REF!,#REF!,#REF!,#REF!,#REF!</definedName>
    <definedName name="こども" localSheetId="15">#REF!,#REF!,#REF!,#REF!,#REF!,#REF!,#REF!,#REF!,#REF!,#REF!,#REF!,#REF!,#REF!,#REF!</definedName>
    <definedName name="こども" localSheetId="16">#REF!,#REF!,#REF!,#REF!,#REF!,#REF!,#REF!,#REF!,#REF!,#REF!,#REF!,#REF!,#REF!,#REF!</definedName>
    <definedName name="こども" localSheetId="20">#REF!,#REF!,#REF!,#REF!,#REF!,#REF!,#REF!,#REF!,#REF!,#REF!,#REF!,#REF!,#REF!,#REF!</definedName>
    <definedName name="こども" localSheetId="21">#REF!,#REF!,#REF!,#REF!,#REF!,#REF!,#REF!,#REF!,#REF!,#REF!,#REF!,#REF!,#REF!,#REF!</definedName>
    <definedName name="こども" localSheetId="25">#REF!,#REF!,#REF!,#REF!,#REF!,#REF!,#REF!,#REF!,#REF!,#REF!,#REF!,#REF!,#REF!,#REF!</definedName>
    <definedName name="こども" localSheetId="26">#REF!,#REF!,#REF!,#REF!,#REF!,#REF!,#REF!,#REF!,#REF!,#REF!,#REF!,#REF!,#REF!,#REF!</definedName>
    <definedName name="こども" localSheetId="27">#REF!,#REF!,#REF!,#REF!,#REF!,#REF!,#REF!,#REF!,#REF!,#REF!,#REF!,#REF!,#REF!,#REF!</definedName>
    <definedName name="こども" localSheetId="28">#REF!,#REF!,#REF!,#REF!,#REF!,#REF!,#REF!,#REF!,#REF!,#REF!,#REF!,#REF!,#REF!,#REF!</definedName>
    <definedName name="こども" localSheetId="29">#REF!,#REF!,#REF!,#REF!,#REF!,#REF!,#REF!,#REF!,#REF!,#REF!,#REF!,#REF!,#REF!,#REF!</definedName>
    <definedName name="こども" localSheetId="30">#REF!,#REF!,#REF!,#REF!,#REF!,#REF!,#REF!,#REF!,#REF!,#REF!,#REF!,#REF!,#REF!,#REF!</definedName>
    <definedName name="こども" localSheetId="31">#REF!,#REF!,#REF!,#REF!,#REF!,#REF!,#REF!,#REF!,#REF!,#REF!,#REF!,#REF!,#REF!,#REF!</definedName>
    <definedName name="こども" localSheetId="32">#REF!,#REF!,#REF!,#REF!,#REF!,#REF!,#REF!,#REF!,#REF!,#REF!,#REF!,#REF!,#REF!,#REF!</definedName>
    <definedName name="こども" localSheetId="33">#REF!,#REF!,#REF!,#REF!,#REF!,#REF!,#REF!,#REF!,#REF!,#REF!,#REF!,#REF!,#REF!,#REF!</definedName>
    <definedName name="こども" localSheetId="34">#REF!,#REF!,#REF!,#REF!,#REF!,#REF!,#REF!,#REF!,#REF!,#REF!,#REF!,#REF!,#REF!,#REF!</definedName>
    <definedName name="こども" localSheetId="35">#REF!,#REF!,#REF!,#REF!,#REF!,#REF!,#REF!,#REF!,#REF!,#REF!,#REF!,#REF!,#REF!,#REF!</definedName>
    <definedName name="こども" localSheetId="36">#REF!,#REF!,#REF!,#REF!,#REF!,#REF!,#REF!,#REF!,#REF!,#REF!,#REF!,#REF!,#REF!,#REF!</definedName>
    <definedName name="こども" localSheetId="37">#REF!,#REF!,#REF!,#REF!,#REF!,#REF!,#REF!,#REF!,#REF!,#REF!,#REF!,#REF!,#REF!,#REF!</definedName>
    <definedName name="こども" localSheetId="38">#REF!,#REF!,#REF!,#REF!,#REF!,#REF!,#REF!,#REF!,#REF!,#REF!,#REF!,#REF!,#REF!,#REF!</definedName>
    <definedName name="こども" localSheetId="39">#REF!,#REF!,#REF!,#REF!,#REF!,#REF!,#REF!,#REF!,#REF!,#REF!,#REF!,#REF!,#REF!,#REF!</definedName>
    <definedName name="こども" localSheetId="40">#REF!,#REF!,#REF!,#REF!,#REF!,#REF!,#REF!,#REF!,#REF!,#REF!,#REF!,#REF!,#REF!,#REF!</definedName>
    <definedName name="こども" localSheetId="44">#REF!,#REF!,#REF!,#REF!,#REF!,#REF!,#REF!,#REF!,#REF!,#REF!,#REF!,#REF!,#REF!,#REF!</definedName>
    <definedName name="こども" localSheetId="50">#REF!,#REF!,#REF!,#REF!,#REF!,#REF!,#REF!,#REF!,#REF!,#REF!,#REF!,#REF!,#REF!,#REF!</definedName>
    <definedName name="こども" localSheetId="51">#REF!,#REF!,#REF!,#REF!,#REF!,#REF!,#REF!,#REF!,#REF!,#REF!,#REF!,#REF!,#REF!,#REF!</definedName>
    <definedName name="こども" localSheetId="5">#REF!,#REF!,#REF!,#REF!,#REF!,#REF!,#REF!,#REF!,#REF!,#REF!,#REF!,#REF!,#REF!,#REF!</definedName>
    <definedName name="こども" localSheetId="53">#REF!,#REF!,#REF!,#REF!,#REF!,#REF!,#REF!,#REF!,#REF!,#REF!,#REF!,#REF!,#REF!,#REF!</definedName>
    <definedName name="こども" localSheetId="54">#REF!,#REF!,#REF!,#REF!,#REF!,#REF!,#REF!,#REF!,#REF!,#REF!,#REF!,#REF!,#REF!,#REF!</definedName>
    <definedName name="こども" localSheetId="55">#REF!,#REF!,#REF!,#REF!,#REF!,#REF!,#REF!,#REF!,#REF!,#REF!,#REF!,#REF!,#REF!,#REF!</definedName>
    <definedName name="こども" localSheetId="56">#REF!,#REF!,#REF!,#REF!,#REF!,#REF!,#REF!,#REF!,#REF!,#REF!,#REF!,#REF!,#REF!,#REF!</definedName>
    <definedName name="こども" localSheetId="58">#REF!,#REF!,#REF!,#REF!,#REF!,#REF!,#REF!,#REF!,#REF!,#REF!,#REF!,#REF!,#REF!,#REF!</definedName>
    <definedName name="こども" localSheetId="60">#REF!,#REF!,#REF!,#REF!,#REF!,#REF!,#REF!,#REF!,#REF!,#REF!,#REF!,#REF!,#REF!,#REF!</definedName>
    <definedName name="こども" localSheetId="6">#REF!,#REF!,#REF!,#REF!,#REF!,#REF!,#REF!,#REF!,#REF!,#REF!,#REF!,#REF!,#REF!,#REF!</definedName>
    <definedName name="こども" localSheetId="62">#REF!,#REF!,#REF!,#REF!,#REF!,#REF!,#REF!,#REF!,#REF!,#REF!,#REF!,#REF!,#REF!,#REF!</definedName>
    <definedName name="こども" localSheetId="63">#REF!,#REF!,#REF!,#REF!,#REF!,#REF!,#REF!,#REF!,#REF!,#REF!,#REF!,#REF!,#REF!,#REF!</definedName>
    <definedName name="こども" localSheetId="64">#REF!,#REF!,#REF!,#REF!,#REF!,#REF!,#REF!,#REF!,#REF!,#REF!,#REF!,#REF!,#REF!,#REF!</definedName>
    <definedName name="こども" localSheetId="66">#REF!,#REF!,#REF!,#REF!,#REF!,#REF!,#REF!,#REF!,#REF!,#REF!,#REF!,#REF!,#REF!,#REF!</definedName>
    <definedName name="こども" localSheetId="67">#REF!,#REF!,#REF!,#REF!,#REF!,#REF!,#REF!,#REF!,#REF!,#REF!,#REF!,#REF!,#REF!,#REF!</definedName>
    <definedName name="こども" localSheetId="68">#REF!,#REF!,#REF!,#REF!,#REF!,#REF!,#REF!,#REF!,#REF!,#REF!,#REF!,#REF!,#REF!,#REF!</definedName>
    <definedName name="こども" localSheetId="7">#REF!,#REF!,#REF!,#REF!,#REF!,#REF!,#REF!,#REF!,#REF!,#REF!,#REF!,#REF!,#REF!,#REF!</definedName>
    <definedName name="こども">#REF!,#REF!,#REF!,#REF!,#REF!,#REF!,#REF!,#REF!,#REF!,#REF!,#REF!,#REF!,#REF!,#REF!</definedName>
    <definedName name="これ" localSheetId="15">#REF!</definedName>
    <definedName name="これ" localSheetId="16">#REF!</definedName>
    <definedName name="これ" localSheetId="30">#REF!</definedName>
    <definedName name="これ">#REF!</definedName>
    <definedName name="だぶり" localSheetId="0">#REF!</definedName>
    <definedName name="だぶり" localSheetId="2">#REF!</definedName>
    <definedName name="だぶり" localSheetId="16">#REF!</definedName>
    <definedName name="だぶり" localSheetId="27">#REF!</definedName>
    <definedName name="だぶり" localSheetId="28">#REF!</definedName>
    <definedName name="だぶり" localSheetId="29">#REF!</definedName>
    <definedName name="だぶり" localSheetId="34">#REF!</definedName>
    <definedName name="だぶり" localSheetId="37">#REF!</definedName>
    <definedName name="だぶり" localSheetId="38">#REF!</definedName>
    <definedName name="だぶり" localSheetId="39">#REF!</definedName>
    <definedName name="だぶり" localSheetId="40">#REF!</definedName>
    <definedName name="だぶり" localSheetId="44">#REF!</definedName>
    <definedName name="だぶり" localSheetId="50">#REF!</definedName>
    <definedName name="だぶり" localSheetId="51">#REF!</definedName>
    <definedName name="だぶり" localSheetId="5">#REF!</definedName>
    <definedName name="だぶり" localSheetId="6">#REF!</definedName>
    <definedName name="だぶり" localSheetId="7">#REF!</definedName>
    <definedName name="だぶり">#REF!</definedName>
    <definedName name="ん" localSheetId="0">#REF!,#REF!,#REF!,#REF!,#REF!,#REF!</definedName>
    <definedName name="ん" localSheetId="1">#REF!,#REF!,#REF!,#REF!,#REF!,#REF!</definedName>
    <definedName name="ん" localSheetId="2">#REF!,#REF!,#REF!,#REF!,#REF!,#REF!</definedName>
    <definedName name="ん" localSheetId="10">#REF!,#REF!,#REF!,#REF!,#REF!,#REF!</definedName>
    <definedName name="ん" localSheetId="14">#REF!,#REF!,#REF!,#REF!,#REF!,#REF!</definedName>
    <definedName name="ん" localSheetId="15">#REF!,#REF!,#REF!,#REF!,#REF!,#REF!</definedName>
    <definedName name="ん" localSheetId="16">#REF!,#REF!,#REF!,#REF!,#REF!,#REF!</definedName>
    <definedName name="ん" localSheetId="20">#REF!,#REF!,#REF!,#REF!,#REF!,#REF!</definedName>
    <definedName name="ん" localSheetId="21">#REF!,#REF!,#REF!,#REF!,#REF!,#REF!</definedName>
    <definedName name="ん" localSheetId="25">#REF!,#REF!,#REF!,#REF!,#REF!,#REF!</definedName>
    <definedName name="ん" localSheetId="26">#REF!,#REF!,#REF!,#REF!,#REF!,#REF!</definedName>
    <definedName name="ん" localSheetId="27">#REF!,#REF!,#REF!,#REF!,#REF!,#REF!</definedName>
    <definedName name="ん" localSheetId="28">#REF!,#REF!,#REF!,#REF!,#REF!,#REF!</definedName>
    <definedName name="ん" localSheetId="29">#REF!,#REF!,#REF!,#REF!,#REF!,#REF!</definedName>
    <definedName name="ん" localSheetId="30">#REF!,#REF!,#REF!,#REF!,#REF!,#REF!</definedName>
    <definedName name="ん" localSheetId="31">#REF!,#REF!,#REF!,#REF!,#REF!,#REF!</definedName>
    <definedName name="ん" localSheetId="32">#REF!,#REF!,#REF!,#REF!,#REF!,#REF!</definedName>
    <definedName name="ん" localSheetId="33">#REF!,#REF!,#REF!,#REF!,#REF!,#REF!</definedName>
    <definedName name="ん" localSheetId="34">#REF!,#REF!,#REF!,#REF!,#REF!,#REF!</definedName>
    <definedName name="ん" localSheetId="35">#REF!,#REF!,#REF!,#REF!,#REF!,#REF!</definedName>
    <definedName name="ん" localSheetId="36">#REF!,#REF!,#REF!,#REF!,#REF!,#REF!</definedName>
    <definedName name="ん" localSheetId="37">#REF!,#REF!,#REF!,#REF!,#REF!,#REF!</definedName>
    <definedName name="ん" localSheetId="38">#REF!,#REF!,#REF!,#REF!,#REF!,#REF!</definedName>
    <definedName name="ん" localSheetId="39">#REF!,#REF!,#REF!,#REF!,#REF!,#REF!</definedName>
    <definedName name="ん" localSheetId="40">#REF!,#REF!,#REF!,#REF!,#REF!,#REF!</definedName>
    <definedName name="ん" localSheetId="44">#REF!,#REF!,#REF!,#REF!,#REF!,#REF!</definedName>
    <definedName name="ん" localSheetId="50">#REF!,#REF!,#REF!,#REF!,#REF!,#REF!</definedName>
    <definedName name="ん" localSheetId="51">#REF!,#REF!,#REF!,#REF!,#REF!,#REF!</definedName>
    <definedName name="ん" localSheetId="5">#REF!,#REF!,#REF!,#REF!,#REF!,#REF!</definedName>
    <definedName name="ん" localSheetId="58">#REF!,#REF!,#REF!,#REF!,#REF!,#REF!</definedName>
    <definedName name="ん" localSheetId="60">#REF!,#REF!,#REF!,#REF!,#REF!,#REF!</definedName>
    <definedName name="ん" localSheetId="61">#REF!,#REF!,#REF!,#REF!,#REF!,#REF!</definedName>
    <definedName name="ん" localSheetId="6">#REF!,#REF!,#REF!,#REF!,#REF!,#REF!</definedName>
    <definedName name="ん" localSheetId="62">#REF!,#REF!,#REF!,#REF!,#REF!,#REF!</definedName>
    <definedName name="ん" localSheetId="63">#REF!,#REF!,#REF!,#REF!,#REF!,#REF!</definedName>
    <definedName name="ん" localSheetId="64">#REF!,#REF!,#REF!,#REF!,#REF!,#REF!</definedName>
    <definedName name="ん" localSheetId="66">#REF!,#REF!,#REF!,#REF!,#REF!,#REF!</definedName>
    <definedName name="ん" localSheetId="67">#REF!,#REF!,#REF!,#REF!,#REF!,#REF!</definedName>
    <definedName name="ん" localSheetId="68">#REF!,#REF!,#REF!,#REF!,#REF!,#REF!</definedName>
    <definedName name="ん" localSheetId="7">#REF!,#REF!,#REF!,#REF!,#REF!,#REF!</definedName>
    <definedName name="ん">#REF!,#REF!,#REF!,#REF!,#REF!,#REF!</definedName>
    <definedName name="安心" localSheetId="0">#REF!,#REF!,#REF!,#REF!,#REF!,#REF!</definedName>
    <definedName name="安心" localSheetId="1">#REF!,#REF!,#REF!,#REF!,#REF!,#REF!</definedName>
    <definedName name="安心" localSheetId="2">#REF!,#REF!,#REF!,#REF!,#REF!,#REF!</definedName>
    <definedName name="安心" localSheetId="10">#REF!,#REF!,#REF!,#REF!,#REF!,#REF!</definedName>
    <definedName name="安心" localSheetId="14">#REF!,#REF!,#REF!,#REF!,#REF!,#REF!</definedName>
    <definedName name="安心" localSheetId="15">#REF!,#REF!,#REF!,#REF!,#REF!,#REF!</definedName>
    <definedName name="安心" localSheetId="16">#REF!,#REF!,#REF!,#REF!,#REF!,#REF!</definedName>
    <definedName name="安心" localSheetId="20">#REF!,#REF!,#REF!,#REF!,#REF!,#REF!</definedName>
    <definedName name="安心" localSheetId="21">#REF!,#REF!,#REF!,#REF!,#REF!,#REF!</definedName>
    <definedName name="安心" localSheetId="25">#REF!,#REF!,#REF!,#REF!,#REF!,#REF!</definedName>
    <definedName name="安心" localSheetId="26">#REF!,#REF!,#REF!,#REF!,#REF!,#REF!</definedName>
    <definedName name="安心" localSheetId="27">#REF!,#REF!,#REF!,#REF!,#REF!,#REF!</definedName>
    <definedName name="安心" localSheetId="28">#REF!,#REF!,#REF!,#REF!,#REF!,#REF!</definedName>
    <definedName name="安心" localSheetId="29">#REF!,#REF!,#REF!,#REF!,#REF!,#REF!</definedName>
    <definedName name="安心" localSheetId="30">#REF!,#REF!,#REF!,#REF!,#REF!,#REF!</definedName>
    <definedName name="安心" localSheetId="31">#REF!,#REF!,#REF!,#REF!,#REF!,#REF!</definedName>
    <definedName name="安心" localSheetId="32">#REF!,#REF!,#REF!,#REF!,#REF!,#REF!</definedName>
    <definedName name="安心" localSheetId="33">#REF!,#REF!,#REF!,#REF!,#REF!,#REF!</definedName>
    <definedName name="安心" localSheetId="34">#REF!,#REF!,#REF!,#REF!,#REF!,#REF!</definedName>
    <definedName name="安心" localSheetId="35">#REF!,#REF!,#REF!,#REF!,#REF!,#REF!</definedName>
    <definedName name="安心" localSheetId="36">#REF!,#REF!,#REF!,#REF!,#REF!,#REF!</definedName>
    <definedName name="安心" localSheetId="37">#REF!,#REF!,#REF!,#REF!,#REF!,#REF!</definedName>
    <definedName name="安心" localSheetId="38">#REF!,#REF!,#REF!,#REF!,#REF!,#REF!</definedName>
    <definedName name="安心" localSheetId="39">#REF!,#REF!,#REF!,#REF!,#REF!,#REF!</definedName>
    <definedName name="安心" localSheetId="40">#REF!,#REF!,#REF!,#REF!,#REF!,#REF!</definedName>
    <definedName name="安心" localSheetId="44">#REF!,#REF!,#REF!,#REF!,#REF!,#REF!</definedName>
    <definedName name="安心" localSheetId="50">#REF!,#REF!,#REF!,#REF!,#REF!,#REF!</definedName>
    <definedName name="安心" localSheetId="51">#REF!,#REF!,#REF!,#REF!,#REF!,#REF!</definedName>
    <definedName name="安心" localSheetId="5">#REF!,#REF!,#REF!,#REF!,#REF!,#REF!</definedName>
    <definedName name="安心" localSheetId="53">#REF!,#REF!,#REF!,#REF!,#REF!,#REF!</definedName>
    <definedName name="安心" localSheetId="54">#REF!,#REF!,#REF!,#REF!,#REF!,#REF!</definedName>
    <definedName name="安心" localSheetId="55">#REF!,#REF!,#REF!,#REF!,#REF!,#REF!</definedName>
    <definedName name="安心" localSheetId="56">#REF!,#REF!,#REF!,#REF!,#REF!,#REF!</definedName>
    <definedName name="安心" localSheetId="58">#REF!,#REF!,#REF!,#REF!,#REF!,#REF!</definedName>
    <definedName name="安心" localSheetId="60">#REF!,#REF!,#REF!,#REF!,#REF!,#REF!</definedName>
    <definedName name="安心" localSheetId="61">#REF!,#REF!,#REF!,#REF!,#REF!,#REF!</definedName>
    <definedName name="安心" localSheetId="6">#REF!,#REF!,#REF!,#REF!,#REF!,#REF!</definedName>
    <definedName name="安心" localSheetId="62">#REF!,#REF!,#REF!,#REF!,#REF!,#REF!</definedName>
    <definedName name="安心" localSheetId="63">#REF!,#REF!,#REF!,#REF!,#REF!,#REF!</definedName>
    <definedName name="安心" localSheetId="64">#REF!,#REF!,#REF!,#REF!,#REF!,#REF!</definedName>
    <definedName name="安心" localSheetId="66">#REF!,#REF!,#REF!,#REF!,#REF!,#REF!</definedName>
    <definedName name="安心" localSheetId="67">#REF!,#REF!,#REF!,#REF!,#REF!,#REF!</definedName>
    <definedName name="安心" localSheetId="68">#REF!,#REF!,#REF!,#REF!,#REF!,#REF!</definedName>
    <definedName name="安心" localSheetId="7">#REF!,#REF!,#REF!,#REF!,#REF!,#REF!</definedName>
    <definedName name="安心">#REF!,#REF!,#REF!,#REF!,#REF!,#REF!</definedName>
    <definedName name="安全" localSheetId="0">#REF!,#REF!,#REF!,#REF!,#REF!,#REF!,#REF!,#REF!,#REF!,#REF!,#REF!,#REF!,#REF!,#REF!</definedName>
    <definedName name="安全" localSheetId="1">#REF!,#REF!,#REF!,#REF!,#REF!,#REF!,#REF!,#REF!,#REF!,#REF!,#REF!,#REF!,#REF!,#REF!</definedName>
    <definedName name="安全" localSheetId="2">#REF!,#REF!,#REF!,#REF!,#REF!,#REF!,#REF!,#REF!,#REF!,#REF!,#REF!,#REF!,#REF!,#REF!</definedName>
    <definedName name="安全" localSheetId="10">#REF!,#REF!,#REF!,#REF!,#REF!,#REF!,#REF!,#REF!,#REF!,#REF!,#REF!,#REF!,#REF!,#REF!</definedName>
    <definedName name="安全" localSheetId="14">#REF!,#REF!,#REF!,#REF!,#REF!,#REF!,#REF!,#REF!,#REF!,#REF!,#REF!,#REF!,#REF!,#REF!</definedName>
    <definedName name="安全" localSheetId="15">#REF!,#REF!,#REF!,#REF!,#REF!,#REF!,#REF!,#REF!,#REF!,#REF!,#REF!,#REF!,#REF!,#REF!</definedName>
    <definedName name="安全" localSheetId="16">#REF!,#REF!,#REF!,#REF!,#REF!,#REF!,#REF!,#REF!,#REF!,#REF!,#REF!,#REF!,#REF!,#REF!</definedName>
    <definedName name="安全" localSheetId="20">#REF!,#REF!,#REF!,#REF!,#REF!,#REF!,#REF!,#REF!,#REF!,#REF!,#REF!,#REF!,#REF!,#REF!</definedName>
    <definedName name="安全" localSheetId="21">#REF!,#REF!,#REF!,#REF!,#REF!,#REF!,#REF!,#REF!,#REF!,#REF!,#REF!,#REF!,#REF!,#REF!</definedName>
    <definedName name="安全" localSheetId="25">#REF!,#REF!,#REF!,#REF!,#REF!,#REF!,#REF!,#REF!,#REF!,#REF!,#REF!,#REF!,#REF!,#REF!</definedName>
    <definedName name="安全" localSheetId="26">#REF!,#REF!,#REF!,#REF!,#REF!,#REF!,#REF!,#REF!,#REF!,#REF!,#REF!,#REF!,#REF!,#REF!</definedName>
    <definedName name="安全" localSheetId="27">#REF!,#REF!,#REF!,#REF!,#REF!,#REF!,#REF!,#REF!,#REF!,#REF!,#REF!,#REF!,#REF!,#REF!</definedName>
    <definedName name="安全" localSheetId="28">#REF!,#REF!,#REF!,#REF!,#REF!,#REF!,#REF!,#REF!,#REF!,#REF!,#REF!,#REF!,#REF!,#REF!</definedName>
    <definedName name="安全" localSheetId="29">#REF!,#REF!,#REF!,#REF!,#REF!,#REF!,#REF!,#REF!,#REF!,#REF!,#REF!,#REF!,#REF!,#REF!</definedName>
    <definedName name="安全" localSheetId="30">#REF!,#REF!,#REF!,#REF!,#REF!,#REF!,#REF!,#REF!,#REF!,#REF!,#REF!,#REF!,#REF!,#REF!</definedName>
    <definedName name="安全" localSheetId="31">#REF!,#REF!,#REF!,#REF!,#REF!,#REF!,#REF!,#REF!,#REF!,#REF!,#REF!,#REF!,#REF!,#REF!</definedName>
    <definedName name="安全" localSheetId="32">#REF!,#REF!,#REF!,#REF!,#REF!,#REF!,#REF!,#REF!,#REF!,#REF!,#REF!,#REF!,#REF!,#REF!</definedName>
    <definedName name="安全" localSheetId="33">#REF!,#REF!,#REF!,#REF!,#REF!,#REF!,#REF!,#REF!,#REF!,#REF!,#REF!,#REF!,#REF!,#REF!</definedName>
    <definedName name="安全" localSheetId="34">#REF!,#REF!,#REF!,#REF!,#REF!,#REF!,#REF!,#REF!,#REF!,#REF!,#REF!,#REF!,#REF!,#REF!</definedName>
    <definedName name="安全" localSheetId="35">#REF!,#REF!,#REF!,#REF!,#REF!,#REF!,#REF!,#REF!,#REF!,#REF!,#REF!,#REF!,#REF!,#REF!</definedName>
    <definedName name="安全" localSheetId="36">#REF!,#REF!,#REF!,#REF!,#REF!,#REF!,#REF!,#REF!,#REF!,#REF!,#REF!,#REF!,#REF!,#REF!</definedName>
    <definedName name="安全" localSheetId="37">#REF!,#REF!,#REF!,#REF!,#REF!,#REF!,#REF!,#REF!,#REF!,#REF!,#REF!,#REF!,#REF!,#REF!</definedName>
    <definedName name="安全" localSheetId="38">#REF!,#REF!,#REF!,#REF!,#REF!,#REF!,#REF!,#REF!,#REF!,#REF!,#REF!,#REF!,#REF!,#REF!</definedName>
    <definedName name="安全" localSheetId="39">#REF!,#REF!,#REF!,#REF!,#REF!,#REF!,#REF!,#REF!,#REF!,#REF!,#REF!,#REF!,#REF!,#REF!</definedName>
    <definedName name="安全" localSheetId="40">#REF!,#REF!,#REF!,#REF!,#REF!,#REF!,#REF!,#REF!,#REF!,#REF!,#REF!,#REF!,#REF!,#REF!</definedName>
    <definedName name="安全" localSheetId="44">#REF!,#REF!,#REF!,#REF!,#REF!,#REF!,#REF!,#REF!,#REF!,#REF!,#REF!,#REF!,#REF!,#REF!</definedName>
    <definedName name="安全" localSheetId="50">#REF!,#REF!,#REF!,#REF!,#REF!,#REF!,#REF!,#REF!,#REF!,#REF!,#REF!,#REF!,#REF!,#REF!</definedName>
    <definedName name="安全" localSheetId="51">#REF!,#REF!,#REF!,#REF!,#REF!,#REF!,#REF!,#REF!,#REF!,#REF!,#REF!,#REF!,#REF!,#REF!</definedName>
    <definedName name="安全" localSheetId="5">#REF!,#REF!,#REF!,#REF!,#REF!,#REF!,#REF!,#REF!,#REF!,#REF!,#REF!,#REF!,#REF!,#REF!</definedName>
    <definedName name="安全" localSheetId="53">#REF!,#REF!,#REF!,#REF!,#REF!,#REF!,#REF!,#REF!,#REF!,#REF!,#REF!,#REF!,#REF!,#REF!</definedName>
    <definedName name="安全" localSheetId="54">#REF!,#REF!,#REF!,#REF!,#REF!,#REF!,#REF!,#REF!,#REF!,#REF!,#REF!,#REF!,#REF!,#REF!</definedName>
    <definedName name="安全" localSheetId="55">#REF!,#REF!,#REF!,#REF!,#REF!,#REF!,#REF!,#REF!,#REF!,#REF!,#REF!,#REF!,#REF!,#REF!</definedName>
    <definedName name="安全" localSheetId="56">#REF!,#REF!,#REF!,#REF!,#REF!,#REF!,#REF!,#REF!,#REF!,#REF!,#REF!,#REF!,#REF!,#REF!</definedName>
    <definedName name="安全" localSheetId="58">#REF!,#REF!,#REF!,#REF!,#REF!,#REF!,#REF!,#REF!,#REF!,#REF!,#REF!,#REF!,#REF!,#REF!</definedName>
    <definedName name="安全" localSheetId="60">#REF!,#REF!,#REF!,#REF!,#REF!,#REF!,#REF!,#REF!,#REF!,#REF!,#REF!,#REF!,#REF!,#REF!</definedName>
    <definedName name="安全" localSheetId="6">#REF!,#REF!,#REF!,#REF!,#REF!,#REF!,#REF!,#REF!,#REF!,#REF!,#REF!,#REF!,#REF!,#REF!</definedName>
    <definedName name="安全" localSheetId="62">#REF!,#REF!,#REF!,#REF!,#REF!,#REF!,#REF!,#REF!,#REF!,#REF!,#REF!,#REF!,#REF!,#REF!</definedName>
    <definedName name="安全" localSheetId="63">#REF!,#REF!,#REF!,#REF!,#REF!,#REF!,#REF!,#REF!,#REF!,#REF!,#REF!,#REF!,#REF!,#REF!</definedName>
    <definedName name="安全" localSheetId="64">#REF!,#REF!,#REF!,#REF!,#REF!,#REF!,#REF!,#REF!,#REF!,#REF!,#REF!,#REF!,#REF!,#REF!</definedName>
    <definedName name="安全" localSheetId="66">#REF!,#REF!,#REF!,#REF!,#REF!,#REF!,#REF!,#REF!,#REF!,#REF!,#REF!,#REF!,#REF!,#REF!</definedName>
    <definedName name="安全" localSheetId="67">#REF!,#REF!,#REF!,#REF!,#REF!,#REF!,#REF!,#REF!,#REF!,#REF!,#REF!,#REF!,#REF!,#REF!</definedName>
    <definedName name="安全" localSheetId="68">#REF!,#REF!,#REF!,#REF!,#REF!,#REF!,#REF!,#REF!,#REF!,#REF!,#REF!,#REF!,#REF!,#REF!</definedName>
    <definedName name="安全" localSheetId="7">#REF!,#REF!,#REF!,#REF!,#REF!,#REF!,#REF!,#REF!,#REF!,#REF!,#REF!,#REF!,#REF!,#REF!</definedName>
    <definedName name="安全">#REF!,#REF!,#REF!,#REF!,#REF!,#REF!,#REF!,#REF!,#REF!,#REF!,#REF!,#REF!,#REF!,#REF!</definedName>
    <definedName name="安全と安心" localSheetId="0">#REF!,#REF!,#REF!,#REF!,#REF!,#REF!</definedName>
    <definedName name="安全と安心" localSheetId="1">#REF!,#REF!,#REF!,#REF!,#REF!,#REF!</definedName>
    <definedName name="安全と安心" localSheetId="2">#REF!,#REF!,#REF!,#REF!,#REF!,#REF!</definedName>
    <definedName name="安全と安心" localSheetId="10">#REF!,#REF!,#REF!,#REF!,#REF!,#REF!</definedName>
    <definedName name="安全と安心" localSheetId="14">#REF!,#REF!,#REF!,#REF!,#REF!,#REF!</definedName>
    <definedName name="安全と安心" localSheetId="15">#REF!,#REF!,#REF!,#REF!,#REF!,#REF!</definedName>
    <definedName name="安全と安心" localSheetId="16">#REF!,#REF!,#REF!,#REF!,#REF!,#REF!</definedName>
    <definedName name="安全と安心" localSheetId="20">#REF!,#REF!,#REF!,#REF!,#REF!,#REF!</definedName>
    <definedName name="安全と安心" localSheetId="21">#REF!,#REF!,#REF!,#REF!,#REF!,#REF!</definedName>
    <definedName name="安全と安心" localSheetId="25">#REF!,#REF!,#REF!,#REF!,#REF!,#REF!</definedName>
    <definedName name="安全と安心" localSheetId="26">#REF!,#REF!,#REF!,#REF!,#REF!,#REF!</definedName>
    <definedName name="安全と安心" localSheetId="27">#REF!,#REF!,#REF!,#REF!,#REF!,#REF!</definedName>
    <definedName name="安全と安心" localSheetId="28">#REF!,#REF!,#REF!,#REF!,#REF!,#REF!</definedName>
    <definedName name="安全と安心" localSheetId="29">#REF!,#REF!,#REF!,#REF!,#REF!,#REF!</definedName>
    <definedName name="安全と安心" localSheetId="30">#REF!,#REF!,#REF!,#REF!,#REF!,#REF!</definedName>
    <definedName name="安全と安心" localSheetId="31">#REF!,#REF!,#REF!,#REF!,#REF!,#REF!</definedName>
    <definedName name="安全と安心" localSheetId="32">#REF!,#REF!,#REF!,#REF!,#REF!,#REF!</definedName>
    <definedName name="安全と安心" localSheetId="33">#REF!,#REF!,#REF!,#REF!,#REF!,#REF!</definedName>
    <definedName name="安全と安心" localSheetId="34">#REF!,#REF!,#REF!,#REF!,#REF!,#REF!</definedName>
    <definedName name="安全と安心" localSheetId="35">#REF!,#REF!,#REF!,#REF!,#REF!,#REF!</definedName>
    <definedName name="安全と安心" localSheetId="36">#REF!,#REF!,#REF!,#REF!,#REF!,#REF!</definedName>
    <definedName name="安全と安心" localSheetId="37">#REF!,#REF!,#REF!,#REF!,#REF!,#REF!</definedName>
    <definedName name="安全と安心" localSheetId="38">#REF!,#REF!,#REF!,#REF!,#REF!,#REF!</definedName>
    <definedName name="安全と安心" localSheetId="39">#REF!,#REF!,#REF!,#REF!,#REF!,#REF!</definedName>
    <definedName name="安全と安心" localSheetId="40">#REF!,#REF!,#REF!,#REF!,#REF!,#REF!</definedName>
    <definedName name="安全と安心" localSheetId="44">#REF!,#REF!,#REF!,#REF!,#REF!,#REF!</definedName>
    <definedName name="安全と安心" localSheetId="50">#REF!,#REF!,#REF!,#REF!,#REF!,#REF!</definedName>
    <definedName name="安全と安心" localSheetId="51">#REF!,#REF!,#REF!,#REF!,#REF!,#REF!</definedName>
    <definedName name="安全と安心" localSheetId="5">#REF!,#REF!,#REF!,#REF!,#REF!,#REF!</definedName>
    <definedName name="安全と安心" localSheetId="53">#REF!,#REF!,#REF!,#REF!,#REF!,#REF!</definedName>
    <definedName name="安全と安心" localSheetId="54">#REF!,#REF!,#REF!,#REF!,#REF!,#REF!</definedName>
    <definedName name="安全と安心" localSheetId="55">#REF!,#REF!,#REF!,#REF!,#REF!,#REF!</definedName>
    <definedName name="安全と安心" localSheetId="56">#REF!,#REF!,#REF!,#REF!,#REF!,#REF!</definedName>
    <definedName name="安全と安心" localSheetId="58">#REF!,#REF!,#REF!,#REF!,#REF!,#REF!</definedName>
    <definedName name="安全と安心" localSheetId="60">#REF!,#REF!,#REF!,#REF!,#REF!,#REF!</definedName>
    <definedName name="安全と安心" localSheetId="61">#REF!,#REF!,#REF!,#REF!,#REF!,#REF!</definedName>
    <definedName name="安全と安心" localSheetId="6">#REF!,#REF!,#REF!,#REF!,#REF!,#REF!</definedName>
    <definedName name="安全と安心" localSheetId="62">#REF!,#REF!,#REF!,#REF!,#REF!,#REF!</definedName>
    <definedName name="安全と安心" localSheetId="63">#REF!,#REF!,#REF!,#REF!,#REF!,#REF!</definedName>
    <definedName name="安全と安心" localSheetId="64">#REF!,#REF!,#REF!,#REF!,#REF!,#REF!</definedName>
    <definedName name="安全と安心" localSheetId="66">#REF!,#REF!,#REF!,#REF!,#REF!,#REF!</definedName>
    <definedName name="安全と安心" localSheetId="67">#REF!,#REF!,#REF!,#REF!,#REF!,#REF!</definedName>
    <definedName name="安全と安心" localSheetId="68">#REF!,#REF!,#REF!,#REF!,#REF!,#REF!</definedName>
    <definedName name="安全と安心" localSheetId="7">#REF!,#REF!,#REF!,#REF!,#REF!,#REF!</definedName>
    <definedName name="安全と安心">#REF!,#REF!,#REF!,#REF!,#REF!,#REF!</definedName>
    <definedName name="下水道事業区分" localSheetId="40">#REF!</definedName>
    <definedName name="下水道事業区分">#REF!</definedName>
    <definedName name="該当" localSheetId="40">#REF!</definedName>
    <definedName name="該当">#REF!</definedName>
    <definedName name="国保過誤" localSheetId="0">#REF!</definedName>
    <definedName name="国保過誤" localSheetId="1">#REF!</definedName>
    <definedName name="国保過誤" localSheetId="2">#REF!</definedName>
    <definedName name="国保過誤" localSheetId="10">#REF!</definedName>
    <definedName name="国保過誤" localSheetId="14">#REF!</definedName>
    <definedName name="国保過誤" localSheetId="15">#REF!</definedName>
    <definedName name="国保過誤" localSheetId="16">#REF!</definedName>
    <definedName name="国保過誤" localSheetId="20">#REF!</definedName>
    <definedName name="国保過誤" localSheetId="21">#REF!</definedName>
    <definedName name="国保過誤" localSheetId="25">#REF!</definedName>
    <definedName name="国保過誤" localSheetId="26">#REF!</definedName>
    <definedName name="国保過誤" localSheetId="27">#REF!</definedName>
    <definedName name="国保過誤" localSheetId="28">#REF!</definedName>
    <definedName name="国保過誤" localSheetId="29">#REF!</definedName>
    <definedName name="国保過誤" localSheetId="30">#REF!</definedName>
    <definedName name="国保過誤" localSheetId="31">#REF!</definedName>
    <definedName name="国保過誤" localSheetId="32">#REF!</definedName>
    <definedName name="国保過誤" localSheetId="33">#REF!</definedName>
    <definedName name="国保過誤" localSheetId="34">#REF!</definedName>
    <definedName name="国保過誤" localSheetId="35">#REF!</definedName>
    <definedName name="国保過誤" localSheetId="36">#REF!</definedName>
    <definedName name="国保過誤" localSheetId="37">#REF!</definedName>
    <definedName name="国保過誤" localSheetId="38">#REF!</definedName>
    <definedName name="国保過誤" localSheetId="39">#REF!</definedName>
    <definedName name="国保過誤" localSheetId="40">#REF!</definedName>
    <definedName name="国保過誤" localSheetId="44">#REF!</definedName>
    <definedName name="国保過誤" localSheetId="50">#REF!</definedName>
    <definedName name="国保過誤" localSheetId="51">#REF!</definedName>
    <definedName name="国保過誤" localSheetId="5">#REF!</definedName>
    <definedName name="国保過誤" localSheetId="53">#REF!</definedName>
    <definedName name="国保過誤" localSheetId="54">#REF!</definedName>
    <definedName name="国保過誤" localSheetId="55">#REF!</definedName>
    <definedName name="国保過誤" localSheetId="56">#REF!</definedName>
    <definedName name="国保過誤" localSheetId="58">#REF!</definedName>
    <definedName name="国保過誤" localSheetId="60">#REF!</definedName>
    <definedName name="国保過誤" localSheetId="61">#REF!</definedName>
    <definedName name="国保過誤" localSheetId="6">#REF!</definedName>
    <definedName name="国保過誤" localSheetId="62">#REF!</definedName>
    <definedName name="国保過誤" localSheetId="63">#REF!</definedName>
    <definedName name="国保過誤" localSheetId="64">#REF!</definedName>
    <definedName name="国保過誤" localSheetId="66">#REF!</definedName>
    <definedName name="国保過誤" localSheetId="67">#REF!</definedName>
    <definedName name="国保過誤" localSheetId="68">#REF!</definedName>
    <definedName name="国保過誤" localSheetId="7">#REF!</definedName>
    <definedName name="国保過誤">#REF!</definedName>
    <definedName name="市町村名">#REF!</definedName>
    <definedName name="施策" localSheetId="0">#REF!,#REF!,#REF!,#REF!,#REF!,#REF!,#REF!,#REF!,#REF!,#REF!,#REF!,#REF!,#REF!,#REF!</definedName>
    <definedName name="施策" localSheetId="1">#REF!,#REF!,#REF!,#REF!,#REF!,#REF!,#REF!,#REF!,#REF!,#REF!,#REF!,#REF!,#REF!,#REF!</definedName>
    <definedName name="施策" localSheetId="2">#REF!,#REF!,#REF!,#REF!,#REF!,#REF!,#REF!,#REF!,#REF!,#REF!,#REF!,#REF!,#REF!,#REF!</definedName>
    <definedName name="施策" localSheetId="10">#REF!,#REF!,#REF!,#REF!,#REF!,#REF!,#REF!,#REF!,#REF!,#REF!,#REF!,#REF!,#REF!,#REF!</definedName>
    <definedName name="施策" localSheetId="14">#REF!,#REF!,#REF!,#REF!,#REF!,#REF!,#REF!,#REF!,#REF!,#REF!,#REF!,#REF!,#REF!,#REF!</definedName>
    <definedName name="施策" localSheetId="15">#REF!,#REF!,#REF!,#REF!,#REF!,#REF!,#REF!,#REF!,#REF!,#REF!,#REF!,#REF!,#REF!,#REF!</definedName>
    <definedName name="施策" localSheetId="16">#REF!,#REF!,#REF!,#REF!,#REF!,#REF!,#REF!,#REF!,#REF!,#REF!,#REF!,#REF!,#REF!,#REF!</definedName>
    <definedName name="施策" localSheetId="20">#REF!,#REF!,#REF!,#REF!,#REF!,#REF!,#REF!,#REF!,#REF!,#REF!,#REF!,#REF!,#REF!,#REF!</definedName>
    <definedName name="施策" localSheetId="21">#REF!,#REF!,#REF!,#REF!,#REF!,#REF!,#REF!,#REF!,#REF!,#REF!,#REF!,#REF!,#REF!,#REF!</definedName>
    <definedName name="施策" localSheetId="25">#REF!,#REF!,#REF!,#REF!,#REF!,#REF!,#REF!,#REF!,#REF!,#REF!,#REF!,#REF!,#REF!,#REF!</definedName>
    <definedName name="施策" localSheetId="26">#REF!,#REF!,#REF!,#REF!,#REF!,#REF!,#REF!,#REF!,#REF!,#REF!,#REF!,#REF!,#REF!,#REF!</definedName>
    <definedName name="施策" localSheetId="27">#REF!,#REF!,#REF!,#REF!,#REF!,#REF!,#REF!,#REF!,#REF!,#REF!,#REF!,#REF!,#REF!,#REF!</definedName>
    <definedName name="施策" localSheetId="28">#REF!,#REF!,#REF!,#REF!,#REF!,#REF!,#REF!,#REF!,#REF!,#REF!,#REF!,#REF!,#REF!,#REF!</definedName>
    <definedName name="施策" localSheetId="29">#REF!,#REF!,#REF!,#REF!,#REF!,#REF!,#REF!,#REF!,#REF!,#REF!,#REF!,#REF!,#REF!,#REF!</definedName>
    <definedName name="施策" localSheetId="30">#REF!,#REF!,#REF!,#REF!,#REF!,#REF!,#REF!,#REF!,#REF!,#REF!,#REF!,#REF!,#REF!,#REF!</definedName>
    <definedName name="施策" localSheetId="31">#REF!,#REF!,#REF!,#REF!,#REF!,#REF!,#REF!,#REF!,#REF!,#REF!,#REF!,#REF!,#REF!,#REF!</definedName>
    <definedName name="施策" localSheetId="32">#REF!,#REF!,#REF!,#REF!,#REF!,#REF!,#REF!,#REF!,#REF!,#REF!,#REF!,#REF!,#REF!,#REF!</definedName>
    <definedName name="施策" localSheetId="33">#REF!,#REF!,#REF!,#REF!,#REF!,#REF!,#REF!,#REF!,#REF!,#REF!,#REF!,#REF!,#REF!,#REF!</definedName>
    <definedName name="施策" localSheetId="34">#REF!,#REF!,#REF!,#REF!,#REF!,#REF!,#REF!,#REF!,#REF!,#REF!,#REF!,#REF!,#REF!,#REF!</definedName>
    <definedName name="施策" localSheetId="35">#REF!,#REF!,#REF!,#REF!,#REF!,#REF!,#REF!,#REF!,#REF!,#REF!,#REF!,#REF!,#REF!,#REF!</definedName>
    <definedName name="施策" localSheetId="36">#REF!,#REF!,#REF!,#REF!,#REF!,#REF!,#REF!,#REF!,#REF!,#REF!,#REF!,#REF!,#REF!,#REF!</definedName>
    <definedName name="施策" localSheetId="37">#REF!,#REF!,#REF!,#REF!,#REF!,#REF!,#REF!,#REF!,#REF!,#REF!,#REF!,#REF!,#REF!,#REF!</definedName>
    <definedName name="施策" localSheetId="38">#REF!,#REF!,#REF!,#REF!,#REF!,#REF!,#REF!,#REF!,#REF!,#REF!,#REF!,#REF!,#REF!,#REF!</definedName>
    <definedName name="施策" localSheetId="39">#REF!,#REF!,#REF!,#REF!,#REF!,#REF!,#REF!,#REF!,#REF!,#REF!,#REF!,#REF!,#REF!,#REF!</definedName>
    <definedName name="施策" localSheetId="40">#REF!,#REF!,#REF!,#REF!,#REF!,#REF!,#REF!,#REF!,#REF!,#REF!,#REF!,#REF!,#REF!,#REF!</definedName>
    <definedName name="施策" localSheetId="44">#REF!,#REF!,#REF!,#REF!,#REF!,#REF!,#REF!,#REF!,#REF!,#REF!,#REF!,#REF!,#REF!,#REF!</definedName>
    <definedName name="施策" localSheetId="50">#REF!,#REF!,#REF!,#REF!,#REF!,#REF!,#REF!,#REF!,#REF!,#REF!,#REF!,#REF!,#REF!,#REF!</definedName>
    <definedName name="施策" localSheetId="51">#REF!,#REF!,#REF!,#REF!,#REF!,#REF!,#REF!,#REF!,#REF!,#REF!,#REF!,#REF!,#REF!,#REF!</definedName>
    <definedName name="施策" localSheetId="5">#REF!,#REF!,#REF!,#REF!,#REF!,#REF!,#REF!,#REF!,#REF!,#REF!,#REF!,#REF!,#REF!,#REF!</definedName>
    <definedName name="施策" localSheetId="53">#REF!,#REF!,#REF!,#REF!,#REF!,#REF!,#REF!,#REF!,#REF!,#REF!,#REF!,#REF!,#REF!,#REF!</definedName>
    <definedName name="施策" localSheetId="54">#REF!,#REF!,#REF!,#REF!,#REF!,#REF!,#REF!,#REF!,#REF!,#REF!,#REF!,#REF!,#REF!,#REF!</definedName>
    <definedName name="施策" localSheetId="55">#REF!,#REF!,#REF!,#REF!,#REF!,#REF!,#REF!,#REF!,#REF!,#REF!,#REF!,#REF!,#REF!,#REF!</definedName>
    <definedName name="施策" localSheetId="56">#REF!,#REF!,#REF!,#REF!,#REF!,#REF!,#REF!,#REF!,#REF!,#REF!,#REF!,#REF!,#REF!,#REF!</definedName>
    <definedName name="施策" localSheetId="58">#REF!,#REF!,#REF!,#REF!,#REF!,#REF!,#REF!,#REF!,#REF!,#REF!,#REF!,#REF!,#REF!,#REF!</definedName>
    <definedName name="施策" localSheetId="60">#REF!,#REF!,#REF!,#REF!,#REF!,#REF!,#REF!,#REF!,#REF!,#REF!,#REF!,#REF!,#REF!,#REF!</definedName>
    <definedName name="施策" localSheetId="6">#REF!,#REF!,#REF!,#REF!,#REF!,#REF!,#REF!,#REF!,#REF!,#REF!,#REF!,#REF!,#REF!,#REF!</definedName>
    <definedName name="施策" localSheetId="62">#REF!,#REF!,#REF!,#REF!,#REF!,#REF!,#REF!,#REF!,#REF!,#REF!,#REF!,#REF!,#REF!,#REF!</definedName>
    <definedName name="施策" localSheetId="63">#REF!,#REF!,#REF!,#REF!,#REF!,#REF!,#REF!,#REF!,#REF!,#REF!,#REF!,#REF!,#REF!,#REF!</definedName>
    <definedName name="施策" localSheetId="64">#REF!,#REF!,#REF!,#REF!,#REF!,#REF!,#REF!,#REF!,#REF!,#REF!,#REF!,#REF!,#REF!,#REF!</definedName>
    <definedName name="施策" localSheetId="66">#REF!,#REF!,#REF!,#REF!,#REF!,#REF!,#REF!,#REF!,#REF!,#REF!,#REF!,#REF!,#REF!,#REF!</definedName>
    <definedName name="施策" localSheetId="67">#REF!,#REF!,#REF!,#REF!,#REF!,#REF!,#REF!,#REF!,#REF!,#REF!,#REF!,#REF!,#REF!,#REF!</definedName>
    <definedName name="施策" localSheetId="68">#REF!,#REF!,#REF!,#REF!,#REF!,#REF!,#REF!,#REF!,#REF!,#REF!,#REF!,#REF!,#REF!,#REF!</definedName>
    <definedName name="施策" localSheetId="7">#REF!,#REF!,#REF!,#REF!,#REF!,#REF!,#REF!,#REF!,#REF!,#REF!,#REF!,#REF!,#REF!,#REF!</definedName>
    <definedName name="施策">#REF!,#REF!,#REF!,#REF!,#REF!,#REF!,#REF!,#REF!,#REF!,#REF!,#REF!,#REF!,#REF!,#REF!</definedName>
    <definedName name="施策〆" localSheetId="0">#REF!,#REF!,#REF!,#REF!,#REF!,#REF!,#REF!,#REF!,#REF!,#REF!,#REF!,#REF!,#REF!,#REF!</definedName>
    <definedName name="施策〆" localSheetId="1">#REF!,#REF!,#REF!,#REF!,#REF!,#REF!,#REF!,#REF!,#REF!,#REF!,#REF!,#REF!,#REF!,#REF!</definedName>
    <definedName name="施策〆" localSheetId="2">#REF!,#REF!,#REF!,#REF!,#REF!,#REF!,#REF!,#REF!,#REF!,#REF!,#REF!,#REF!,#REF!,#REF!</definedName>
    <definedName name="施策〆" localSheetId="10">#REF!,#REF!,#REF!,#REF!,#REF!,#REF!,#REF!,#REF!,#REF!,#REF!,#REF!,#REF!,#REF!,#REF!</definedName>
    <definedName name="施策〆" localSheetId="14">#REF!,#REF!,#REF!,#REF!,#REF!,#REF!,#REF!,#REF!,#REF!,#REF!,#REF!,#REF!,#REF!,#REF!</definedName>
    <definedName name="施策〆" localSheetId="15">#REF!,#REF!,#REF!,#REF!,#REF!,#REF!,#REF!,#REF!,#REF!,#REF!,#REF!,#REF!,#REF!,#REF!</definedName>
    <definedName name="施策〆" localSheetId="16">#REF!,#REF!,#REF!,#REF!,#REF!,#REF!,#REF!,#REF!,#REF!,#REF!,#REF!,#REF!,#REF!,#REF!</definedName>
    <definedName name="施策〆" localSheetId="20">#REF!,#REF!,#REF!,#REF!,#REF!,#REF!,#REF!,#REF!,#REF!,#REF!,#REF!,#REF!,#REF!,#REF!</definedName>
    <definedName name="施策〆" localSheetId="21">#REF!,#REF!,#REF!,#REF!,#REF!,#REF!,#REF!,#REF!,#REF!,#REF!,#REF!,#REF!,#REF!,#REF!</definedName>
    <definedName name="施策〆" localSheetId="25">#REF!,#REF!,#REF!,#REF!,#REF!,#REF!,#REF!,#REF!,#REF!,#REF!,#REF!,#REF!,#REF!,#REF!</definedName>
    <definedName name="施策〆" localSheetId="26">#REF!,#REF!,#REF!,#REF!,#REF!,#REF!,#REF!,#REF!,#REF!,#REF!,#REF!,#REF!,#REF!,#REF!</definedName>
    <definedName name="施策〆" localSheetId="27">#REF!,#REF!,#REF!,#REF!,#REF!,#REF!,#REF!,#REF!,#REF!,#REF!,#REF!,#REF!,#REF!,#REF!</definedName>
    <definedName name="施策〆" localSheetId="28">#REF!,#REF!,#REF!,#REF!,#REF!,#REF!,#REF!,#REF!,#REF!,#REF!,#REF!,#REF!,#REF!,#REF!</definedName>
    <definedName name="施策〆" localSheetId="29">#REF!,#REF!,#REF!,#REF!,#REF!,#REF!,#REF!,#REF!,#REF!,#REF!,#REF!,#REF!,#REF!,#REF!</definedName>
    <definedName name="施策〆" localSheetId="30">#REF!,#REF!,#REF!,#REF!,#REF!,#REF!,#REF!,#REF!,#REF!,#REF!,#REF!,#REF!,#REF!,#REF!</definedName>
    <definedName name="施策〆" localSheetId="31">#REF!,#REF!,#REF!,#REF!,#REF!,#REF!,#REF!,#REF!,#REF!,#REF!,#REF!,#REF!,#REF!,#REF!</definedName>
    <definedName name="施策〆" localSheetId="32">#REF!,#REF!,#REF!,#REF!,#REF!,#REF!,#REF!,#REF!,#REF!,#REF!,#REF!,#REF!,#REF!,#REF!</definedName>
    <definedName name="施策〆" localSheetId="33">#REF!,#REF!,#REF!,#REF!,#REF!,#REF!,#REF!,#REF!,#REF!,#REF!,#REF!,#REF!,#REF!,#REF!</definedName>
    <definedName name="施策〆" localSheetId="34">#REF!,#REF!,#REF!,#REF!,#REF!,#REF!,#REF!,#REF!,#REF!,#REF!,#REF!,#REF!,#REF!,#REF!</definedName>
    <definedName name="施策〆" localSheetId="35">#REF!,#REF!,#REF!,#REF!,#REF!,#REF!,#REF!,#REF!,#REF!,#REF!,#REF!,#REF!,#REF!,#REF!</definedName>
    <definedName name="施策〆" localSheetId="36">#REF!,#REF!,#REF!,#REF!,#REF!,#REF!,#REF!,#REF!,#REF!,#REF!,#REF!,#REF!,#REF!,#REF!</definedName>
    <definedName name="施策〆" localSheetId="37">#REF!,#REF!,#REF!,#REF!,#REF!,#REF!,#REF!,#REF!,#REF!,#REF!,#REF!,#REF!,#REF!,#REF!</definedName>
    <definedName name="施策〆" localSheetId="38">#REF!,#REF!,#REF!,#REF!,#REF!,#REF!,#REF!,#REF!,#REF!,#REF!,#REF!,#REF!,#REF!,#REF!</definedName>
    <definedName name="施策〆" localSheetId="39">#REF!,#REF!,#REF!,#REF!,#REF!,#REF!,#REF!,#REF!,#REF!,#REF!,#REF!,#REF!,#REF!,#REF!</definedName>
    <definedName name="施策〆" localSheetId="40">#REF!,#REF!,#REF!,#REF!,#REF!,#REF!,#REF!,#REF!,#REF!,#REF!,#REF!,#REF!,#REF!,#REF!</definedName>
    <definedName name="施策〆" localSheetId="44">#REF!,#REF!,#REF!,#REF!,#REF!,#REF!,#REF!,#REF!,#REF!,#REF!,#REF!,#REF!,#REF!,#REF!</definedName>
    <definedName name="施策〆" localSheetId="50">#REF!,#REF!,#REF!,#REF!,#REF!,#REF!,#REF!,#REF!,#REF!,#REF!,#REF!,#REF!,#REF!,#REF!</definedName>
    <definedName name="施策〆" localSheetId="51">#REF!,#REF!,#REF!,#REF!,#REF!,#REF!,#REF!,#REF!,#REF!,#REF!,#REF!,#REF!,#REF!,#REF!</definedName>
    <definedName name="施策〆" localSheetId="5">#REF!,#REF!,#REF!,#REF!,#REF!,#REF!,#REF!,#REF!,#REF!,#REF!,#REF!,#REF!,#REF!,#REF!</definedName>
    <definedName name="施策〆" localSheetId="53">#REF!,#REF!,#REF!,#REF!,#REF!,#REF!,#REF!,#REF!,#REF!,#REF!,#REF!,#REF!,#REF!,#REF!</definedName>
    <definedName name="施策〆" localSheetId="54">#REF!,#REF!,#REF!,#REF!,#REF!,#REF!,#REF!,#REF!,#REF!,#REF!,#REF!,#REF!,#REF!,#REF!</definedName>
    <definedName name="施策〆" localSheetId="55">#REF!,#REF!,#REF!,#REF!,#REF!,#REF!,#REF!,#REF!,#REF!,#REF!,#REF!,#REF!,#REF!,#REF!</definedName>
    <definedName name="施策〆" localSheetId="56">#REF!,#REF!,#REF!,#REF!,#REF!,#REF!,#REF!,#REF!,#REF!,#REF!,#REF!,#REF!,#REF!,#REF!</definedName>
    <definedName name="施策〆" localSheetId="58">#REF!,#REF!,#REF!,#REF!,#REF!,#REF!,#REF!,#REF!,#REF!,#REF!,#REF!,#REF!,#REF!,#REF!</definedName>
    <definedName name="施策〆" localSheetId="60">#REF!,#REF!,#REF!,#REF!,#REF!,#REF!,#REF!,#REF!,#REF!,#REF!,#REF!,#REF!,#REF!,#REF!</definedName>
    <definedName name="施策〆" localSheetId="6">#REF!,#REF!,#REF!,#REF!,#REF!,#REF!,#REF!,#REF!,#REF!,#REF!,#REF!,#REF!,#REF!,#REF!</definedName>
    <definedName name="施策〆" localSheetId="62">#REF!,#REF!,#REF!,#REF!,#REF!,#REF!,#REF!,#REF!,#REF!,#REF!,#REF!,#REF!,#REF!,#REF!</definedName>
    <definedName name="施策〆" localSheetId="63">#REF!,#REF!,#REF!,#REF!,#REF!,#REF!,#REF!,#REF!,#REF!,#REF!,#REF!,#REF!,#REF!,#REF!</definedName>
    <definedName name="施策〆" localSheetId="64">#REF!,#REF!,#REF!,#REF!,#REF!,#REF!,#REF!,#REF!,#REF!,#REF!,#REF!,#REF!,#REF!,#REF!</definedName>
    <definedName name="施策〆" localSheetId="66">#REF!,#REF!,#REF!,#REF!,#REF!,#REF!,#REF!,#REF!,#REF!,#REF!,#REF!,#REF!,#REF!,#REF!</definedName>
    <definedName name="施策〆" localSheetId="67">#REF!,#REF!,#REF!,#REF!,#REF!,#REF!,#REF!,#REF!,#REF!,#REF!,#REF!,#REF!,#REF!,#REF!</definedName>
    <definedName name="施策〆" localSheetId="68">#REF!,#REF!,#REF!,#REF!,#REF!,#REF!,#REF!,#REF!,#REF!,#REF!,#REF!,#REF!,#REF!,#REF!</definedName>
    <definedName name="施策〆" localSheetId="7">#REF!,#REF!,#REF!,#REF!,#REF!,#REF!,#REF!,#REF!,#REF!,#REF!,#REF!,#REF!,#REF!,#REF!</definedName>
    <definedName name="施策〆">#REF!,#REF!,#REF!,#REF!,#REF!,#REF!,#REF!,#REF!,#REF!,#REF!,#REF!,#REF!,#REF!,#REF!</definedName>
    <definedName name="施策3" localSheetId="0">#REF!,#REF!,#REF!,#REF!,#REF!,#REF!,#REF!,#REF!,#REF!,#REF!,#REF!,#REF!,#REF!,#REF!</definedName>
    <definedName name="施策3" localSheetId="1">#REF!,#REF!,#REF!,#REF!,#REF!,#REF!,#REF!,#REF!,#REF!,#REF!,#REF!,#REF!,#REF!,#REF!</definedName>
    <definedName name="施策3" localSheetId="2">#REF!,#REF!,#REF!,#REF!,#REF!,#REF!,#REF!,#REF!,#REF!,#REF!,#REF!,#REF!,#REF!,#REF!</definedName>
    <definedName name="施策3" localSheetId="10">#REF!,#REF!,#REF!,#REF!,#REF!,#REF!,#REF!,#REF!,#REF!,#REF!,#REF!,#REF!,#REF!,#REF!</definedName>
    <definedName name="施策3" localSheetId="14">#REF!,#REF!,#REF!,#REF!,#REF!,#REF!,#REF!,#REF!,#REF!,#REF!,#REF!,#REF!,#REF!,#REF!</definedName>
    <definedName name="施策3" localSheetId="15">#REF!,#REF!,#REF!,#REF!,#REF!,#REF!,#REF!,#REF!,#REF!,#REF!,#REF!,#REF!,#REF!,#REF!</definedName>
    <definedName name="施策3" localSheetId="16">#REF!,#REF!,#REF!,#REF!,#REF!,#REF!,#REF!,#REF!,#REF!,#REF!,#REF!,#REF!,#REF!,#REF!</definedName>
    <definedName name="施策3" localSheetId="20">#REF!,#REF!,#REF!,#REF!,#REF!,#REF!,#REF!,#REF!,#REF!,#REF!,#REF!,#REF!,#REF!,#REF!</definedName>
    <definedName name="施策3" localSheetId="21">#REF!,#REF!,#REF!,#REF!,#REF!,#REF!,#REF!,#REF!,#REF!,#REF!,#REF!,#REF!,#REF!,#REF!</definedName>
    <definedName name="施策3" localSheetId="25">#REF!,#REF!,#REF!,#REF!,#REF!,#REF!,#REF!,#REF!,#REF!,#REF!,#REF!,#REF!,#REF!,#REF!</definedName>
    <definedName name="施策3" localSheetId="26">#REF!,#REF!,#REF!,#REF!,#REF!,#REF!,#REF!,#REF!,#REF!,#REF!,#REF!,#REF!,#REF!,#REF!</definedName>
    <definedName name="施策3" localSheetId="27">#REF!,#REF!,#REF!,#REF!,#REF!,#REF!,#REF!,#REF!,#REF!,#REF!,#REF!,#REF!,#REF!,#REF!</definedName>
    <definedName name="施策3" localSheetId="28">#REF!,#REF!,#REF!,#REF!,#REF!,#REF!,#REF!,#REF!,#REF!,#REF!,#REF!,#REF!,#REF!,#REF!</definedName>
    <definedName name="施策3" localSheetId="29">#REF!,#REF!,#REF!,#REF!,#REF!,#REF!,#REF!,#REF!,#REF!,#REF!,#REF!,#REF!,#REF!,#REF!</definedName>
    <definedName name="施策3" localSheetId="30">#REF!,#REF!,#REF!,#REF!,#REF!,#REF!,#REF!,#REF!,#REF!,#REF!,#REF!,#REF!,#REF!,#REF!</definedName>
    <definedName name="施策3" localSheetId="31">#REF!,#REF!,#REF!,#REF!,#REF!,#REF!,#REF!,#REF!,#REF!,#REF!,#REF!,#REF!,#REF!,#REF!</definedName>
    <definedName name="施策3" localSheetId="32">#REF!,#REF!,#REF!,#REF!,#REF!,#REF!,#REF!,#REF!,#REF!,#REF!,#REF!,#REF!,#REF!,#REF!</definedName>
    <definedName name="施策3" localSheetId="33">#REF!,#REF!,#REF!,#REF!,#REF!,#REF!,#REF!,#REF!,#REF!,#REF!,#REF!,#REF!,#REF!,#REF!</definedName>
    <definedName name="施策3" localSheetId="34">#REF!,#REF!,#REF!,#REF!,#REF!,#REF!,#REF!,#REF!,#REF!,#REF!,#REF!,#REF!,#REF!,#REF!</definedName>
    <definedName name="施策3" localSheetId="35">#REF!,#REF!,#REF!,#REF!,#REF!,#REF!,#REF!,#REF!,#REF!,#REF!,#REF!,#REF!,#REF!,#REF!</definedName>
    <definedName name="施策3" localSheetId="36">#REF!,#REF!,#REF!,#REF!,#REF!,#REF!,#REF!,#REF!,#REF!,#REF!,#REF!,#REF!,#REF!,#REF!</definedName>
    <definedName name="施策3" localSheetId="37">#REF!,#REF!,#REF!,#REF!,#REF!,#REF!,#REF!,#REF!,#REF!,#REF!,#REF!,#REF!,#REF!,#REF!</definedName>
    <definedName name="施策3" localSheetId="38">#REF!,#REF!,#REF!,#REF!,#REF!,#REF!,#REF!,#REF!,#REF!,#REF!,#REF!,#REF!,#REF!,#REF!</definedName>
    <definedName name="施策3" localSheetId="39">#REF!,#REF!,#REF!,#REF!,#REF!,#REF!,#REF!,#REF!,#REF!,#REF!,#REF!,#REF!,#REF!,#REF!</definedName>
    <definedName name="施策3" localSheetId="40">#REF!,#REF!,#REF!,#REF!,#REF!,#REF!,#REF!,#REF!,#REF!,#REF!,#REF!,#REF!,#REF!,#REF!</definedName>
    <definedName name="施策3" localSheetId="44">#REF!,#REF!,#REF!,#REF!,#REF!,#REF!,#REF!,#REF!,#REF!,#REF!,#REF!,#REF!,#REF!,#REF!</definedName>
    <definedName name="施策3" localSheetId="50">#REF!,#REF!,#REF!,#REF!,#REF!,#REF!,#REF!,#REF!,#REF!,#REF!,#REF!,#REF!,#REF!,#REF!</definedName>
    <definedName name="施策3" localSheetId="51">#REF!,#REF!,#REF!,#REF!,#REF!,#REF!,#REF!,#REF!,#REF!,#REF!,#REF!,#REF!,#REF!,#REF!</definedName>
    <definedName name="施策3" localSheetId="5">#REF!,#REF!,#REF!,#REF!,#REF!,#REF!,#REF!,#REF!,#REF!,#REF!,#REF!,#REF!,#REF!,#REF!</definedName>
    <definedName name="施策3" localSheetId="53">#REF!,#REF!,#REF!,#REF!,#REF!,#REF!,#REF!,#REF!,#REF!,#REF!,#REF!,#REF!,#REF!,#REF!</definedName>
    <definedName name="施策3" localSheetId="54">#REF!,#REF!,#REF!,#REF!,#REF!,#REF!,#REF!,#REF!,#REF!,#REF!,#REF!,#REF!,#REF!,#REF!</definedName>
    <definedName name="施策3" localSheetId="55">#REF!,#REF!,#REF!,#REF!,#REF!,#REF!,#REF!,#REF!,#REF!,#REF!,#REF!,#REF!,#REF!,#REF!</definedName>
    <definedName name="施策3" localSheetId="56">#REF!,#REF!,#REF!,#REF!,#REF!,#REF!,#REF!,#REF!,#REF!,#REF!,#REF!,#REF!,#REF!,#REF!</definedName>
    <definedName name="施策3" localSheetId="58">#REF!,#REF!,#REF!,#REF!,#REF!,#REF!,#REF!,#REF!,#REF!,#REF!,#REF!,#REF!,#REF!,#REF!</definedName>
    <definedName name="施策3" localSheetId="60">#REF!,#REF!,#REF!,#REF!,#REF!,#REF!,#REF!,#REF!,#REF!,#REF!,#REF!,#REF!,#REF!,#REF!</definedName>
    <definedName name="施策3" localSheetId="6">#REF!,#REF!,#REF!,#REF!,#REF!,#REF!,#REF!,#REF!,#REF!,#REF!,#REF!,#REF!,#REF!,#REF!</definedName>
    <definedName name="施策3" localSheetId="62">#REF!,#REF!,#REF!,#REF!,#REF!,#REF!,#REF!,#REF!,#REF!,#REF!,#REF!,#REF!,#REF!,#REF!</definedName>
    <definedName name="施策3" localSheetId="63">#REF!,#REF!,#REF!,#REF!,#REF!,#REF!,#REF!,#REF!,#REF!,#REF!,#REF!,#REF!,#REF!,#REF!</definedName>
    <definedName name="施策3" localSheetId="64">#REF!,#REF!,#REF!,#REF!,#REF!,#REF!,#REF!,#REF!,#REF!,#REF!,#REF!,#REF!,#REF!,#REF!</definedName>
    <definedName name="施策3" localSheetId="66">#REF!,#REF!,#REF!,#REF!,#REF!,#REF!,#REF!,#REF!,#REF!,#REF!,#REF!,#REF!,#REF!,#REF!</definedName>
    <definedName name="施策3" localSheetId="67">#REF!,#REF!,#REF!,#REF!,#REF!,#REF!,#REF!,#REF!,#REF!,#REF!,#REF!,#REF!,#REF!,#REF!</definedName>
    <definedName name="施策3" localSheetId="68">#REF!,#REF!,#REF!,#REF!,#REF!,#REF!,#REF!,#REF!,#REF!,#REF!,#REF!,#REF!,#REF!,#REF!</definedName>
    <definedName name="施策3" localSheetId="7">#REF!,#REF!,#REF!,#REF!,#REF!,#REF!,#REF!,#REF!,#REF!,#REF!,#REF!,#REF!,#REF!,#REF!</definedName>
    <definedName name="施策3">#REF!,#REF!,#REF!,#REF!,#REF!,#REF!,#REF!,#REF!,#REF!,#REF!,#REF!,#REF!,#REF!,#REF!</definedName>
    <definedName name="主要一覧" localSheetId="0">#REF!,#REF!,#REF!,#REF!,#REF!,#REF!</definedName>
    <definedName name="主要一覧" localSheetId="1">#REF!,#REF!,#REF!,#REF!,#REF!,#REF!</definedName>
    <definedName name="主要一覧" localSheetId="2">#REF!,#REF!,#REF!,#REF!,#REF!,#REF!</definedName>
    <definedName name="主要一覧" localSheetId="10">#REF!,#REF!,#REF!,#REF!,#REF!,#REF!</definedName>
    <definedName name="主要一覧" localSheetId="14">#REF!,#REF!,#REF!,#REF!,#REF!,#REF!</definedName>
    <definedName name="主要一覧" localSheetId="15">#REF!,#REF!,#REF!,#REF!,#REF!,#REF!</definedName>
    <definedName name="主要一覧" localSheetId="16">#REF!,#REF!,#REF!,#REF!,#REF!,#REF!</definedName>
    <definedName name="主要一覧" localSheetId="20">#REF!,#REF!,#REF!,#REF!,#REF!,#REF!</definedName>
    <definedName name="主要一覧" localSheetId="21">#REF!,#REF!,#REF!,#REF!,#REF!,#REF!</definedName>
    <definedName name="主要一覧" localSheetId="25">#REF!,#REF!,#REF!,#REF!,#REF!,#REF!</definedName>
    <definedName name="主要一覧" localSheetId="26">#REF!,#REF!,#REF!,#REF!,#REF!,#REF!</definedName>
    <definedName name="主要一覧" localSheetId="27">#REF!,#REF!,#REF!,#REF!,#REF!,#REF!</definedName>
    <definedName name="主要一覧" localSheetId="28">#REF!,#REF!,#REF!,#REF!,#REF!,#REF!</definedName>
    <definedName name="主要一覧" localSheetId="29">#REF!,#REF!,#REF!,#REF!,#REF!,#REF!</definedName>
    <definedName name="主要一覧" localSheetId="30">#REF!,#REF!,#REF!,#REF!,#REF!,#REF!</definedName>
    <definedName name="主要一覧" localSheetId="31">#REF!,#REF!,#REF!,#REF!,#REF!,#REF!</definedName>
    <definedName name="主要一覧" localSheetId="32">#REF!,#REF!,#REF!,#REF!,#REF!,#REF!</definedName>
    <definedName name="主要一覧" localSheetId="33">#REF!,#REF!,#REF!,#REF!,#REF!,#REF!</definedName>
    <definedName name="主要一覧" localSheetId="34">#REF!,#REF!,#REF!,#REF!,#REF!,#REF!</definedName>
    <definedName name="主要一覧" localSheetId="35">#REF!,#REF!,#REF!,#REF!,#REF!,#REF!</definedName>
    <definedName name="主要一覧" localSheetId="36">#REF!,#REF!,#REF!,#REF!,#REF!,#REF!</definedName>
    <definedName name="主要一覧" localSheetId="37">#REF!,#REF!,#REF!,#REF!,#REF!,#REF!</definedName>
    <definedName name="主要一覧" localSheetId="38">#REF!,#REF!,#REF!,#REF!,#REF!,#REF!</definedName>
    <definedName name="主要一覧" localSheetId="39">#REF!,#REF!,#REF!,#REF!,#REF!,#REF!</definedName>
    <definedName name="主要一覧" localSheetId="40">#REF!,#REF!,#REF!,#REF!,#REF!,#REF!</definedName>
    <definedName name="主要一覧" localSheetId="44">#REF!,#REF!,#REF!,#REF!,#REF!,#REF!</definedName>
    <definedName name="主要一覧" localSheetId="50">#REF!,#REF!,#REF!,#REF!,#REF!,#REF!</definedName>
    <definedName name="主要一覧" localSheetId="51">#REF!,#REF!,#REF!,#REF!,#REF!,#REF!</definedName>
    <definedName name="主要一覧" localSheetId="5">#REF!,#REF!,#REF!,#REF!,#REF!,#REF!</definedName>
    <definedName name="主要一覧" localSheetId="53">#REF!,#REF!,#REF!,#REF!,#REF!,#REF!</definedName>
    <definedName name="主要一覧" localSheetId="54">#REF!,#REF!,#REF!,#REF!,#REF!,#REF!</definedName>
    <definedName name="主要一覧" localSheetId="55">#REF!,#REF!,#REF!,#REF!,#REF!,#REF!</definedName>
    <definedName name="主要一覧" localSheetId="56">#REF!,#REF!,#REF!,#REF!,#REF!,#REF!</definedName>
    <definedName name="主要一覧" localSheetId="58">#REF!,#REF!,#REF!,#REF!,#REF!,#REF!</definedName>
    <definedName name="主要一覧" localSheetId="60">#REF!,#REF!,#REF!,#REF!,#REF!,#REF!</definedName>
    <definedName name="主要一覧" localSheetId="61">#REF!,#REF!,#REF!,#REF!,#REF!,#REF!</definedName>
    <definedName name="主要一覧" localSheetId="6">#REF!,#REF!,#REF!,#REF!,#REF!,#REF!</definedName>
    <definedName name="主要一覧" localSheetId="62">#REF!,#REF!,#REF!,#REF!,#REF!,#REF!</definedName>
    <definedName name="主要一覧" localSheetId="63">#REF!,#REF!,#REF!,#REF!,#REF!,#REF!</definedName>
    <definedName name="主要一覧" localSheetId="64">#REF!,#REF!,#REF!,#REF!,#REF!,#REF!</definedName>
    <definedName name="主要一覧" localSheetId="66">#REF!,#REF!,#REF!,#REF!,#REF!,#REF!</definedName>
    <definedName name="主要一覧" localSheetId="67">#REF!,#REF!,#REF!,#REF!,#REF!,#REF!</definedName>
    <definedName name="主要一覧" localSheetId="68">#REF!,#REF!,#REF!,#REF!,#REF!,#REF!</definedName>
    <definedName name="主要一覧" localSheetId="7">#REF!,#REF!,#REF!,#REF!,#REF!,#REF!</definedName>
    <definedName name="主要一覧">#REF!,#REF!,#REF!,#REF!,#REF!,#REF!</definedName>
    <definedName name="帯" localSheetId="0">#REF!,#REF!,#REF!,#REF!,#REF!,#REF!</definedName>
    <definedName name="帯" localSheetId="1">#REF!,#REF!,#REF!,#REF!,#REF!,#REF!</definedName>
    <definedName name="帯" localSheetId="2">#REF!,#REF!,#REF!,#REF!,#REF!,#REF!</definedName>
    <definedName name="帯" localSheetId="10">#REF!,#REF!,#REF!,#REF!,#REF!,#REF!</definedName>
    <definedName name="帯" localSheetId="14">#REF!,#REF!,#REF!,#REF!,#REF!,#REF!</definedName>
    <definedName name="帯" localSheetId="15">#REF!,#REF!,#REF!,#REF!,#REF!,#REF!</definedName>
    <definedName name="帯" localSheetId="16">#REF!,#REF!,#REF!,#REF!,#REF!,#REF!</definedName>
    <definedName name="帯" localSheetId="20">#REF!,#REF!,#REF!,#REF!,#REF!,#REF!</definedName>
    <definedName name="帯" localSheetId="21">#REF!,#REF!,#REF!,#REF!,#REF!,#REF!</definedName>
    <definedName name="帯" localSheetId="25">#REF!,#REF!,#REF!,#REF!,#REF!,#REF!</definedName>
    <definedName name="帯" localSheetId="26">#REF!,#REF!,#REF!,#REF!,#REF!,#REF!</definedName>
    <definedName name="帯" localSheetId="27">#REF!,#REF!,#REF!,#REF!,#REF!,#REF!</definedName>
    <definedName name="帯" localSheetId="28">#REF!,#REF!,#REF!,#REF!,#REF!,#REF!</definedName>
    <definedName name="帯" localSheetId="29">#REF!,#REF!,#REF!,#REF!,#REF!,#REF!</definedName>
    <definedName name="帯" localSheetId="30">#REF!,#REF!,#REF!,#REF!,#REF!,#REF!</definedName>
    <definedName name="帯" localSheetId="31">#REF!,#REF!,#REF!,#REF!,#REF!,#REF!</definedName>
    <definedName name="帯" localSheetId="32">#REF!,#REF!,#REF!,#REF!,#REF!,#REF!</definedName>
    <definedName name="帯" localSheetId="33">#REF!,#REF!,#REF!,#REF!,#REF!,#REF!</definedName>
    <definedName name="帯" localSheetId="34">#REF!,#REF!,#REF!,#REF!,#REF!,#REF!</definedName>
    <definedName name="帯" localSheetId="35">#REF!,#REF!,#REF!,#REF!,#REF!,#REF!</definedName>
    <definedName name="帯" localSheetId="36">#REF!,#REF!,#REF!,#REF!,#REF!,#REF!</definedName>
    <definedName name="帯" localSheetId="37">#REF!,#REF!,#REF!,#REF!,#REF!,#REF!</definedName>
    <definedName name="帯" localSheetId="38">#REF!,#REF!,#REF!,#REF!,#REF!,#REF!</definedName>
    <definedName name="帯" localSheetId="39">#REF!,#REF!,#REF!,#REF!,#REF!,#REF!</definedName>
    <definedName name="帯" localSheetId="40">#REF!,#REF!,#REF!,#REF!,#REF!,#REF!</definedName>
    <definedName name="帯" localSheetId="44">#REF!,#REF!,#REF!,#REF!,#REF!,#REF!</definedName>
    <definedName name="帯" localSheetId="50">#REF!,#REF!,#REF!,#REF!,#REF!,#REF!</definedName>
    <definedName name="帯" localSheetId="51">#REF!,#REF!,#REF!,#REF!,#REF!,#REF!</definedName>
    <definedName name="帯" localSheetId="5">#REF!,#REF!,#REF!,#REF!,#REF!,#REF!</definedName>
    <definedName name="帯" localSheetId="53">#REF!,#REF!,#REF!,#REF!,#REF!,#REF!</definedName>
    <definedName name="帯" localSheetId="54">#REF!,#REF!,#REF!,#REF!,#REF!,#REF!</definedName>
    <definedName name="帯" localSheetId="55">#REF!,#REF!,#REF!,#REF!,#REF!,#REF!</definedName>
    <definedName name="帯" localSheetId="56">#REF!,#REF!,#REF!,#REF!,#REF!,#REF!</definedName>
    <definedName name="帯" localSheetId="58">#REF!,#REF!,#REF!,#REF!,#REF!,#REF!</definedName>
    <definedName name="帯" localSheetId="60">#REF!,#REF!,#REF!,#REF!,#REF!,#REF!</definedName>
    <definedName name="帯" localSheetId="61">#REF!,#REF!,#REF!,#REF!,#REF!,#REF!</definedName>
    <definedName name="帯" localSheetId="6">#REF!,#REF!,#REF!,#REF!,#REF!,#REF!</definedName>
    <definedName name="帯" localSheetId="62">#REF!,#REF!,#REF!,#REF!,#REF!,#REF!</definedName>
    <definedName name="帯" localSheetId="63">#REF!,#REF!,#REF!,#REF!,#REF!,#REF!</definedName>
    <definedName name="帯" localSheetId="64">#REF!,#REF!,#REF!,#REF!,#REF!,#REF!</definedName>
    <definedName name="帯" localSheetId="66">#REF!,#REF!,#REF!,#REF!,#REF!,#REF!</definedName>
    <definedName name="帯" localSheetId="67">#REF!,#REF!,#REF!,#REF!,#REF!,#REF!</definedName>
    <definedName name="帯" localSheetId="68">#REF!,#REF!,#REF!,#REF!,#REF!,#REF!</definedName>
    <definedName name="帯" localSheetId="7">#REF!,#REF!,#REF!,#REF!,#REF!,#REF!</definedName>
    <definedName name="帯">#REF!,#REF!,#REF!,#REF!,#REF!,#REF!</definedName>
    <definedName name="帯左" localSheetId="0">#REF!,#REF!,#REF!,#REF!,#REF!,#REF!</definedName>
    <definedName name="帯左" localSheetId="1">#REF!,#REF!,#REF!,#REF!,#REF!,#REF!</definedName>
    <definedName name="帯左" localSheetId="2">#REF!,#REF!,#REF!,#REF!,#REF!,#REF!</definedName>
    <definedName name="帯左" localSheetId="10">#REF!,#REF!,#REF!,#REF!,#REF!,#REF!</definedName>
    <definedName name="帯左" localSheetId="14">#REF!,#REF!,#REF!,#REF!,#REF!,#REF!</definedName>
    <definedName name="帯左" localSheetId="15">#REF!,#REF!,#REF!,#REF!,#REF!,#REF!</definedName>
    <definedName name="帯左" localSheetId="16">#REF!,#REF!,#REF!,#REF!,#REF!,#REF!</definedName>
    <definedName name="帯左" localSheetId="20">#REF!,#REF!,#REF!,#REF!,#REF!,#REF!</definedName>
    <definedName name="帯左" localSheetId="21">#REF!,#REF!,#REF!,#REF!,#REF!,#REF!</definedName>
    <definedName name="帯左" localSheetId="25">#REF!,#REF!,#REF!,#REF!,#REF!,#REF!</definedName>
    <definedName name="帯左" localSheetId="26">#REF!,#REF!,#REF!,#REF!,#REF!,#REF!</definedName>
    <definedName name="帯左" localSheetId="27">#REF!,#REF!,#REF!,#REF!,#REF!,#REF!</definedName>
    <definedName name="帯左" localSheetId="28">#REF!,#REF!,#REF!,#REF!,#REF!,#REF!</definedName>
    <definedName name="帯左" localSheetId="29">#REF!,#REF!,#REF!,#REF!,#REF!,#REF!</definedName>
    <definedName name="帯左" localSheetId="30">#REF!,#REF!,#REF!,#REF!,#REF!,#REF!</definedName>
    <definedName name="帯左" localSheetId="31">#REF!,#REF!,#REF!,#REF!,#REF!,#REF!</definedName>
    <definedName name="帯左" localSheetId="32">#REF!,#REF!,#REF!,#REF!,#REF!,#REF!</definedName>
    <definedName name="帯左" localSheetId="33">#REF!,#REF!,#REF!,#REF!,#REF!,#REF!</definedName>
    <definedName name="帯左" localSheetId="34">#REF!,#REF!,#REF!,#REF!,#REF!,#REF!</definedName>
    <definedName name="帯左" localSheetId="35">#REF!,#REF!,#REF!,#REF!,#REF!,#REF!</definedName>
    <definedName name="帯左" localSheetId="36">#REF!,#REF!,#REF!,#REF!,#REF!,#REF!</definedName>
    <definedName name="帯左" localSheetId="37">#REF!,#REF!,#REF!,#REF!,#REF!,#REF!</definedName>
    <definedName name="帯左" localSheetId="38">#REF!,#REF!,#REF!,#REF!,#REF!,#REF!</definedName>
    <definedName name="帯左" localSheetId="39">#REF!,#REF!,#REF!,#REF!,#REF!,#REF!</definedName>
    <definedName name="帯左" localSheetId="40">#REF!,#REF!,#REF!,#REF!,#REF!,#REF!</definedName>
    <definedName name="帯左" localSheetId="44">#REF!,#REF!,#REF!,#REF!,#REF!,#REF!</definedName>
    <definedName name="帯左" localSheetId="50">#REF!,#REF!,#REF!,#REF!,#REF!,#REF!</definedName>
    <definedName name="帯左" localSheetId="51">#REF!,#REF!,#REF!,#REF!,#REF!,#REF!</definedName>
    <definedName name="帯左" localSheetId="5">#REF!,#REF!,#REF!,#REF!,#REF!,#REF!</definedName>
    <definedName name="帯左" localSheetId="53">#REF!,#REF!,#REF!,#REF!,#REF!,#REF!</definedName>
    <definedName name="帯左" localSheetId="54">#REF!,#REF!,#REF!,#REF!,#REF!,#REF!</definedName>
    <definedName name="帯左" localSheetId="55">#REF!,#REF!,#REF!,#REF!,#REF!,#REF!</definedName>
    <definedName name="帯左" localSheetId="56">#REF!,#REF!,#REF!,#REF!,#REF!,#REF!</definedName>
    <definedName name="帯左" localSheetId="58">#REF!,#REF!,#REF!,#REF!,#REF!,#REF!</definedName>
    <definedName name="帯左" localSheetId="60">#REF!,#REF!,#REF!,#REF!,#REF!,#REF!</definedName>
    <definedName name="帯左" localSheetId="61">#REF!,#REF!,#REF!,#REF!,#REF!,#REF!</definedName>
    <definedName name="帯左" localSheetId="6">#REF!,#REF!,#REF!,#REF!,#REF!,#REF!</definedName>
    <definedName name="帯左" localSheetId="62">#REF!,#REF!,#REF!,#REF!,#REF!,#REF!</definedName>
    <definedName name="帯左" localSheetId="63">#REF!,#REF!,#REF!,#REF!,#REF!,#REF!</definedName>
    <definedName name="帯左" localSheetId="64">#REF!,#REF!,#REF!,#REF!,#REF!,#REF!</definedName>
    <definedName name="帯左" localSheetId="66">#REF!,#REF!,#REF!,#REF!,#REF!,#REF!</definedName>
    <definedName name="帯左" localSheetId="67">#REF!,#REF!,#REF!,#REF!,#REF!,#REF!</definedName>
    <definedName name="帯左" localSheetId="68">#REF!,#REF!,#REF!,#REF!,#REF!,#REF!</definedName>
    <definedName name="帯左" localSheetId="7">#REF!,#REF!,#REF!,#REF!,#REF!,#REF!</definedName>
    <definedName name="帯左">#REF!,#REF!,#REF!,#REF!,#REF!,#REF!</definedName>
    <definedName name="都市型" localSheetId="0">#REF!,#REF!,#REF!,#REF!,#REF!,#REF!</definedName>
    <definedName name="都市型" localSheetId="1">#REF!,#REF!,#REF!,#REF!,#REF!,#REF!</definedName>
    <definedName name="都市型" localSheetId="2">#REF!,#REF!,#REF!,#REF!,#REF!,#REF!</definedName>
    <definedName name="都市型" localSheetId="10">#REF!,#REF!,#REF!,#REF!,#REF!,#REF!</definedName>
    <definedName name="都市型" localSheetId="14">#REF!,#REF!,#REF!,#REF!,#REF!,#REF!</definedName>
    <definedName name="都市型" localSheetId="15">#REF!,#REF!,#REF!,#REF!,#REF!,#REF!</definedName>
    <definedName name="都市型" localSheetId="16">#REF!,#REF!,#REF!,#REF!,#REF!,#REF!</definedName>
    <definedName name="都市型" localSheetId="20">#REF!,#REF!,#REF!,#REF!,#REF!,#REF!</definedName>
    <definedName name="都市型" localSheetId="21">#REF!,#REF!,#REF!,#REF!,#REF!,#REF!</definedName>
    <definedName name="都市型" localSheetId="25">#REF!,#REF!,#REF!,#REF!,#REF!,#REF!</definedName>
    <definedName name="都市型" localSheetId="26">#REF!,#REF!,#REF!,#REF!,#REF!,#REF!</definedName>
    <definedName name="都市型" localSheetId="27">#REF!,#REF!,#REF!,#REF!,#REF!,#REF!</definedName>
    <definedName name="都市型" localSheetId="28">#REF!,#REF!,#REF!,#REF!,#REF!,#REF!</definedName>
    <definedName name="都市型" localSheetId="29">#REF!,#REF!,#REF!,#REF!,#REF!,#REF!</definedName>
    <definedName name="都市型" localSheetId="30">#REF!,#REF!,#REF!,#REF!,#REF!,#REF!</definedName>
    <definedName name="都市型" localSheetId="31">#REF!,#REF!,#REF!,#REF!,#REF!,#REF!</definedName>
    <definedName name="都市型" localSheetId="32">#REF!,#REF!,#REF!,#REF!,#REF!,#REF!</definedName>
    <definedName name="都市型" localSheetId="33">#REF!,#REF!,#REF!,#REF!,#REF!,#REF!</definedName>
    <definedName name="都市型" localSheetId="34">#REF!,#REF!,#REF!,#REF!,#REF!,#REF!</definedName>
    <definedName name="都市型" localSheetId="35">#REF!,#REF!,#REF!,#REF!,#REF!,#REF!</definedName>
    <definedName name="都市型" localSheetId="36">#REF!,#REF!,#REF!,#REF!,#REF!,#REF!</definedName>
    <definedName name="都市型" localSheetId="37">#REF!,#REF!,#REF!,#REF!,#REF!,#REF!</definedName>
    <definedName name="都市型" localSheetId="38">#REF!,#REF!,#REF!,#REF!,#REF!,#REF!</definedName>
    <definedName name="都市型" localSheetId="39">#REF!,#REF!,#REF!,#REF!,#REF!,#REF!</definedName>
    <definedName name="都市型" localSheetId="40">#REF!,#REF!,#REF!,#REF!,#REF!,#REF!</definedName>
    <definedName name="都市型" localSheetId="44">#REF!,#REF!,#REF!,#REF!,#REF!,#REF!</definedName>
    <definedName name="都市型" localSheetId="50">#REF!,#REF!,#REF!,#REF!,#REF!,#REF!</definedName>
    <definedName name="都市型" localSheetId="51">#REF!,#REF!,#REF!,#REF!,#REF!,#REF!</definedName>
    <definedName name="都市型" localSheetId="5">#REF!,#REF!,#REF!,#REF!,#REF!,#REF!</definedName>
    <definedName name="都市型" localSheetId="53">#REF!,#REF!,#REF!,#REF!,#REF!,#REF!</definedName>
    <definedName name="都市型" localSheetId="54">#REF!,#REF!,#REF!,#REF!,#REF!,#REF!</definedName>
    <definedName name="都市型" localSheetId="55">#REF!,#REF!,#REF!,#REF!,#REF!,#REF!</definedName>
    <definedName name="都市型" localSheetId="56">#REF!,#REF!,#REF!,#REF!,#REF!,#REF!</definedName>
    <definedName name="都市型" localSheetId="58">#REF!,#REF!,#REF!,#REF!,#REF!,#REF!</definedName>
    <definedName name="都市型" localSheetId="60">#REF!,#REF!,#REF!,#REF!,#REF!,#REF!</definedName>
    <definedName name="都市型" localSheetId="61">#REF!,#REF!,#REF!,#REF!,#REF!,#REF!</definedName>
    <definedName name="都市型" localSheetId="6">#REF!,#REF!,#REF!,#REF!,#REF!,#REF!</definedName>
    <definedName name="都市型" localSheetId="62">#REF!,#REF!,#REF!,#REF!,#REF!,#REF!</definedName>
    <definedName name="都市型" localSheetId="63">#REF!,#REF!,#REF!,#REF!,#REF!,#REF!</definedName>
    <definedName name="都市型" localSheetId="64">#REF!,#REF!,#REF!,#REF!,#REF!,#REF!</definedName>
    <definedName name="都市型" localSheetId="66">#REF!,#REF!,#REF!,#REF!,#REF!,#REF!</definedName>
    <definedName name="都市型" localSheetId="67">#REF!,#REF!,#REF!,#REF!,#REF!,#REF!</definedName>
    <definedName name="都市型" localSheetId="68">#REF!,#REF!,#REF!,#REF!,#REF!,#REF!</definedName>
    <definedName name="都市型" localSheetId="7">#REF!,#REF!,#REF!,#REF!,#REF!,#REF!</definedName>
    <definedName name="都市型">#REF!,#REF!,#REF!,#REF!,#REF!,#REF!</definedName>
    <definedName name="平成２５年" localSheetId="0">#REF!</definedName>
    <definedName name="平成２５年" localSheetId="1">#REF!</definedName>
    <definedName name="平成２５年" localSheetId="2">#REF!</definedName>
    <definedName name="平成２５年" localSheetId="15">#REF!</definedName>
    <definedName name="平成２５年" localSheetId="16">#REF!</definedName>
    <definedName name="平成２５年" localSheetId="27">#REF!</definedName>
    <definedName name="平成２５年" localSheetId="28">#REF!</definedName>
    <definedName name="平成２５年" localSheetId="29">#REF!</definedName>
    <definedName name="平成２５年" localSheetId="30">#REF!</definedName>
    <definedName name="平成２５年" localSheetId="34">#REF!</definedName>
    <definedName name="平成２５年" localSheetId="37">#REF!</definedName>
    <definedName name="平成２５年" localSheetId="38">#REF!</definedName>
    <definedName name="平成２５年" localSheetId="39">#REF!</definedName>
    <definedName name="平成２５年" localSheetId="40">#REF!</definedName>
    <definedName name="平成２５年" localSheetId="44">#REF!</definedName>
    <definedName name="平成２５年" localSheetId="50">#REF!</definedName>
    <definedName name="平成２５年" localSheetId="51">#REF!</definedName>
    <definedName name="平成２５年" localSheetId="5">#REF!</definedName>
    <definedName name="平成２５年" localSheetId="61">#REF!</definedName>
    <definedName name="平成２５年" localSheetId="6">#REF!</definedName>
    <definedName name="平成２５年" localSheetId="7">#REF!</definedName>
    <definedName name="平成２５年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57" l="1"/>
  <c r="J8" i="57"/>
  <c r="I9" i="57"/>
  <c r="J9" i="57"/>
  <c r="I10" i="57"/>
  <c r="J10" i="57"/>
  <c r="I11" i="57"/>
  <c r="J11" i="57"/>
  <c r="J12" i="57"/>
  <c r="K12" i="57"/>
  <c r="M12" i="57"/>
  <c r="I12" i="57" s="1"/>
  <c r="I13" i="57"/>
  <c r="J13" i="57"/>
  <c r="I14" i="57"/>
  <c r="J14" i="57"/>
  <c r="I15" i="57"/>
  <c r="J15" i="57"/>
  <c r="I16" i="57"/>
  <c r="J16" i="57"/>
  <c r="K18" i="57"/>
  <c r="J18" i="57" s="1"/>
  <c r="M18" i="57"/>
  <c r="I18" i="57" s="1"/>
  <c r="J20" i="57"/>
  <c r="K20" i="57"/>
  <c r="M20" i="57"/>
  <c r="I20" i="57" s="1"/>
  <c r="I22" i="57"/>
  <c r="J22" i="57"/>
  <c r="I23" i="57"/>
  <c r="J23" i="57"/>
  <c r="J24" i="57"/>
  <c r="K24" i="57"/>
  <c r="M24" i="57"/>
  <c r="I24" i="57" s="1"/>
  <c r="I25" i="57"/>
  <c r="J25" i="57"/>
  <c r="I26" i="57"/>
  <c r="J26" i="57"/>
  <c r="I27" i="57"/>
  <c r="J27" i="57"/>
  <c r="I28" i="57"/>
  <c r="J28" i="57"/>
  <c r="K29" i="57"/>
  <c r="J29" i="57" s="1"/>
  <c r="M29" i="57"/>
  <c r="I29" i="57" s="1"/>
  <c r="I30" i="57"/>
  <c r="J30" i="57"/>
  <c r="J31" i="57"/>
  <c r="K31" i="57"/>
  <c r="M31" i="57"/>
  <c r="I31" i="57" s="1"/>
  <c r="I33" i="57"/>
  <c r="J33" i="57"/>
  <c r="I34" i="57"/>
  <c r="J34" i="57"/>
  <c r="I36" i="57"/>
  <c r="I35" i="57" s="1"/>
  <c r="J36" i="57"/>
  <c r="I37" i="57"/>
  <c r="J37" i="57"/>
  <c r="J35" i="57" s="1"/>
  <c r="I38" i="57"/>
  <c r="J38" i="57"/>
  <c r="M38" i="57"/>
  <c r="I41" i="57"/>
  <c r="J41" i="57"/>
  <c r="J40" i="57" s="1"/>
  <c r="I42" i="57"/>
  <c r="I40" i="57" s="1"/>
  <c r="J42" i="57"/>
  <c r="I43" i="57"/>
  <c r="J43" i="57"/>
  <c r="I44" i="57"/>
  <c r="J44" i="57"/>
  <c r="I45" i="57"/>
  <c r="J45" i="57"/>
  <c r="I46" i="57"/>
  <c r="J46" i="57"/>
  <c r="I47" i="57"/>
  <c r="J47" i="57"/>
  <c r="I48" i="57"/>
  <c r="J48" i="57"/>
  <c r="I49" i="57"/>
  <c r="J49" i="57"/>
  <c r="B5" i="56"/>
  <c r="I7" i="57" l="1"/>
  <c r="I5" i="57" s="1"/>
  <c r="J7" i="57"/>
  <c r="J5" i="57" s="1"/>
  <c r="B6" i="53"/>
  <c r="C2" i="49"/>
  <c r="C3" i="49" s="1"/>
  <c r="F2" i="49"/>
  <c r="I2" i="49"/>
  <c r="C2" i="48"/>
  <c r="C3" i="48" s="1"/>
  <c r="F2" i="48"/>
  <c r="I2" i="48"/>
  <c r="C4" i="47"/>
  <c r="C5" i="47" s="1"/>
  <c r="F4" i="47"/>
  <c r="I4" i="47"/>
  <c r="C6" i="4" l="1"/>
  <c r="B6" i="4" s="1"/>
  <c r="D6" i="4"/>
  <c r="E6" i="4"/>
  <c r="F6" i="4"/>
  <c r="G6" i="4"/>
  <c r="C14" i="4"/>
  <c r="B14" i="4" s="1"/>
  <c r="D14" i="4"/>
  <c r="E14" i="4"/>
  <c r="C7" i="3"/>
  <c r="D7" i="3"/>
  <c r="E7" i="3"/>
  <c r="F7" i="3"/>
  <c r="G7" i="3"/>
  <c r="H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26TSP-1400</author>
  </authors>
  <commentList>
    <comment ref="K1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地域密着型通所介護を含まない</t>
        </r>
      </text>
    </comment>
    <comment ref="M1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地域密着型通所介護を含まない</t>
        </r>
      </text>
    </comment>
    <comment ref="K29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短期利用を含む</t>
        </r>
      </text>
    </comment>
    <comment ref="M29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短期利用を含む</t>
        </r>
      </text>
    </comment>
  </commentList>
</comments>
</file>

<file path=xl/sharedStrings.xml><?xml version="1.0" encoding="utf-8"?>
<sst xmlns="http://schemas.openxmlformats.org/spreadsheetml/2006/main" count="2318" uniqueCount="1167">
  <si>
    <t>(注)加入状況は当該年度末の数値である。</t>
    <phoneticPr fontId="6"/>
  </si>
  <si>
    <t>資料：区民部 国民健康保険課</t>
    <rPh sb="7" eb="9">
      <t>コクミン</t>
    </rPh>
    <rPh sb="9" eb="11">
      <t>ケンコウ</t>
    </rPh>
    <rPh sb="11" eb="13">
      <t>ホケン</t>
    </rPh>
    <phoneticPr fontId="6"/>
  </si>
  <si>
    <t>令和元年</t>
  </si>
  <si>
    <t>加入率(%)</t>
    <phoneticPr fontId="6"/>
  </si>
  <si>
    <t>被保険者</t>
  </si>
  <si>
    <t>総人口</t>
  </si>
  <si>
    <t>国保世帯</t>
  </si>
  <si>
    <t>総世帯</t>
  </si>
  <si>
    <t>年度</t>
    <phoneticPr fontId="6"/>
  </si>
  <si>
    <t>人　　　数</t>
    <rPh sb="4" eb="5">
      <t>カズ</t>
    </rPh>
    <phoneticPr fontId="6"/>
  </si>
  <si>
    <t>世　　　帯</t>
  </si>
  <si>
    <t>区分</t>
    <rPh sb="0" eb="1">
      <t>ク</t>
    </rPh>
    <rPh sb="1" eb="2">
      <t>ブン</t>
    </rPh>
    <phoneticPr fontId="6"/>
  </si>
  <si>
    <t>５０　国民健康保険加入状況</t>
    <phoneticPr fontId="6"/>
  </si>
  <si>
    <t>(注２)収入額は還付未済額を含めた額。　　　</t>
    <rPh sb="1" eb="2">
      <t>チュウ</t>
    </rPh>
    <phoneticPr fontId="11"/>
  </si>
  <si>
    <t>(注１)調定額は居所不明分調定額を含めた額。</t>
    <rPh sb="1" eb="2">
      <t>チュウ</t>
    </rPh>
    <phoneticPr fontId="11"/>
  </si>
  <si>
    <t>(単位:千円)</t>
    <rPh sb="1" eb="3">
      <t>タンイ</t>
    </rPh>
    <rPh sb="4" eb="6">
      <t>センエン</t>
    </rPh>
    <phoneticPr fontId="6"/>
  </si>
  <si>
    <t>収入額</t>
    <rPh sb="1" eb="2">
      <t>ニュウ</t>
    </rPh>
    <phoneticPr fontId="6"/>
  </si>
  <si>
    <t>収入額</t>
    <rPh sb="0" eb="2">
      <t>シュウニュウ</t>
    </rPh>
    <rPh sb="2" eb="3">
      <t>ガク</t>
    </rPh>
    <phoneticPr fontId="6"/>
  </si>
  <si>
    <t>調定額</t>
    <rPh sb="0" eb="2">
      <t>チヨテ</t>
    </rPh>
    <rPh sb="2" eb="3">
      <t>ガク</t>
    </rPh>
    <phoneticPr fontId="6"/>
  </si>
  <si>
    <t>年度</t>
  </si>
  <si>
    <t>滞　納　繰　越　分</t>
    <rPh sb="4" eb="5">
      <t>ク</t>
    </rPh>
    <rPh sb="6" eb="7">
      <t>コ</t>
    </rPh>
    <phoneticPr fontId="6"/>
  </si>
  <si>
    <t>区分</t>
  </si>
  <si>
    <t>資料：区民部 国民健康保険課</t>
    <phoneticPr fontId="11"/>
  </si>
  <si>
    <t>金額(円)</t>
    <phoneticPr fontId="11"/>
  </si>
  <si>
    <t>受診件数</t>
  </si>
  <si>
    <t>日数(療養費を除く)</t>
    <phoneticPr fontId="6"/>
  </si>
  <si>
    <t>一　人　当　り</t>
  </si>
  <si>
    <t>一　世　帯　当　り</t>
  </si>
  <si>
    <t>一　件　当　り</t>
  </si>
  <si>
    <t>５２　国民健康保険受診状況</t>
    <phoneticPr fontId="6"/>
  </si>
  <si>
    <t>(単位：件）</t>
  </si>
  <si>
    <t>一時金等</t>
  </si>
  <si>
    <t>療　 養　 費</t>
  </si>
  <si>
    <t>(含療養費等)</t>
  </si>
  <si>
    <t>葬　祭　費</t>
  </si>
  <si>
    <t>出産育児</t>
  </si>
  <si>
    <t>高額介護合算</t>
  </si>
  <si>
    <t>高額療養費</t>
  </si>
  <si>
    <t>療養給付費</t>
  </si>
  <si>
    <t>総　　　数</t>
  </si>
  <si>
    <t>＜給付件数＞</t>
  </si>
  <si>
    <t>(単位：千円）</t>
  </si>
  <si>
    <t>総　　　額</t>
  </si>
  <si>
    <t>＜保険者負担額＞</t>
  </si>
  <si>
    <t>５３　国民健康保険給付状況</t>
    <rPh sb="11" eb="13">
      <t>ジョウキョウ</t>
    </rPh>
    <phoneticPr fontId="6"/>
  </si>
  <si>
    <t>年度</t>
    <rPh sb="0" eb="1">
      <t>トシ</t>
    </rPh>
    <rPh sb="1" eb="2">
      <t>ド</t>
    </rPh>
    <phoneticPr fontId="6"/>
  </si>
  <si>
    <t>口座振替による
収入率(％）</t>
    <rPh sb="0" eb="2">
      <t>コウザ</t>
    </rPh>
    <rPh sb="2" eb="4">
      <t>フリカエ</t>
    </rPh>
    <rPh sb="8" eb="10">
      <t>シュウニュウ</t>
    </rPh>
    <rPh sb="10" eb="11">
      <t>リツ</t>
    </rPh>
    <phoneticPr fontId="6"/>
  </si>
  <si>
    <t>口座振替による
収入額(千円）</t>
    <rPh sb="0" eb="2">
      <t>コウザ</t>
    </rPh>
    <rPh sb="2" eb="4">
      <t>フリカエ</t>
    </rPh>
    <rPh sb="8" eb="10">
      <t>シュウニュウ</t>
    </rPh>
    <rPh sb="10" eb="11">
      <t>ガク</t>
    </rPh>
    <rPh sb="12" eb="14">
      <t>センエン</t>
    </rPh>
    <phoneticPr fontId="6"/>
  </si>
  <si>
    <t>利用率(％）</t>
    <rPh sb="0" eb="2">
      <t>リヨウ</t>
    </rPh>
    <rPh sb="2" eb="3">
      <t>リツ</t>
    </rPh>
    <phoneticPr fontId="6"/>
  </si>
  <si>
    <t>世帯数</t>
    <rPh sb="0" eb="2">
      <t>セタイ</t>
    </rPh>
    <rPh sb="2" eb="3">
      <t>カズ</t>
    </rPh>
    <phoneticPr fontId="6"/>
  </si>
  <si>
    <t>　　　</t>
    <phoneticPr fontId="11"/>
  </si>
  <si>
    <r>
      <t>資料：区民部 国民健康保険課、「特定健診・特定保健指導実施結果法定報告」(東京都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福祉保健局)</t>
    </r>
    <rPh sb="13" eb="14">
      <t>カ</t>
    </rPh>
    <phoneticPr fontId="11"/>
  </si>
  <si>
    <t>令和元年</t>
    <rPh sb="0" eb="2">
      <t>レイワ</t>
    </rPh>
    <rPh sb="2" eb="4">
      <t>ガンネン</t>
    </rPh>
    <phoneticPr fontId="11"/>
  </si>
  <si>
    <t>動機づけ支援</t>
    <phoneticPr fontId="11"/>
  </si>
  <si>
    <t>積極的支援</t>
  </si>
  <si>
    <t xml:space="preserve"> 年度</t>
    <phoneticPr fontId="11"/>
  </si>
  <si>
    <t>終了者の内訳</t>
    <rPh sb="0" eb="2">
      <t>シュウリョウ</t>
    </rPh>
    <rPh sb="2" eb="3">
      <t>シャ</t>
    </rPh>
    <phoneticPr fontId="11"/>
  </si>
  <si>
    <t>終了率(％)</t>
    <rPh sb="0" eb="2">
      <t>シュウリョウ</t>
    </rPh>
    <rPh sb="2" eb="3">
      <t>リツ</t>
    </rPh>
    <phoneticPr fontId="11"/>
  </si>
  <si>
    <t>終了者数</t>
    <rPh sb="0" eb="2">
      <t>シュウリョウ</t>
    </rPh>
    <rPh sb="2" eb="3">
      <t>シャ</t>
    </rPh>
    <rPh sb="3" eb="4">
      <t>スウ</t>
    </rPh>
    <phoneticPr fontId="11"/>
  </si>
  <si>
    <t>対象者数</t>
    <phoneticPr fontId="11"/>
  </si>
  <si>
    <t>区分</t>
    <phoneticPr fontId="11"/>
  </si>
  <si>
    <t>＜特定保健指導実施状況＞</t>
  </si>
  <si>
    <t>受診率(％)</t>
    <phoneticPr fontId="11"/>
  </si>
  <si>
    <t>受診者数</t>
    <phoneticPr fontId="11"/>
  </si>
  <si>
    <t xml:space="preserve">区分 </t>
  </si>
  <si>
    <t>＜特定健診実施状況＞</t>
  </si>
  <si>
    <t>５５　国民健康保険の特定健診・特定保健指導実施状況</t>
    <phoneticPr fontId="6"/>
  </si>
  <si>
    <t>(注)令和３年度法定報告値は、令和４年１１月下旬に公表予定。</t>
    <rPh sb="1" eb="2">
      <t>チュウ</t>
    </rPh>
    <rPh sb="3" eb="5">
      <t>レイワ</t>
    </rPh>
    <rPh sb="6" eb="8">
      <t>ネンド</t>
    </rPh>
    <rPh sb="8" eb="10">
      <t>ホウテイ</t>
    </rPh>
    <rPh sb="10" eb="12">
      <t>ホウコク</t>
    </rPh>
    <rPh sb="12" eb="13">
      <t>チ</t>
    </rPh>
    <rPh sb="15" eb="17">
      <t>レイワ</t>
    </rPh>
    <rPh sb="18" eb="19">
      <t>ネン</t>
    </rPh>
    <rPh sb="21" eb="22">
      <t>ガツ</t>
    </rPh>
    <rPh sb="22" eb="24">
      <t>ゲジュン</t>
    </rPh>
    <rPh sb="25" eb="27">
      <t>コウヒョウ</t>
    </rPh>
    <rPh sb="27" eb="29">
      <t>ヨテイ</t>
    </rPh>
    <phoneticPr fontId="11"/>
  </si>
  <si>
    <t>５１　国民健康保険料収納状況</t>
    <phoneticPr fontId="6"/>
  </si>
  <si>
    <t>総　　　　　額</t>
    <phoneticPr fontId="6"/>
  </si>
  <si>
    <t>現  　　年  　　分</t>
    <phoneticPr fontId="6"/>
  </si>
  <si>
    <r>
      <t xml:space="preserve">収納率
</t>
    </r>
    <r>
      <rPr>
        <b/>
        <sz val="8"/>
        <rFont val="ＭＳ 明朝"/>
        <family val="1"/>
        <charset val="128"/>
      </rPr>
      <t>(％)</t>
    </r>
    <phoneticPr fontId="6"/>
  </si>
  <si>
    <t>調定額</t>
    <phoneticPr fontId="6"/>
  </si>
  <si>
    <r>
      <t xml:space="preserve">収納率
</t>
    </r>
    <r>
      <rPr>
        <b/>
        <sz val="8"/>
        <rFont val="ＭＳ 明朝"/>
        <family val="1"/>
        <charset val="128"/>
      </rPr>
      <t>(％)</t>
    </r>
    <phoneticPr fontId="6"/>
  </si>
  <si>
    <t>調定額</t>
    <phoneticPr fontId="6"/>
  </si>
  <si>
    <r>
      <t xml:space="preserve">収納率
</t>
    </r>
    <r>
      <rPr>
        <b/>
        <sz val="8"/>
        <rFont val="ＭＳ 明朝"/>
        <family val="1"/>
        <charset val="128"/>
      </rPr>
      <t>(％)</t>
    </r>
    <phoneticPr fontId="6"/>
  </si>
  <si>
    <t>５４　国民健康保険料の口座振替加入状況</t>
    <phoneticPr fontId="6"/>
  </si>
  <si>
    <t>(注)数値は各年度末現在のもの。</t>
    <rPh sb="1" eb="2">
      <t>チュウ</t>
    </rPh>
    <rPh sb="3" eb="5">
      <t>スウチ</t>
    </rPh>
    <rPh sb="6" eb="10">
      <t>カクネンドマツ</t>
    </rPh>
    <rPh sb="10" eb="12">
      <t>ゲンザイ</t>
    </rPh>
    <phoneticPr fontId="11"/>
  </si>
  <si>
    <t>資料：区民部 高齢医療・年金課　</t>
    <rPh sb="7" eb="9">
      <t>コウレイ</t>
    </rPh>
    <rPh sb="9" eb="11">
      <t>イリョウ</t>
    </rPh>
    <rPh sb="12" eb="14">
      <t>ネンキン</t>
    </rPh>
    <rPh sb="14" eb="15">
      <t>カ</t>
    </rPh>
    <phoneticPr fontId="6"/>
  </si>
  <si>
    <t>年度</t>
    <rPh sb="0" eb="1">
      <t>トシ</t>
    </rPh>
    <rPh sb="1" eb="2">
      <t>ド</t>
    </rPh>
    <phoneticPr fontId="11"/>
  </si>
  <si>
    <t>一般(75歳以上）</t>
    <rPh sb="0" eb="2">
      <t>イッパン</t>
    </rPh>
    <rPh sb="5" eb="6">
      <t>サイ</t>
    </rPh>
    <rPh sb="6" eb="8">
      <t>イジョウ</t>
    </rPh>
    <phoneticPr fontId="11"/>
  </si>
  <si>
    <t>障がい認定
(65歳～74歳）</t>
    <rPh sb="0" eb="1">
      <t>サワ</t>
    </rPh>
    <rPh sb="3" eb="5">
      <t>ニンテイ</t>
    </rPh>
    <rPh sb="9" eb="10">
      <t>サイ</t>
    </rPh>
    <rPh sb="13" eb="14">
      <t>サイ</t>
    </rPh>
    <phoneticPr fontId="11"/>
  </si>
  <si>
    <t>総  数</t>
    <rPh sb="0" eb="1">
      <t>フサ</t>
    </rPh>
    <rPh sb="3" eb="4">
      <t>カズ</t>
    </rPh>
    <phoneticPr fontId="11"/>
  </si>
  <si>
    <t>区分</t>
    <rPh sb="0" eb="1">
      <t>ク</t>
    </rPh>
    <rPh sb="1" eb="2">
      <t>ブン</t>
    </rPh>
    <phoneticPr fontId="11"/>
  </si>
  <si>
    <t>５６　後期高齢者医療保険被保険者数</t>
    <phoneticPr fontId="6"/>
  </si>
  <si>
    <t>資料：区民部 高齢医療・年金課</t>
    <rPh sb="7" eb="9">
      <t>コウレイ</t>
    </rPh>
    <rPh sb="9" eb="11">
      <t>イリョウ</t>
    </rPh>
    <rPh sb="12" eb="14">
      <t>ネンキン</t>
    </rPh>
    <rPh sb="14" eb="15">
      <t>カ</t>
    </rPh>
    <phoneticPr fontId="6"/>
  </si>
  <si>
    <t>支 給 件 数</t>
    <rPh sb="0" eb="1">
      <t>ササ</t>
    </rPh>
    <rPh sb="2" eb="3">
      <t>キュウ</t>
    </rPh>
    <rPh sb="4" eb="5">
      <t>ケン</t>
    </rPh>
    <rPh sb="6" eb="7">
      <t>カズ</t>
    </rPh>
    <phoneticPr fontId="11"/>
  </si>
  <si>
    <t>支 給 額 (千円)</t>
    <rPh sb="0" eb="1">
      <t>ササ</t>
    </rPh>
    <rPh sb="2" eb="3">
      <t>キュウ</t>
    </rPh>
    <rPh sb="4" eb="5">
      <t>ガク</t>
    </rPh>
    <rPh sb="7" eb="9">
      <t>センエン</t>
    </rPh>
    <phoneticPr fontId="11"/>
  </si>
  <si>
    <t>５７　後期高齢者医療保険葬祭費支給状況</t>
    <phoneticPr fontId="6"/>
  </si>
  <si>
    <t>(注)令和３年度は速報値。</t>
    <rPh sb="3" eb="4">
      <t>レイ</t>
    </rPh>
    <rPh sb="4" eb="5">
      <t>ワ</t>
    </rPh>
    <rPh sb="6" eb="8">
      <t>ネンド</t>
    </rPh>
    <phoneticPr fontId="6"/>
  </si>
  <si>
    <t>資料：区民部 高齢医療・年金課</t>
    <phoneticPr fontId="11"/>
  </si>
  <si>
    <t>金　額(円)</t>
  </si>
  <si>
    <t>一人当り</t>
  </si>
  <si>
    <t>一件当り</t>
  </si>
  <si>
    <t>医療給付(千円)</t>
  </si>
  <si>
    <t>５８　後期高齢者医療保険受診状況</t>
    <phoneticPr fontId="6"/>
  </si>
  <si>
    <t>(単位：千円)</t>
    <rPh sb="1" eb="3">
      <t>タンイ</t>
    </rPh>
    <rPh sb="4" eb="6">
      <t>センエン</t>
    </rPh>
    <phoneticPr fontId="11"/>
  </si>
  <si>
    <t>資料：区民部 高齢医療・年金課</t>
    <phoneticPr fontId="6"/>
  </si>
  <si>
    <t>収納率
(%)</t>
    <phoneticPr fontId="6"/>
  </si>
  <si>
    <t>滞　納　繰　越　分</t>
    <rPh sb="4" eb="5">
      <t>ク</t>
    </rPh>
    <rPh sb="6" eb="7">
      <t>コ</t>
    </rPh>
    <phoneticPr fontId="11"/>
  </si>
  <si>
    <t>現　　　年　　　分</t>
    <phoneticPr fontId="11"/>
  </si>
  <si>
    <t>総　　　額</t>
    <phoneticPr fontId="11"/>
  </si>
  <si>
    <t>区分</t>
    <phoneticPr fontId="6"/>
  </si>
  <si>
    <t>５９　後期高齢者医療保険料収納状況</t>
    <phoneticPr fontId="6"/>
  </si>
  <si>
    <t>構成比(%)</t>
    <phoneticPr fontId="6"/>
  </si>
  <si>
    <t>人 数</t>
    <rPh sb="0" eb="1">
      <t>ヒト</t>
    </rPh>
    <rPh sb="2" eb="3">
      <t>カズ</t>
    </rPh>
    <phoneticPr fontId="11"/>
  </si>
  <si>
    <t>構成比(%)</t>
    <rPh sb="0" eb="3">
      <t>コウセイヒ</t>
    </rPh>
    <phoneticPr fontId="11"/>
  </si>
  <si>
    <t>口座振替</t>
    <rPh sb="0" eb="2">
      <t>コウザ</t>
    </rPh>
    <rPh sb="2" eb="4">
      <t>フリカエ</t>
    </rPh>
    <phoneticPr fontId="11"/>
  </si>
  <si>
    <t>納付書</t>
    <rPh sb="0" eb="2">
      <t>ノウフ</t>
    </rPh>
    <rPh sb="2" eb="3">
      <t>ショ</t>
    </rPh>
    <phoneticPr fontId="11"/>
  </si>
  <si>
    <t>(年金払い)</t>
    <rPh sb="1" eb="3">
      <t>ネンキン</t>
    </rPh>
    <rPh sb="3" eb="4">
      <t>ハラ</t>
    </rPh>
    <phoneticPr fontId="11"/>
  </si>
  <si>
    <t>普通徴収</t>
    <rPh sb="0" eb="2">
      <t>フツウ</t>
    </rPh>
    <rPh sb="2" eb="4">
      <t>チョウシュウ</t>
    </rPh>
    <phoneticPr fontId="11"/>
  </si>
  <si>
    <t>特別徴収</t>
    <rPh sb="0" eb="2">
      <t>トクベツ</t>
    </rPh>
    <rPh sb="2" eb="4">
      <t>チョウシュウ</t>
    </rPh>
    <phoneticPr fontId="11"/>
  </si>
  <si>
    <t>総 数</t>
    <rPh sb="0" eb="1">
      <t>フサ</t>
    </rPh>
    <rPh sb="2" eb="3">
      <t>カズ</t>
    </rPh>
    <phoneticPr fontId="11"/>
  </si>
  <si>
    <t>６０　後期高齢者医療保険料の納付方法別人数</t>
    <phoneticPr fontId="6"/>
  </si>
  <si>
    <t>　　　</t>
    <phoneticPr fontId="6"/>
  </si>
  <si>
    <r>
      <t>資料：区民部 高齢医療・年金課、東京都</t>
    </r>
    <r>
      <rPr>
        <b/>
        <sz val="8"/>
        <rFont val="ＭＳ 明朝"/>
        <family val="1"/>
        <charset val="128"/>
      </rPr>
      <t>後期高齢者医療広域連合</t>
    </r>
    <rPh sb="7" eb="9">
      <t>コウレイ</t>
    </rPh>
    <rPh sb="9" eb="11">
      <t>イリョウ</t>
    </rPh>
    <rPh sb="12" eb="14">
      <t>ネンキン</t>
    </rPh>
    <rPh sb="14" eb="15">
      <t>カ</t>
    </rPh>
    <phoneticPr fontId="6"/>
  </si>
  <si>
    <t>受診率(％)</t>
    <rPh sb="0" eb="2">
      <t>ジュシン</t>
    </rPh>
    <rPh sb="2" eb="3">
      <t>リツ</t>
    </rPh>
    <phoneticPr fontId="11"/>
  </si>
  <si>
    <t>受診者数</t>
    <rPh sb="0" eb="3">
      <t>ジュシンシャ</t>
    </rPh>
    <rPh sb="3" eb="4">
      <t>スウ</t>
    </rPh>
    <phoneticPr fontId="11"/>
  </si>
  <si>
    <t>対象者数</t>
    <rPh sb="0" eb="3">
      <t>タイショウシャ</t>
    </rPh>
    <rPh sb="3" eb="4">
      <t>スウ</t>
    </rPh>
    <phoneticPr fontId="11"/>
  </si>
  <si>
    <t>６１　後期高齢者医療保険健康診査実施状況</t>
    <phoneticPr fontId="6"/>
  </si>
  <si>
    <t>（注３）歯肉の状態･出血は、測定不能の場合があるため、合計は実施人数と一致しない。　 　　　</t>
    <phoneticPr fontId="11"/>
  </si>
  <si>
    <t>（注２）歯のない者は、むし歯のない者・ある者には含まないため、合計は実施人数と一致しない。</t>
    <phoneticPr fontId="11"/>
  </si>
  <si>
    <t>要精密</t>
  </si>
  <si>
    <t>要
指導</t>
    <phoneticPr fontId="28"/>
  </si>
  <si>
    <t>異常
なし</t>
    <phoneticPr fontId="11"/>
  </si>
  <si>
    <t>あり</t>
    <phoneticPr fontId="11"/>
  </si>
  <si>
    <t>なし</t>
    <phoneticPr fontId="11"/>
  </si>
  <si>
    <t>要治
療者</t>
    <phoneticPr fontId="11"/>
  </si>
  <si>
    <t>治　療
完了者</t>
    <phoneticPr fontId="28"/>
  </si>
  <si>
    <t>総数</t>
    <rPh sb="0" eb="2">
      <t>ソウスウ</t>
    </rPh>
    <phoneticPr fontId="28"/>
  </si>
  <si>
    <t>総合判定区分</t>
  </si>
  <si>
    <t>出血(BOP)</t>
    <rPh sb="0" eb="2">
      <t>シュッケツ</t>
    </rPh>
    <phoneticPr fontId="11"/>
  </si>
  <si>
    <t>歯肉の状態(PD最大値)</t>
    <phoneticPr fontId="11"/>
  </si>
  <si>
    <t>むし歯のある者</t>
  </si>
  <si>
    <t>むし歯のない者</t>
    <phoneticPr fontId="28"/>
  </si>
  <si>
    <t>実施
人数</t>
    <phoneticPr fontId="11"/>
  </si>
  <si>
    <t>６２　後期高齢者歯科健診実施状況</t>
    <phoneticPr fontId="6"/>
  </si>
  <si>
    <t>(注)不在者(転出未届出)を含む。</t>
  </si>
  <si>
    <t>資料：区民部 高齢医療・年金課、足立年金事務所</t>
    <rPh sb="16" eb="18">
      <t>アダチ</t>
    </rPh>
    <rPh sb="18" eb="20">
      <t>ネンキン</t>
    </rPh>
    <rPh sb="20" eb="22">
      <t>ジム</t>
    </rPh>
    <rPh sb="22" eb="23">
      <t>ショ</t>
    </rPh>
    <phoneticPr fontId="6"/>
  </si>
  <si>
    <t>令和2年</t>
  </si>
  <si>
    <t>納付者(再掲)</t>
  </si>
  <si>
    <t>任意加入者</t>
  </si>
  <si>
    <t>強制加入者</t>
  </si>
  <si>
    <t>年</t>
    <phoneticPr fontId="6"/>
  </si>
  <si>
    <t>付加保険料</t>
  </si>
  <si>
    <t>第3号被保険者</t>
    <phoneticPr fontId="6"/>
  </si>
  <si>
    <t>第1号被保険者</t>
    <phoneticPr fontId="11"/>
  </si>
  <si>
    <t>総  数</t>
  </si>
  <si>
    <t>(各年３月３１日現在)</t>
    <rPh sb="1" eb="3">
      <t>カクネン</t>
    </rPh>
    <rPh sb="4" eb="5">
      <t>ガツ</t>
    </rPh>
    <rPh sb="7" eb="8">
      <t>ニチ</t>
    </rPh>
    <phoneticPr fontId="6"/>
  </si>
  <si>
    <t>６３　国民年金被保険者数</t>
    <phoneticPr fontId="6"/>
  </si>
  <si>
    <t>(注２)老齢基礎年金は他制度の受給権者を含む。</t>
    <phoneticPr fontId="11"/>
  </si>
  <si>
    <t xml:space="preserve">                          </t>
    <phoneticPr fontId="11"/>
  </si>
  <si>
    <t>(注１)※は単年度。</t>
    <phoneticPr fontId="11"/>
  </si>
  <si>
    <t>資料：区民部 高齢医療・年金課、足立年金事務所、東京広域事務センター</t>
    <rPh sb="3" eb="5">
      <t>クミン</t>
    </rPh>
    <rPh sb="5" eb="6">
      <t>ブ</t>
    </rPh>
    <rPh sb="7" eb="9">
      <t>コウレイ</t>
    </rPh>
    <rPh sb="9" eb="11">
      <t>イリョウ</t>
    </rPh>
    <rPh sb="12" eb="14">
      <t>ネンキン</t>
    </rPh>
    <rPh sb="14" eb="15">
      <t>カ</t>
    </rPh>
    <rPh sb="24" eb="26">
      <t>トウキョウ</t>
    </rPh>
    <rPh sb="26" eb="28">
      <t>コウイキ</t>
    </rPh>
    <rPh sb="28" eb="30">
      <t>ジム</t>
    </rPh>
    <phoneticPr fontId="11"/>
  </si>
  <si>
    <t>寡婦年金</t>
  </si>
  <si>
    <t>総　数</t>
  </si>
  <si>
    <t>死亡
一時金
※</t>
    <phoneticPr fontId="11"/>
  </si>
  <si>
    <t>遺族基礎年金母子年金</t>
  </si>
  <si>
    <t>障害年金</t>
  </si>
  <si>
    <t>障害基礎
年金</t>
  </si>
  <si>
    <t>通算老齢
年金</t>
  </si>
  <si>
    <t>老齢年金</t>
  </si>
  <si>
    <t>老齢基礎
年金</t>
  </si>
  <si>
    <t>６４　国民年金(拠出)受給権者数</t>
    <phoneticPr fontId="6"/>
  </si>
  <si>
    <t>資料：区民部 高齢医療・年金課、足立年金事務所、東京広域事務センター　　　　　　　　　　　　</t>
    <phoneticPr fontId="11"/>
  </si>
  <si>
    <t>(旧障害福祉年金を含む)</t>
  </si>
  <si>
    <t>老齢福祉年金</t>
  </si>
  <si>
    <t>障害基礎年金</t>
    <phoneticPr fontId="11"/>
  </si>
  <si>
    <t>６５　国民年金(旧福祉年金)・老齢福祉年金受給権者数</t>
    <phoneticPr fontId="6"/>
  </si>
  <si>
    <t xml:space="preserve">資料：区民部 高齢医療・年金課、足立年金事務所 </t>
    <phoneticPr fontId="11"/>
  </si>
  <si>
    <t>申請免除</t>
    <phoneticPr fontId="11"/>
  </si>
  <si>
    <t>法定免除</t>
    <phoneticPr fontId="11"/>
  </si>
  <si>
    <t>産前産後免除</t>
    <rPh sb="0" eb="2">
      <t>サンゼン</t>
    </rPh>
    <rPh sb="2" eb="4">
      <t>サンゴ</t>
    </rPh>
    <rPh sb="4" eb="6">
      <t>メンジョ</t>
    </rPh>
    <phoneticPr fontId="11"/>
  </si>
  <si>
    <t>総 数</t>
    <rPh sb="0" eb="1">
      <t>フサ</t>
    </rPh>
    <rPh sb="2" eb="3">
      <t>カズ</t>
    </rPh>
    <phoneticPr fontId="6"/>
  </si>
  <si>
    <t>６６　国民年金保険料免除被保険者数</t>
    <rPh sb="12" eb="16">
      <t>ヒホケンシャ</t>
    </rPh>
    <rPh sb="16" eb="17">
      <t>スウ</t>
    </rPh>
    <phoneticPr fontId="6"/>
  </si>
  <si>
    <t>資料：地域のちから推進部 住区推進課</t>
    <phoneticPr fontId="11"/>
  </si>
  <si>
    <t>児童館サロン　　利用総数</t>
    <rPh sb="0" eb="3">
      <t>ジドウカン</t>
    </rPh>
    <rPh sb="8" eb="10">
      <t>リヨウ</t>
    </rPh>
    <rPh sb="10" eb="12">
      <t>ソウスウ</t>
    </rPh>
    <phoneticPr fontId="11"/>
  </si>
  <si>
    <t>年度</t>
    <rPh sb="0" eb="1">
      <t>トシ</t>
    </rPh>
    <rPh sb="1" eb="2">
      <t>ド</t>
    </rPh>
    <phoneticPr fontId="2"/>
  </si>
  <si>
    <t>子育て
相談人数</t>
    <rPh sb="0" eb="2">
      <t>コソダ</t>
    </rPh>
    <rPh sb="4" eb="6">
      <t>ソウダン</t>
    </rPh>
    <rPh sb="6" eb="8">
      <t>ニンズウ</t>
    </rPh>
    <phoneticPr fontId="11"/>
  </si>
  <si>
    <t>乳幼児向け事業　参加人数</t>
    <rPh sb="0" eb="3">
      <t>ニュウヨウジ</t>
    </rPh>
    <rPh sb="3" eb="4">
      <t>ム</t>
    </rPh>
    <rPh sb="5" eb="7">
      <t>ジギョウ</t>
    </rPh>
    <rPh sb="8" eb="10">
      <t>サンカ</t>
    </rPh>
    <rPh sb="10" eb="12">
      <t>ニンズウ</t>
    </rPh>
    <phoneticPr fontId="11"/>
  </si>
  <si>
    <t>乳幼児向け事業　実施回数</t>
    <rPh sb="0" eb="3">
      <t>ニュウヨウジ</t>
    </rPh>
    <rPh sb="3" eb="4">
      <t>ム</t>
    </rPh>
    <rPh sb="5" eb="7">
      <t>ジギョウ</t>
    </rPh>
    <rPh sb="8" eb="10">
      <t>ジッシ</t>
    </rPh>
    <rPh sb="10" eb="12">
      <t>カイスウ</t>
    </rPh>
    <phoneticPr fontId="11"/>
  </si>
  <si>
    <t>子育てグループ　参加人数</t>
    <rPh sb="0" eb="2">
      <t>コソダ</t>
    </rPh>
    <rPh sb="8" eb="10">
      <t>サンカ</t>
    </rPh>
    <rPh sb="10" eb="12">
      <t>ニンズウ</t>
    </rPh>
    <phoneticPr fontId="11"/>
  </si>
  <si>
    <t>乳幼児親子利用総数</t>
    <rPh sb="0" eb="3">
      <t>ニュウヨウジ</t>
    </rPh>
    <rPh sb="3" eb="5">
      <t>オヤコ</t>
    </rPh>
    <rPh sb="5" eb="7">
      <t>リヨウ</t>
    </rPh>
    <rPh sb="7" eb="8">
      <t>フサ</t>
    </rPh>
    <rPh sb="8" eb="9">
      <t>カズ</t>
    </rPh>
    <phoneticPr fontId="11"/>
  </si>
  <si>
    <t>区分</t>
    <rPh sb="0" eb="1">
      <t>ク</t>
    </rPh>
    <rPh sb="1" eb="2">
      <t>ブン</t>
    </rPh>
    <phoneticPr fontId="2"/>
  </si>
  <si>
    <t>４９　子育てサロン実施状況</t>
    <rPh sb="3" eb="5">
      <t>コソダ</t>
    </rPh>
    <rPh sb="9" eb="11">
      <t>ジッシ</t>
    </rPh>
    <rPh sb="11" eb="13">
      <t>ジョウキョウ</t>
    </rPh>
    <phoneticPr fontId="11"/>
  </si>
  <si>
    <t>(注)１人から複数の相談があった場合、各項目にカウント。</t>
    <rPh sb="1" eb="2">
      <t>チュウ</t>
    </rPh>
    <rPh sb="4" eb="5">
      <t>ニン</t>
    </rPh>
    <rPh sb="7" eb="9">
      <t>フクスウ</t>
    </rPh>
    <rPh sb="10" eb="12">
      <t>ソウダン</t>
    </rPh>
    <rPh sb="16" eb="18">
      <t>バアイ</t>
    </rPh>
    <rPh sb="19" eb="22">
      <t>カクコウモク</t>
    </rPh>
    <phoneticPr fontId="6"/>
  </si>
  <si>
    <t>令和元年</t>
    <rPh sb="0" eb="4">
      <t>レイワガンネン</t>
    </rPh>
    <phoneticPr fontId="6"/>
  </si>
  <si>
    <t>年度</t>
    <rPh sb="0" eb="2">
      <t>ネンド</t>
    </rPh>
    <phoneticPr fontId="6"/>
  </si>
  <si>
    <t>その他</t>
    <rPh sb="2" eb="3">
      <t>タ</t>
    </rPh>
    <phoneticPr fontId="6"/>
  </si>
  <si>
    <t>家族・
人間関係</t>
    <rPh sb="0" eb="2">
      <t>カゾク</t>
    </rPh>
    <rPh sb="4" eb="6">
      <t>ニンゲン</t>
    </rPh>
    <rPh sb="6" eb="8">
      <t>カンケイ</t>
    </rPh>
    <phoneticPr fontId="6"/>
  </si>
  <si>
    <t>健康・こころの問題</t>
    <rPh sb="0" eb="2">
      <t>ケンコウ</t>
    </rPh>
    <rPh sb="7" eb="9">
      <t>モンダイ</t>
    </rPh>
    <phoneticPr fontId="6"/>
  </si>
  <si>
    <t>生活費全般</t>
    <rPh sb="0" eb="3">
      <t>セイカツヒ</t>
    </rPh>
    <rPh sb="3" eb="5">
      <t>ゼンパン</t>
    </rPh>
    <phoneticPr fontId="6"/>
  </si>
  <si>
    <t>仕事・雇用</t>
    <rPh sb="0" eb="2">
      <t>シゴト</t>
    </rPh>
    <rPh sb="3" eb="5">
      <t>コヨウ</t>
    </rPh>
    <phoneticPr fontId="6"/>
  </si>
  <si>
    <t>総　数</t>
    <rPh sb="0" eb="1">
      <t>フサ</t>
    </rPh>
    <rPh sb="2" eb="3">
      <t>カズ</t>
    </rPh>
    <phoneticPr fontId="4"/>
  </si>
  <si>
    <t>総　数</t>
    <rPh sb="0" eb="1">
      <t>フサ</t>
    </rPh>
    <rPh sb="2" eb="3">
      <t>カズ</t>
    </rPh>
    <phoneticPr fontId="6"/>
  </si>
  <si>
    <t>区分</t>
    <rPh sb="0" eb="2">
      <t>クブン</t>
    </rPh>
    <phoneticPr fontId="6"/>
  </si>
  <si>
    <t>５　生活困窮者自立相談受付延件数（相談内容別）</t>
    <rPh sb="2" eb="6">
      <t>セイカツコンキュウ</t>
    </rPh>
    <rPh sb="6" eb="7">
      <t>シャ</t>
    </rPh>
    <rPh sb="7" eb="9">
      <t>ジリツ</t>
    </rPh>
    <rPh sb="9" eb="11">
      <t>ソウダン</t>
    </rPh>
    <rPh sb="11" eb="13">
      <t>ウケツケ</t>
    </rPh>
    <rPh sb="13" eb="14">
      <t>ノ</t>
    </rPh>
    <rPh sb="14" eb="16">
      <t>ケンスウ</t>
    </rPh>
    <rPh sb="17" eb="19">
      <t>ソウダン</t>
    </rPh>
    <rPh sb="19" eb="21">
      <t>ナイヨウ</t>
    </rPh>
    <rPh sb="21" eb="22">
      <t>ベツ</t>
    </rPh>
    <phoneticPr fontId="6"/>
  </si>
  <si>
    <t>資料：高齢者施策推進室 高齢福祉課</t>
    <rPh sb="3" eb="6">
      <t>コウレイシャ</t>
    </rPh>
    <rPh sb="6" eb="8">
      <t>シサク</t>
    </rPh>
    <rPh sb="8" eb="11">
      <t>スイシンシツ</t>
    </rPh>
    <rPh sb="12" eb="14">
      <t>コウレイ</t>
    </rPh>
    <rPh sb="14" eb="17">
      <t>フクシカ</t>
    </rPh>
    <phoneticPr fontId="33"/>
  </si>
  <si>
    <t>令和2年</t>
    <rPh sb="0" eb="2">
      <t>レイワ</t>
    </rPh>
    <rPh sb="3" eb="4">
      <t>ネン</t>
    </rPh>
    <phoneticPr fontId="11"/>
  </si>
  <si>
    <t>年　</t>
  </si>
  <si>
    <t>被　給　付　人　員</t>
    <rPh sb="2" eb="3">
      <t>キュウ</t>
    </rPh>
    <rPh sb="4" eb="5">
      <t>ヅケ</t>
    </rPh>
    <phoneticPr fontId="33"/>
  </si>
  <si>
    <t>被 給 付 世 帯 数</t>
    <rPh sb="2" eb="3">
      <t>キュウ</t>
    </rPh>
    <rPh sb="4" eb="5">
      <t>ヅケ</t>
    </rPh>
    <phoneticPr fontId="33"/>
  </si>
  <si>
    <t>６　中国残留邦人等支援給付世帯数・人員</t>
    <phoneticPr fontId="11"/>
  </si>
  <si>
    <t>(注)令和３年度から喜寿（77歳）が贈呈対象に加わった。</t>
    <rPh sb="1" eb="2">
      <t>チュウ</t>
    </rPh>
    <rPh sb="3" eb="5">
      <t>レイワ</t>
    </rPh>
    <rPh sb="6" eb="8">
      <t>ネンド</t>
    </rPh>
    <rPh sb="10" eb="12">
      <t>キジュ</t>
    </rPh>
    <rPh sb="15" eb="16">
      <t>サイ</t>
    </rPh>
    <rPh sb="18" eb="20">
      <t>ゾウテイ</t>
    </rPh>
    <rPh sb="20" eb="22">
      <t>タイショウ</t>
    </rPh>
    <rPh sb="23" eb="24">
      <t>クワ</t>
    </rPh>
    <phoneticPr fontId="11"/>
  </si>
  <si>
    <t>資料：高齢者施策推進室 高齢福祉課</t>
    <rPh sb="3" eb="11">
      <t>コウレイシャセサクスイシンシツ</t>
    </rPh>
    <rPh sb="12" eb="14">
      <t>コウレイ</t>
    </rPh>
    <rPh sb="14" eb="17">
      <t>フクシカ</t>
    </rPh>
    <phoneticPr fontId="33"/>
  </si>
  <si>
    <t>‐</t>
    <phoneticPr fontId="11"/>
  </si>
  <si>
    <t>令和元年</t>
    <rPh sb="0" eb="4">
      <t>レイワガンネン</t>
    </rPh>
    <phoneticPr fontId="11"/>
  </si>
  <si>
    <t>白　寿 (99歳)</t>
    <phoneticPr fontId="11"/>
  </si>
  <si>
    <t>米　寿 (88歳)</t>
    <phoneticPr fontId="11"/>
  </si>
  <si>
    <t>喜 寿 (77歳)</t>
    <rPh sb="0" eb="1">
      <t>キ</t>
    </rPh>
    <phoneticPr fontId="11"/>
  </si>
  <si>
    <t>年度</t>
    <phoneticPr fontId="4"/>
  </si>
  <si>
    <t>記　　　　　　念　　　　　　品</t>
  </si>
  <si>
    <t xml:space="preserve">区分 </t>
    <phoneticPr fontId="4"/>
  </si>
  <si>
    <t>１８　敬老祝い事業実施状況</t>
    <phoneticPr fontId="11"/>
  </si>
  <si>
    <t>(注２)加入率＝会員数／４月１日現在の６０歳以上の人口</t>
    <rPh sb="4" eb="6">
      <t>カニュウ</t>
    </rPh>
    <rPh sb="6" eb="7">
      <t>リツ</t>
    </rPh>
    <rPh sb="8" eb="10">
      <t>カイイン</t>
    </rPh>
    <rPh sb="10" eb="11">
      <t>スウ</t>
    </rPh>
    <rPh sb="13" eb="14">
      <t>ガツ</t>
    </rPh>
    <rPh sb="15" eb="16">
      <t>ニチ</t>
    </rPh>
    <rPh sb="16" eb="18">
      <t>ゲンザイ</t>
    </rPh>
    <rPh sb="21" eb="22">
      <t>サイ</t>
    </rPh>
    <rPh sb="22" eb="24">
      <t>イジョウ</t>
    </rPh>
    <rPh sb="25" eb="27">
      <t>ジンコウ</t>
    </rPh>
    <phoneticPr fontId="11"/>
  </si>
  <si>
    <t>(注１)助成クラブ数は、３月末現在の数値</t>
    <rPh sb="4" eb="6">
      <t>ジョセイ</t>
    </rPh>
    <rPh sb="9" eb="10">
      <t>スウ</t>
    </rPh>
    <rPh sb="13" eb="14">
      <t>ガツ</t>
    </rPh>
    <rPh sb="14" eb="15">
      <t>マツ</t>
    </rPh>
    <rPh sb="15" eb="17">
      <t>ゲンザイ</t>
    </rPh>
    <rPh sb="18" eb="20">
      <t>スウチ</t>
    </rPh>
    <phoneticPr fontId="11"/>
  </si>
  <si>
    <t>138（10,156）</t>
    <phoneticPr fontId="11"/>
  </si>
  <si>
    <t>146（11,101）</t>
    <phoneticPr fontId="11"/>
  </si>
  <si>
    <t>146（11,382）</t>
  </si>
  <si>
    <t>(会　員　数)</t>
  </si>
  <si>
    <t>年度</t>
    <phoneticPr fontId="35"/>
  </si>
  <si>
    <t>加入率　(％)</t>
  </si>
  <si>
    <t>連合会助成</t>
  </si>
  <si>
    <t>単位クラブ助成総額</t>
  </si>
  <si>
    <t>助成クラブ数</t>
  </si>
  <si>
    <t>区分</t>
    <phoneticPr fontId="35"/>
  </si>
  <si>
    <t xml:space="preserve">１９　老人クラブ助成事業 </t>
    <phoneticPr fontId="11"/>
  </si>
  <si>
    <t>　　　　　　</t>
    <phoneticPr fontId="6"/>
  </si>
  <si>
    <t>件</t>
    <rPh sb="0" eb="1">
      <t>ケン</t>
    </rPh>
    <phoneticPr fontId="6"/>
  </si>
  <si>
    <t>救急医療情報キット</t>
  </si>
  <si>
    <t>件</t>
    <rPh sb="0" eb="1">
      <t>ケン</t>
    </rPh>
    <phoneticPr fontId="11"/>
  </si>
  <si>
    <t>高齢者見守りサービス</t>
    <rPh sb="0" eb="3">
      <t>コウレイシャ</t>
    </rPh>
    <rPh sb="3" eb="5">
      <t>ミマモ</t>
    </rPh>
    <phoneticPr fontId="11"/>
  </si>
  <si>
    <t>見守りキーホルダー</t>
  </si>
  <si>
    <t>徘徊位置検索システム</t>
    <phoneticPr fontId="6"/>
  </si>
  <si>
    <t>台</t>
  </si>
  <si>
    <t>住宅改修給付</t>
    <phoneticPr fontId="6"/>
  </si>
  <si>
    <t>-</t>
  </si>
  <si>
    <t>高齢者補聴器購入費用</t>
    <rPh sb="0" eb="3">
      <t>コウレイシャ</t>
    </rPh>
    <rPh sb="3" eb="6">
      <t>ホチョウキ</t>
    </rPh>
    <rPh sb="6" eb="8">
      <t>コウニュウ</t>
    </rPh>
    <rPh sb="8" eb="10">
      <t>ヒヨウ</t>
    </rPh>
    <phoneticPr fontId="11"/>
  </si>
  <si>
    <t>シルバーカー</t>
  </si>
  <si>
    <t>電磁調理器</t>
  </si>
  <si>
    <t>自動消火装置</t>
    <phoneticPr fontId="6"/>
  </si>
  <si>
    <t>-</t>
    <phoneticPr fontId="11"/>
  </si>
  <si>
    <t>延人</t>
  </si>
  <si>
    <t>訪問理美容サービス</t>
    <rPh sb="0" eb="1">
      <t>オトズ</t>
    </rPh>
    <rPh sb="1" eb="2">
      <t>トイ</t>
    </rPh>
    <rPh sb="2" eb="3">
      <t>リ</t>
    </rPh>
    <phoneticPr fontId="6"/>
  </si>
  <si>
    <t>寝具乾燥消毒</t>
    <phoneticPr fontId="6"/>
  </si>
  <si>
    <t>紙おむつ支給</t>
    <phoneticPr fontId="6"/>
  </si>
  <si>
    <t>火災安全システム</t>
    <phoneticPr fontId="6"/>
  </si>
  <si>
    <t>緊急通報システム</t>
    <phoneticPr fontId="6"/>
  </si>
  <si>
    <t>福祉電話</t>
    <phoneticPr fontId="6"/>
  </si>
  <si>
    <t>２６　介護保険外サービス実施状況</t>
    <rPh sb="3" eb="5">
      <t>カイゴ</t>
    </rPh>
    <rPh sb="5" eb="7">
      <t>ホケン</t>
    </rPh>
    <rPh sb="7" eb="8">
      <t>ガイ</t>
    </rPh>
    <phoneticPr fontId="11"/>
  </si>
  <si>
    <t xml:space="preserve"> </t>
    <phoneticPr fontId="11"/>
  </si>
  <si>
    <r>
      <t>資料：高齢者施策推進室 高齢福祉課、(福)足立区社会福祉協議会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基幹地域包括支援センター</t>
    </r>
    <rPh sb="3" eb="6">
      <t>コウレイシャ</t>
    </rPh>
    <rPh sb="6" eb="8">
      <t>シサク</t>
    </rPh>
    <rPh sb="8" eb="11">
      <t>スイシンシツ</t>
    </rPh>
    <rPh sb="12" eb="14">
      <t>コウレイ</t>
    </rPh>
    <rPh sb="14" eb="16">
      <t>フクシ</t>
    </rPh>
    <rPh sb="16" eb="17">
      <t>カ</t>
    </rPh>
    <rPh sb="19" eb="20">
      <t>フク</t>
    </rPh>
    <rPh sb="21" eb="24">
      <t>アダチク</t>
    </rPh>
    <rPh sb="24" eb="26">
      <t>シャカイ</t>
    </rPh>
    <rPh sb="26" eb="28">
      <t>フクシ</t>
    </rPh>
    <rPh sb="28" eb="31">
      <t>キョウギカイ</t>
    </rPh>
    <rPh sb="32" eb="34">
      <t>キカン</t>
    </rPh>
    <rPh sb="34" eb="36">
      <t>チイキ</t>
    </rPh>
    <rPh sb="36" eb="38">
      <t>ホウカツ</t>
    </rPh>
    <rPh sb="38" eb="40">
      <t>シエン</t>
    </rPh>
    <phoneticPr fontId="4"/>
  </si>
  <si>
    <t>相　談</t>
  </si>
  <si>
    <t>苦　情</t>
  </si>
  <si>
    <t>学童保育</t>
    <rPh sb="0" eb="2">
      <t>ガクドウ</t>
    </rPh>
    <rPh sb="2" eb="4">
      <t>ホイク</t>
    </rPh>
    <phoneticPr fontId="4"/>
  </si>
  <si>
    <t>子育て</t>
    <rPh sb="0" eb="2">
      <t>コソダ</t>
    </rPh>
    <phoneticPr fontId="4"/>
  </si>
  <si>
    <t>障がい者</t>
    <rPh sb="0" eb="1">
      <t>サワ</t>
    </rPh>
    <rPh sb="3" eb="4">
      <t>シャ</t>
    </rPh>
    <phoneticPr fontId="4"/>
  </si>
  <si>
    <t>高齢者</t>
    <rPh sb="0" eb="3">
      <t>コウレイシャ</t>
    </rPh>
    <phoneticPr fontId="4"/>
  </si>
  <si>
    <t>　　　区分</t>
  </si>
  <si>
    <t>３０　福祉サービス苦情等受付件数</t>
    <phoneticPr fontId="4"/>
  </si>
  <si>
    <r>
      <t>資料：高齢者施策推進室 高齢福祉課、(福)足立区社会福祉協議会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権利擁護センターあだち</t>
    </r>
    <rPh sb="12" eb="14">
      <t>コウレイ</t>
    </rPh>
    <rPh sb="14" eb="16">
      <t>フクシ</t>
    </rPh>
    <rPh sb="16" eb="17">
      <t>カ</t>
    </rPh>
    <phoneticPr fontId="11"/>
  </si>
  <si>
    <t>区　長</t>
  </si>
  <si>
    <t>本　人</t>
  </si>
  <si>
    <t>親　族</t>
  </si>
  <si>
    <t>年度</t>
    <phoneticPr fontId="11"/>
  </si>
  <si>
    <t>申立件数</t>
    <rPh sb="0" eb="2">
      <t>モウシタテ</t>
    </rPh>
    <rPh sb="2" eb="4">
      <t>ケンスウ</t>
    </rPh>
    <phoneticPr fontId="11"/>
  </si>
  <si>
    <t>内訳（実件数）</t>
    <rPh sb="0" eb="2">
      <t>ウチワケ</t>
    </rPh>
    <rPh sb="3" eb="4">
      <t>ジツ</t>
    </rPh>
    <rPh sb="4" eb="6">
      <t>ケンスウ</t>
    </rPh>
    <phoneticPr fontId="11"/>
  </si>
  <si>
    <t>相談件数合計
（延べ）</t>
    <rPh sb="8" eb="9">
      <t>ノ</t>
    </rPh>
    <phoneticPr fontId="11"/>
  </si>
  <si>
    <t>区分</t>
    <rPh sb="0" eb="2">
      <t>クブン</t>
    </rPh>
    <phoneticPr fontId="11"/>
  </si>
  <si>
    <t>３１　成年後見制度実施状況</t>
    <phoneticPr fontId="11"/>
  </si>
  <si>
    <t>資料：高齢者施策推進室 高齢福祉課</t>
    <rPh sb="14" eb="16">
      <t>フクシ</t>
    </rPh>
    <phoneticPr fontId="12"/>
  </si>
  <si>
    <t>老　人</t>
  </si>
  <si>
    <t>一　般</t>
  </si>
  <si>
    <t>定　員</t>
  </si>
  <si>
    <t>年</t>
    <phoneticPr fontId="12"/>
  </si>
  <si>
    <t>居　　　　　宅</t>
  </si>
  <si>
    <t>場　　　　　内</t>
  </si>
  <si>
    <t>総　　　　　数</t>
  </si>
  <si>
    <t>場　内</t>
  </si>
  <si>
    <t>区分</t>
    <phoneticPr fontId="12"/>
  </si>
  <si>
    <t>(各年４月１日現在)</t>
    <rPh sb="4" eb="5">
      <t>ガツ</t>
    </rPh>
    <rPh sb="6" eb="7">
      <t>ニチ</t>
    </rPh>
    <phoneticPr fontId="12"/>
  </si>
  <si>
    <t>３３　授産場入所状況</t>
    <phoneticPr fontId="12"/>
  </si>
  <si>
    <t>年　</t>
    <phoneticPr fontId="4"/>
  </si>
  <si>
    <t>女</t>
  </si>
  <si>
    <t>男</t>
  </si>
  <si>
    <t>区分</t>
    <phoneticPr fontId="4"/>
  </si>
  <si>
    <t>３４　ケアハウス六月入所者数</t>
    <phoneticPr fontId="4"/>
  </si>
  <si>
    <t>資料：足立福祉事務所 生活保護指導課</t>
    <rPh sb="3" eb="5">
      <t>アダチ</t>
    </rPh>
    <rPh sb="5" eb="7">
      <t>フクシ</t>
    </rPh>
    <rPh sb="7" eb="9">
      <t>ジム</t>
    </rPh>
    <rPh sb="9" eb="10">
      <t>ショ</t>
    </rPh>
    <rPh sb="11" eb="13">
      <t>セイカツ</t>
    </rPh>
    <rPh sb="13" eb="15">
      <t>ホゴ</t>
    </rPh>
    <rPh sb="15" eb="18">
      <t>シドウカ</t>
    </rPh>
    <phoneticPr fontId="11"/>
  </si>
  <si>
    <t>年度</t>
    <phoneticPr fontId="12"/>
  </si>
  <si>
    <t>その他</t>
  </si>
  <si>
    <t>助言
指導</t>
    <phoneticPr fontId="12"/>
  </si>
  <si>
    <t>借金
返済</t>
    <phoneticPr fontId="12"/>
  </si>
  <si>
    <t>住宅
相談</t>
    <phoneticPr fontId="12"/>
  </si>
  <si>
    <t>離婚
相談</t>
    <phoneticPr fontId="12"/>
  </si>
  <si>
    <t>他の
機関へ移送</t>
    <phoneticPr fontId="12"/>
  </si>
  <si>
    <t>病院へ移送</t>
  </si>
  <si>
    <t>児童
相談所</t>
    <phoneticPr fontId="12"/>
  </si>
  <si>
    <t>民生
委員</t>
    <phoneticPr fontId="12"/>
  </si>
  <si>
    <t>女性相談
センター･
婦人相談
員へ移送</t>
    <rPh sb="0" eb="2">
      <t>ジョセイ</t>
    </rPh>
    <rPh sb="2" eb="4">
      <t>ソウダン</t>
    </rPh>
    <rPh sb="11" eb="13">
      <t>フジン</t>
    </rPh>
    <rPh sb="13" eb="15">
      <t>ソウダン</t>
    </rPh>
    <rPh sb="16" eb="17">
      <t>イン</t>
    </rPh>
    <phoneticPr fontId="4"/>
  </si>
  <si>
    <t>福祉
事務所</t>
    <phoneticPr fontId="12"/>
  </si>
  <si>
    <t>帰宅　</t>
  </si>
  <si>
    <t>結婚</t>
  </si>
  <si>
    <t>就職</t>
  </si>
  <si>
    <t>資金
貸付</t>
    <rPh sb="0" eb="2">
      <t>シキン</t>
    </rPh>
    <rPh sb="3" eb="5">
      <t>カシツケ</t>
    </rPh>
    <phoneticPr fontId="12"/>
  </si>
  <si>
    <t>総　数</t>
    <phoneticPr fontId="12"/>
  </si>
  <si>
    <t xml:space="preserve">区分
</t>
    <phoneticPr fontId="12"/>
  </si>
  <si>
    <t>７　女性相談件数</t>
    <phoneticPr fontId="12"/>
  </si>
  <si>
    <t>資料：高齢者施策推進室 地域包括ケア推進課</t>
    <rPh sb="3" eb="11">
      <t>コウレイシャシサクスイシンシツ</t>
    </rPh>
    <rPh sb="12" eb="14">
      <t>チイキ</t>
    </rPh>
    <rPh sb="14" eb="16">
      <t>ホウカツ</t>
    </rPh>
    <rPh sb="18" eb="20">
      <t>スイシン</t>
    </rPh>
    <phoneticPr fontId="11"/>
  </si>
  <si>
    <t>審  査  支  払  手  数  料</t>
  </si>
  <si>
    <t>介護予防ケアマネジメント</t>
    <rPh sb="0" eb="2">
      <t>カイゴ</t>
    </rPh>
    <rPh sb="2" eb="4">
      <t>ヨボウ</t>
    </rPh>
    <phoneticPr fontId="11"/>
  </si>
  <si>
    <t xml:space="preserve"> 通所型サービス</t>
    <rPh sb="1" eb="3">
      <t>ツウショ</t>
    </rPh>
    <rPh sb="3" eb="4">
      <t>ガタ</t>
    </rPh>
    <phoneticPr fontId="11"/>
  </si>
  <si>
    <t xml:space="preserve"> 訪問型サービス</t>
    <rPh sb="3" eb="4">
      <t>ガタ</t>
    </rPh>
    <phoneticPr fontId="11"/>
  </si>
  <si>
    <t>介護予防・生活支援サービス</t>
    <rPh sb="0" eb="2">
      <t>カイゴ</t>
    </rPh>
    <rPh sb="2" eb="4">
      <t>ヨボウ</t>
    </rPh>
    <rPh sb="5" eb="7">
      <t>セイカツ</t>
    </rPh>
    <rPh sb="7" eb="9">
      <t>シエン</t>
    </rPh>
    <phoneticPr fontId="11"/>
  </si>
  <si>
    <t>金額(千円)</t>
    <phoneticPr fontId="11"/>
  </si>
  <si>
    <t>件  数</t>
  </si>
  <si>
    <t>金額(千円)</t>
  </si>
  <si>
    <t xml:space="preserve"> 種 別</t>
    <phoneticPr fontId="11"/>
  </si>
  <si>
    <t xml:space="preserve">年度・区分 </t>
    <phoneticPr fontId="11"/>
  </si>
  <si>
    <t>２５　介護予防・日常生活支援総合事業件数及び事業費</t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22" eb="25">
      <t>ジギョウヒ</t>
    </rPh>
    <phoneticPr fontId="11"/>
  </si>
  <si>
    <r>
      <t>資料：(福)足立区社会福祉協議会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 xml:space="preserve">あいあいサービスセンター </t>
    </r>
    <phoneticPr fontId="11"/>
  </si>
  <si>
    <t xml:space="preserve"> - </t>
  </si>
  <si>
    <t>そ の 他</t>
  </si>
  <si>
    <t>入院先での援助</t>
    <rPh sb="0" eb="2">
      <t>ニュウイン</t>
    </rPh>
    <rPh sb="2" eb="3">
      <t>サキ</t>
    </rPh>
    <rPh sb="5" eb="7">
      <t>エンジョ</t>
    </rPh>
    <phoneticPr fontId="6"/>
  </si>
  <si>
    <t>散歩・通院等</t>
    <phoneticPr fontId="6"/>
  </si>
  <si>
    <t>入浴介助補助</t>
  </si>
  <si>
    <t>排泄の介助</t>
    <phoneticPr fontId="6"/>
  </si>
  <si>
    <t>食事の介助</t>
    <phoneticPr fontId="6"/>
  </si>
  <si>
    <t>話し相手</t>
    <phoneticPr fontId="6"/>
  </si>
  <si>
    <t>軽 作 業</t>
  </si>
  <si>
    <t>買  物</t>
  </si>
  <si>
    <t>居宅内外の清掃</t>
  </si>
  <si>
    <t>衣類の洗濯</t>
  </si>
  <si>
    <t>食事の支度</t>
  </si>
  <si>
    <t>利用会員</t>
  </si>
  <si>
    <t>協力会員</t>
  </si>
  <si>
    <t>家　　事　　・　介　　護　　援　　助</t>
    <rPh sb="8" eb="9">
      <t>スケ</t>
    </rPh>
    <rPh sb="11" eb="12">
      <t>ユズル</t>
    </rPh>
    <rPh sb="14" eb="15">
      <t>エン</t>
    </rPh>
    <phoneticPr fontId="6"/>
  </si>
  <si>
    <t>登録者</t>
    <rPh sb="2" eb="3">
      <t>モノ</t>
    </rPh>
    <phoneticPr fontId="6"/>
  </si>
  <si>
    <t>２７　あったかサポート利用状況</t>
    <phoneticPr fontId="11"/>
  </si>
  <si>
    <t>(注)新規契約件数には年度内解約者も含む。</t>
    <phoneticPr fontId="11"/>
  </si>
  <si>
    <r>
      <t>資料:(福)足立区社会福祉協議会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権利擁護センターあだち</t>
    </r>
    <phoneticPr fontId="6"/>
  </si>
  <si>
    <t>継続契約件数</t>
  </si>
  <si>
    <t>新規契約件数</t>
  </si>
  <si>
    <t>新規相談受付</t>
  </si>
  <si>
    <t>３２　地域福祉権利擁護事業</t>
    <phoneticPr fontId="11"/>
  </si>
  <si>
    <t>資料：福祉部 福祉管理課</t>
    <phoneticPr fontId="11"/>
  </si>
  <si>
    <t>到来額</t>
    <rPh sb="0" eb="2">
      <t>トウライ</t>
    </rPh>
    <rPh sb="2" eb="3">
      <t>ガク</t>
    </rPh>
    <phoneticPr fontId="4"/>
  </si>
  <si>
    <t>償還率(％)</t>
    <phoneticPr fontId="4"/>
  </si>
  <si>
    <t>償還額</t>
    <rPh sb="0" eb="2">
      <t>ショウカン</t>
    </rPh>
    <rPh sb="2" eb="3">
      <t>ガク</t>
    </rPh>
    <phoneticPr fontId="4"/>
  </si>
  <si>
    <t>償還期限</t>
    <rPh sb="0" eb="2">
      <t>ショウカン</t>
    </rPh>
    <rPh sb="2" eb="4">
      <t>キゲン</t>
    </rPh>
    <phoneticPr fontId="4"/>
  </si>
  <si>
    <t>貸付件数</t>
  </si>
  <si>
    <t>貸付額</t>
  </si>
  <si>
    <t>３５　応急小口資金貸付償還額</t>
    <phoneticPr fontId="4"/>
  </si>
  <si>
    <t>(単位：人)</t>
  </si>
  <si>
    <t>年度</t>
    <rPh sb="0" eb="1">
      <t>トシ</t>
    </rPh>
    <rPh sb="1" eb="2">
      <t>ド</t>
    </rPh>
    <phoneticPr fontId="4"/>
  </si>
  <si>
    <t>身元不明者</t>
    <rPh sb="0" eb="2">
      <t>ミモト</t>
    </rPh>
    <rPh sb="2" eb="5">
      <t>フメイシャ</t>
    </rPh>
    <phoneticPr fontId="4"/>
  </si>
  <si>
    <t>身元判明者</t>
    <rPh sb="0" eb="2">
      <t>ミモト</t>
    </rPh>
    <rPh sb="2" eb="5">
      <t>ハンメイシャ</t>
    </rPh>
    <phoneticPr fontId="6"/>
  </si>
  <si>
    <t>総　　数</t>
    <phoneticPr fontId="4"/>
  </si>
  <si>
    <t>区分</t>
    <rPh sb="0" eb="1">
      <t>ク</t>
    </rPh>
    <rPh sb="1" eb="2">
      <t>ブン</t>
    </rPh>
    <phoneticPr fontId="4"/>
  </si>
  <si>
    <t>３６　行旅死亡人等取扱件数</t>
    <phoneticPr fontId="4"/>
  </si>
  <si>
    <t xml:space="preserve">　　(注２)被保護世帯数、被保護人員については停止中のものを含む。　  </t>
    <phoneticPr fontId="11"/>
  </si>
  <si>
    <r>
      <t>　　(注１)総人口は「東京都の人口(推計)」(東京都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総務局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統計部)による。</t>
    </r>
    <phoneticPr fontId="11"/>
  </si>
  <si>
    <t>江　戸　川</t>
  </si>
  <si>
    <t>葛　　　飾</t>
  </si>
  <si>
    <t>練　　　馬</t>
  </si>
  <si>
    <t>板　　　橋</t>
  </si>
  <si>
    <t>荒　　　川</t>
  </si>
  <si>
    <t>北</t>
  </si>
  <si>
    <t>豊　　　島</t>
  </si>
  <si>
    <t>杉　　　並</t>
  </si>
  <si>
    <t>中　　　野</t>
  </si>
  <si>
    <t>渋　　　谷</t>
  </si>
  <si>
    <t>世　田　谷</t>
  </si>
  <si>
    <t>大　　　田</t>
  </si>
  <si>
    <t>目　　　黒</t>
  </si>
  <si>
    <t>品　　　川</t>
  </si>
  <si>
    <t>江　　　東</t>
  </si>
  <si>
    <t>墨　　　田</t>
  </si>
  <si>
    <t>台　　　東</t>
  </si>
  <si>
    <t>文　　　京</t>
  </si>
  <si>
    <t>新　　　宿</t>
  </si>
  <si>
    <t>港</t>
  </si>
  <si>
    <t>中　　　央</t>
  </si>
  <si>
    <t>千　代　田</t>
  </si>
  <si>
    <t>足　　　立</t>
  </si>
  <si>
    <t>２３　　区</t>
    <phoneticPr fontId="11"/>
  </si>
  <si>
    <t>東　京　都</t>
  </si>
  <si>
    <t>保護率(％)</t>
  </si>
  <si>
    <t>被保護人員</t>
  </si>
  <si>
    <t>被保護世帯数</t>
  </si>
  <si>
    <t>総　　人　　口</t>
  </si>
  <si>
    <t>区　　　　分</t>
  </si>
  <si>
    <t>(令和４年４月中)</t>
    <rPh sb="1" eb="3">
      <t>レイワ</t>
    </rPh>
    <phoneticPr fontId="11"/>
  </si>
  <si>
    <t>＜２３区別＞</t>
    <phoneticPr fontId="11"/>
  </si>
  <si>
    <t>１　生活保護世帯数・人員及び保護率</t>
    <phoneticPr fontId="6"/>
  </si>
  <si>
    <t>　８　厚生・福祉</t>
    <phoneticPr fontId="11"/>
  </si>
  <si>
    <t>(注２)被保護世帯数、被保護人員については停止中のものを含む。</t>
    <phoneticPr fontId="11"/>
  </si>
  <si>
    <t xml:space="preserve">(注１)保護率＝(被保護人員÷足立区総人口)×100          　   </t>
    <phoneticPr fontId="11"/>
  </si>
  <si>
    <t>年</t>
  </si>
  <si>
    <t>全都被保護世帯数</t>
  </si>
  <si>
    <t>被　保　護　人　員</t>
  </si>
  <si>
    <t>被 保 護 世 帯 数</t>
  </si>
  <si>
    <t xml:space="preserve">区分　　　  </t>
  </si>
  <si>
    <t>(各年４月中)</t>
    <rPh sb="4" eb="5">
      <t>ガツ</t>
    </rPh>
    <phoneticPr fontId="11"/>
  </si>
  <si>
    <t>＜足立区＞</t>
    <phoneticPr fontId="11"/>
  </si>
  <si>
    <t>資料：足立福祉事務所 生活保護指導課</t>
    <rPh sb="3" eb="10">
      <t>ア</t>
    </rPh>
    <rPh sb="11" eb="18">
      <t>セ</t>
    </rPh>
    <phoneticPr fontId="11"/>
  </si>
  <si>
    <t xml:space="preserve">                 事 務 費</t>
    <phoneticPr fontId="11"/>
  </si>
  <si>
    <t>保護施設収容等   生活扶助</t>
    <phoneticPr fontId="11"/>
  </si>
  <si>
    <t>進学準備給付金</t>
    <rPh sb="0" eb="2">
      <t>シンガク</t>
    </rPh>
    <rPh sb="2" eb="4">
      <t>ジュンビ</t>
    </rPh>
    <rPh sb="4" eb="7">
      <t>キュウフキン</t>
    </rPh>
    <phoneticPr fontId="11"/>
  </si>
  <si>
    <t>就労自立給付金</t>
    <rPh sb="0" eb="2">
      <t>シュウロウ</t>
    </rPh>
    <rPh sb="2" eb="4">
      <t>ジリツ</t>
    </rPh>
    <rPh sb="4" eb="7">
      <t>キュウフキン</t>
    </rPh>
    <phoneticPr fontId="11"/>
  </si>
  <si>
    <t>葬祭扶助</t>
  </si>
  <si>
    <t>生業扶助</t>
  </si>
  <si>
    <t>出産扶助</t>
  </si>
  <si>
    <t>医療扶助</t>
  </si>
  <si>
    <t>介護扶助</t>
  </si>
  <si>
    <t>教育扶助</t>
  </si>
  <si>
    <t>住宅扶助</t>
  </si>
  <si>
    <t>生活扶助</t>
    <phoneticPr fontId="11"/>
  </si>
  <si>
    <t>3</t>
    <phoneticPr fontId="11"/>
  </si>
  <si>
    <t>2</t>
    <phoneticPr fontId="11"/>
  </si>
  <si>
    <t>令和元年</t>
    <rPh sb="0" eb="2">
      <t>レイワ</t>
    </rPh>
    <rPh sb="2" eb="3">
      <t>ガン</t>
    </rPh>
    <rPh sb="3" eb="4">
      <t>ネン</t>
    </rPh>
    <phoneticPr fontId="11"/>
  </si>
  <si>
    <t>年度・区分</t>
  </si>
  <si>
    <t>一件当り保護費（円）</t>
    <phoneticPr fontId="4"/>
  </si>
  <si>
    <t>延　　件　　数</t>
  </si>
  <si>
    <t>支　　出　　額（円）</t>
    <rPh sb="8" eb="9">
      <t>エン</t>
    </rPh>
    <phoneticPr fontId="4"/>
  </si>
  <si>
    <t>２　生活保護扶助の種類別支出額</t>
    <phoneticPr fontId="11"/>
  </si>
  <si>
    <t>(注)保護停止中の世帯は含まない。</t>
    <phoneticPr fontId="11"/>
  </si>
  <si>
    <t>内　職</t>
  </si>
  <si>
    <t>日　雇</t>
  </si>
  <si>
    <t>常　用</t>
  </si>
  <si>
    <t>働いている者の
いない世帯</t>
    <phoneticPr fontId="11"/>
  </si>
  <si>
    <t>世帯主は働いて
いないが世帯員が
働いている世帯</t>
  </si>
  <si>
    <t>世帯主が働いている世帯</t>
  </si>
  <si>
    <t>　区分</t>
  </si>
  <si>
    <t>(各年４月中)</t>
    <phoneticPr fontId="11"/>
  </si>
  <si>
    <t>３　労働状態別生活保護世帯数</t>
    <phoneticPr fontId="11"/>
  </si>
  <si>
    <t>精 神 病</t>
  </si>
  <si>
    <t xml:space="preserve"> 年</t>
  </si>
  <si>
    <t>入院外</t>
    <phoneticPr fontId="11"/>
  </si>
  <si>
    <t>入　　　　　院</t>
  </si>
  <si>
    <t>　　(各年４月中)</t>
    <phoneticPr fontId="11"/>
  </si>
  <si>
    <t>４　生活保護医療扶助人数</t>
    <phoneticPr fontId="11"/>
  </si>
  <si>
    <t>資料：福祉部 障がい福祉課</t>
    <phoneticPr fontId="11"/>
  </si>
  <si>
    <t>以 上</t>
    <phoneticPr fontId="6"/>
  </si>
  <si>
    <t>未 満</t>
    <phoneticPr fontId="6"/>
  </si>
  <si>
    <t>年　</t>
    <phoneticPr fontId="6"/>
  </si>
  <si>
    <t>18 歳</t>
    <phoneticPr fontId="6"/>
  </si>
  <si>
    <t>内部障がい</t>
    <phoneticPr fontId="6"/>
  </si>
  <si>
    <t>音声・言語
障がい</t>
    <rPh sb="6" eb="7">
      <t>ショウ</t>
    </rPh>
    <phoneticPr fontId="6"/>
  </si>
  <si>
    <t>視覚障がい</t>
    <phoneticPr fontId="6"/>
  </si>
  <si>
    <t>聴覚・平衡
機能障がい</t>
    <phoneticPr fontId="6"/>
  </si>
  <si>
    <t>肢体不自由</t>
  </si>
  <si>
    <t>(各年４月１日現在)</t>
    <rPh sb="4" eb="5">
      <t>ガツ</t>
    </rPh>
    <rPh sb="6" eb="7">
      <t>ニチ</t>
    </rPh>
    <phoneticPr fontId="11"/>
  </si>
  <si>
    <t>８　身体障がい者名簿登録数(身体障害者手帳所持者)</t>
    <phoneticPr fontId="11"/>
  </si>
  <si>
    <t>以上</t>
    <phoneticPr fontId="11"/>
  </si>
  <si>
    <t>未満</t>
    <phoneticPr fontId="11"/>
  </si>
  <si>
    <t>18歳</t>
    <phoneticPr fontId="11"/>
  </si>
  <si>
    <t>総　数</t>
    <phoneticPr fontId="6"/>
  </si>
  <si>
    <t>(軽　度)</t>
  </si>
  <si>
    <t>(中　度)</t>
  </si>
  <si>
    <t>(重　度)</t>
  </si>
  <si>
    <t>(最重度)</t>
  </si>
  <si>
    <t>４　　度</t>
    <phoneticPr fontId="6"/>
  </si>
  <si>
    <t>３　　度</t>
    <phoneticPr fontId="6"/>
  </si>
  <si>
    <t>２　　度</t>
    <phoneticPr fontId="6"/>
  </si>
  <si>
    <t>１　　度</t>
    <phoneticPr fontId="6"/>
  </si>
  <si>
    <t>９　知的障がい者名簿登録数(愛の手帳所持者)</t>
    <phoneticPr fontId="11"/>
  </si>
  <si>
    <t xml:space="preserve">  </t>
    <phoneticPr fontId="11"/>
  </si>
  <si>
    <t>年</t>
    <phoneticPr fontId="4"/>
  </si>
  <si>
    <t>4 度</t>
    <phoneticPr fontId="11"/>
  </si>
  <si>
    <t>3 度</t>
    <phoneticPr fontId="11"/>
  </si>
  <si>
    <t>2 度</t>
    <phoneticPr fontId="11"/>
  </si>
  <si>
    <t>1 度</t>
    <phoneticPr fontId="11"/>
  </si>
  <si>
    <t>進行性
筋萎縮症</t>
    <phoneticPr fontId="11"/>
  </si>
  <si>
    <t>脳性麻痺</t>
    <rPh sb="2" eb="3">
      <t>アサ</t>
    </rPh>
    <rPh sb="3" eb="4">
      <t>シビ</t>
    </rPh>
    <phoneticPr fontId="50"/>
  </si>
  <si>
    <t>精神障害者保健福祉
手帳(1級)</t>
    <rPh sb="0" eb="2">
      <t>セイシン</t>
    </rPh>
    <rPh sb="2" eb="4">
      <t>ショウガイ</t>
    </rPh>
    <rPh sb="4" eb="5">
      <t>シャ</t>
    </rPh>
    <rPh sb="5" eb="7">
      <t>ホケン</t>
    </rPh>
    <phoneticPr fontId="11"/>
  </si>
  <si>
    <t>愛　　の　　手　　帳</t>
  </si>
  <si>
    <t>区分</t>
    <phoneticPr fontId="50"/>
  </si>
  <si>
    <t>3　級</t>
  </si>
  <si>
    <t>2　級</t>
  </si>
  <si>
    <t>1　級</t>
  </si>
  <si>
    <t>身体障害者手帳</t>
  </si>
  <si>
    <t>総　数</t>
    <phoneticPr fontId="50"/>
  </si>
  <si>
    <t>(各年３月３１日現在)</t>
    <rPh sb="4" eb="5">
      <t>ガツ</t>
    </rPh>
    <rPh sb="7" eb="8">
      <t>ニチ</t>
    </rPh>
    <phoneticPr fontId="50"/>
  </si>
  <si>
    <t>１０　障がい者福祉手当受給者数(区制度)</t>
    <phoneticPr fontId="50"/>
  </si>
  <si>
    <t>年</t>
    <rPh sb="0" eb="1">
      <t>トシ</t>
    </rPh>
    <phoneticPr fontId="6"/>
  </si>
  <si>
    <t>福祉手当(経過措置分)</t>
    <rPh sb="0" eb="2">
      <t>フクシ</t>
    </rPh>
    <rPh sb="2" eb="4">
      <t>テアテ</t>
    </rPh>
    <rPh sb="5" eb="7">
      <t>ケイカ</t>
    </rPh>
    <rPh sb="7" eb="9">
      <t>ソチ</t>
    </rPh>
    <rPh sb="9" eb="10">
      <t>フン</t>
    </rPh>
    <phoneticPr fontId="6"/>
  </si>
  <si>
    <t>障害児福祉手当</t>
    <phoneticPr fontId="50"/>
  </si>
  <si>
    <t>特別障害者手当</t>
  </si>
  <si>
    <t>総　　数</t>
    <phoneticPr fontId="50"/>
  </si>
  <si>
    <t>(各年３月３１日現在)</t>
    <rPh sb="4" eb="5">
      <t>ガツ</t>
    </rPh>
    <rPh sb="7" eb="8">
      <t>ニチ</t>
    </rPh>
    <phoneticPr fontId="11"/>
  </si>
  <si>
    <t>１１　在宅重度心身障がい者福祉手当受給者数(国制度)</t>
    <phoneticPr fontId="11"/>
  </si>
  <si>
    <t>受　給　者　数</t>
    <phoneticPr fontId="50"/>
  </si>
  <si>
    <t>重度心身障害者手当</t>
    <rPh sb="0" eb="2">
      <t>ジュウド</t>
    </rPh>
    <rPh sb="2" eb="4">
      <t>シンシン</t>
    </rPh>
    <rPh sb="4" eb="7">
      <t>ショウガイシャ</t>
    </rPh>
    <rPh sb="7" eb="9">
      <t>テアテ</t>
    </rPh>
    <phoneticPr fontId="6"/>
  </si>
  <si>
    <t xml:space="preserve"> (各年３月３１日現在) </t>
    <rPh sb="5" eb="6">
      <t>ガツ</t>
    </rPh>
    <rPh sb="8" eb="9">
      <t>ニチ</t>
    </rPh>
    <phoneticPr fontId="50"/>
  </si>
  <si>
    <t xml:space="preserve">１２　重度心身障害者手当(都制度)          </t>
    <phoneticPr fontId="50"/>
  </si>
  <si>
    <t>(注)身体障害者手帳３級は内部障がいのみである。</t>
    <phoneticPr fontId="50"/>
  </si>
  <si>
    <t>精神障害者保健
福祉手帳１級</t>
    <rPh sb="0" eb="2">
      <t>セイシン</t>
    </rPh>
    <rPh sb="2" eb="5">
      <t>ショウガイシャ</t>
    </rPh>
    <rPh sb="5" eb="7">
      <t>ホケン</t>
    </rPh>
    <rPh sb="8" eb="10">
      <t>フクシ</t>
    </rPh>
    <rPh sb="10" eb="12">
      <t>テチョウ</t>
    </rPh>
    <rPh sb="13" eb="14">
      <t>キュウ</t>
    </rPh>
    <phoneticPr fontId="50"/>
  </si>
  <si>
    <t>愛の手帳
１～２度</t>
    <phoneticPr fontId="50"/>
  </si>
  <si>
    <t>身体障害者手帳
１～３級</t>
    <phoneticPr fontId="50"/>
  </si>
  <si>
    <t>総   　 数</t>
    <phoneticPr fontId="50"/>
  </si>
  <si>
    <t>１３　心身障害者医療費受給者証交付件数</t>
    <phoneticPr fontId="11"/>
  </si>
  <si>
    <t>により、疾病名が新規に追加されたもの</t>
    <phoneticPr fontId="11"/>
  </si>
  <si>
    <t>「難病の患者に対する医療等に関する法律」の一部改正（令和元年７月１日）</t>
    <rPh sb="21" eb="23">
      <t>イチブ</t>
    </rPh>
    <rPh sb="23" eb="25">
      <t>カイセイ</t>
    </rPh>
    <rPh sb="26" eb="28">
      <t>レイワ</t>
    </rPh>
    <rPh sb="28" eb="29">
      <t>ガン</t>
    </rPh>
    <rPh sb="29" eb="30">
      <t>ネン</t>
    </rPh>
    <rPh sb="31" eb="32">
      <t>ガツ</t>
    </rPh>
    <rPh sb="33" eb="34">
      <t>ニチ</t>
    </rPh>
    <phoneticPr fontId="11"/>
  </si>
  <si>
    <t>○</t>
    <phoneticPr fontId="11"/>
  </si>
  <si>
    <t xml:space="preserve">原発性骨髄線維症 </t>
    <rPh sb="0" eb="2">
      <t>ゲンパツ</t>
    </rPh>
    <rPh sb="2" eb="3">
      <t>セイ</t>
    </rPh>
    <rPh sb="5" eb="7">
      <t>センイ</t>
    </rPh>
    <rPh sb="7" eb="8">
      <t>ショウ</t>
    </rPh>
    <phoneticPr fontId="35"/>
  </si>
  <si>
    <t>カルニチン回路異常症</t>
    <rPh sb="5" eb="7">
      <t>カイロ</t>
    </rPh>
    <rPh sb="7" eb="9">
      <t>イジョウ</t>
    </rPh>
    <rPh sb="9" eb="10">
      <t>ショウ</t>
    </rPh>
    <phoneticPr fontId="11"/>
  </si>
  <si>
    <t xml:space="preserve">脊髄空洞症（都） </t>
    <rPh sb="6" eb="7">
      <t>ト</t>
    </rPh>
    <phoneticPr fontId="11"/>
  </si>
  <si>
    <t xml:space="preserve">アレルギー性肉芽腫性血管炎 </t>
  </si>
  <si>
    <t>ウィルソン病（都）</t>
    <rPh sb="7" eb="8">
      <t>ト</t>
    </rPh>
    <phoneticPr fontId="6"/>
  </si>
  <si>
    <t>ネイルパテラ症候群（爪膝蓋骨症候群）／LMX1B関連腎症</t>
    <rPh sb="6" eb="9">
      <t>ショウコウグン</t>
    </rPh>
    <rPh sb="10" eb="11">
      <t>ツメ</t>
    </rPh>
    <rPh sb="11" eb="12">
      <t>ヒザ</t>
    </rPh>
    <rPh sb="12" eb="13">
      <t>フタ</t>
    </rPh>
    <rPh sb="13" eb="14">
      <t>ホネ</t>
    </rPh>
    <rPh sb="14" eb="17">
      <t>ショウコウグン</t>
    </rPh>
    <rPh sb="24" eb="26">
      <t>カンレン</t>
    </rPh>
    <rPh sb="26" eb="27">
      <t>ジン</t>
    </rPh>
    <rPh sb="27" eb="28">
      <t>ショウ</t>
    </rPh>
    <phoneticPr fontId="11"/>
  </si>
  <si>
    <t xml:space="preserve">遺伝性(本態性)ニューロパチー </t>
  </si>
  <si>
    <t>左肺動脈右肺動脈起始症</t>
    <rPh sb="0" eb="1">
      <t>サ</t>
    </rPh>
    <rPh sb="1" eb="4">
      <t>ハイドウミャク</t>
    </rPh>
    <rPh sb="4" eb="5">
      <t>ミギ</t>
    </rPh>
    <rPh sb="5" eb="8">
      <t>ハイドウミャク</t>
    </rPh>
    <rPh sb="8" eb="9">
      <t>キ</t>
    </rPh>
    <rPh sb="9" eb="10">
      <t>シ</t>
    </rPh>
    <rPh sb="10" eb="11">
      <t>ショウ</t>
    </rPh>
    <phoneticPr fontId="11"/>
  </si>
  <si>
    <t xml:space="preserve">重症急性膵炎 </t>
  </si>
  <si>
    <t>先天性肺静脈狭窄症</t>
    <rPh sb="3" eb="6">
      <t>ハイジョウミャク</t>
    </rPh>
    <rPh sb="6" eb="8">
      <t>キョウサク</t>
    </rPh>
    <rPh sb="8" eb="9">
      <t>ショウ</t>
    </rPh>
    <phoneticPr fontId="11"/>
  </si>
  <si>
    <t xml:space="preserve">劇症肝炎 </t>
    <phoneticPr fontId="11"/>
  </si>
  <si>
    <t>進行性筋ジストロフィー （遠位型ミオパチーを除く。）</t>
    <rPh sb="13" eb="14">
      <t>エン</t>
    </rPh>
    <rPh sb="14" eb="15">
      <t>イ</t>
    </rPh>
    <rPh sb="15" eb="16">
      <t>カタ</t>
    </rPh>
    <rPh sb="22" eb="23">
      <t>ノゾ</t>
    </rPh>
    <phoneticPr fontId="11"/>
  </si>
  <si>
    <t>先天性僧帽弁狭窄症</t>
    <rPh sb="0" eb="3">
      <t>センテンセイ</t>
    </rPh>
    <rPh sb="3" eb="5">
      <t>ソウボウ</t>
    </rPh>
    <rPh sb="5" eb="6">
      <t>ベン</t>
    </rPh>
    <rPh sb="6" eb="8">
      <t>キョウサク</t>
    </rPh>
    <rPh sb="8" eb="9">
      <t>ショウ</t>
    </rPh>
    <phoneticPr fontId="6"/>
  </si>
  <si>
    <t>間脳下垂体機能障害</t>
    <rPh sb="0" eb="2">
      <t>カンノウ</t>
    </rPh>
    <rPh sb="2" eb="5">
      <t>カスイタイ</t>
    </rPh>
    <rPh sb="5" eb="7">
      <t>キノウ</t>
    </rPh>
    <rPh sb="7" eb="9">
      <t>ショウガイ</t>
    </rPh>
    <phoneticPr fontId="11"/>
  </si>
  <si>
    <t>先天性三尖弁狭窄症</t>
    <rPh sb="0" eb="2">
      <t>センテン</t>
    </rPh>
    <rPh sb="3" eb="5">
      <t>サンセン</t>
    </rPh>
    <rPh sb="5" eb="6">
      <t>ベン</t>
    </rPh>
    <rPh sb="6" eb="8">
      <t>キョウサク</t>
    </rPh>
    <rPh sb="8" eb="9">
      <t>ショウ</t>
    </rPh>
    <phoneticPr fontId="35"/>
  </si>
  <si>
    <t>重症多型滲出性紅斑（急性期）</t>
    <rPh sb="0" eb="2">
      <t>ジュウショウ</t>
    </rPh>
    <rPh sb="2" eb="3">
      <t>タ</t>
    </rPh>
    <rPh sb="3" eb="4">
      <t>ケイ</t>
    </rPh>
    <rPh sb="4" eb="6">
      <t>シンシュツ</t>
    </rPh>
    <rPh sb="6" eb="7">
      <t>セイ</t>
    </rPh>
    <rPh sb="7" eb="8">
      <t>コウ</t>
    </rPh>
    <rPh sb="8" eb="9">
      <t>ハン</t>
    </rPh>
    <rPh sb="10" eb="13">
      <t>キュウセイキ</t>
    </rPh>
    <phoneticPr fontId="11"/>
  </si>
  <si>
    <t>ハッチンソン・ギルフォード症候群</t>
    <rPh sb="13" eb="16">
      <t>ショウコウグン</t>
    </rPh>
    <phoneticPr fontId="11"/>
  </si>
  <si>
    <t>先天異常症候群</t>
    <rPh sb="0" eb="2">
      <t>センテン</t>
    </rPh>
    <rPh sb="2" eb="4">
      <t>イジョウ</t>
    </rPh>
    <rPh sb="4" eb="7">
      <t>ショウコウグン</t>
    </rPh>
    <phoneticPr fontId="11"/>
  </si>
  <si>
    <t xml:space="preserve">点頭てんかん </t>
  </si>
  <si>
    <t>膠様滴状角膜ジストロフィー</t>
    <rPh sb="0" eb="1">
      <t>ニカワ</t>
    </rPh>
    <rPh sb="1" eb="2">
      <t>サマ</t>
    </rPh>
    <rPh sb="2" eb="3">
      <t>シズク</t>
    </rPh>
    <rPh sb="3" eb="4">
      <t>ジョウ</t>
    </rPh>
    <rPh sb="4" eb="6">
      <t>カクマク</t>
    </rPh>
    <phoneticPr fontId="11"/>
  </si>
  <si>
    <t>進行性ミオクローヌスてんかん</t>
    <phoneticPr fontId="6"/>
  </si>
  <si>
    <t xml:space="preserve">先天性血液凝固因子欠乏症等 </t>
  </si>
  <si>
    <t>特発性多中心性キャッスルマン病</t>
    <rPh sb="0" eb="3">
      <t>トクハツセイ</t>
    </rPh>
    <rPh sb="3" eb="4">
      <t>タ</t>
    </rPh>
    <rPh sb="4" eb="6">
      <t>チュウシン</t>
    </rPh>
    <rPh sb="6" eb="7">
      <t>セイ</t>
    </rPh>
    <rPh sb="14" eb="15">
      <t>ビョウ</t>
    </rPh>
    <phoneticPr fontId="11"/>
  </si>
  <si>
    <t>進行性白質脳症</t>
    <rPh sb="0" eb="3">
      <t>シンコウセイ</t>
    </rPh>
    <rPh sb="3" eb="4">
      <t>ハク</t>
    </rPh>
    <rPh sb="4" eb="5">
      <t>シツ</t>
    </rPh>
    <rPh sb="5" eb="7">
      <t>ノウショウ</t>
    </rPh>
    <phoneticPr fontId="11"/>
  </si>
  <si>
    <t>カナバン病</t>
    <rPh sb="4" eb="5">
      <t>ビョウ</t>
    </rPh>
    <phoneticPr fontId="11"/>
  </si>
  <si>
    <t>先天性気管狭窄症／先天性声門下狭窄症</t>
    <rPh sb="0" eb="3">
      <t>センテンセイ</t>
    </rPh>
    <rPh sb="3" eb="5">
      <t>キカン</t>
    </rPh>
    <rPh sb="5" eb="7">
      <t>キョウサク</t>
    </rPh>
    <rPh sb="7" eb="8">
      <t>ショウ</t>
    </rPh>
    <rPh sb="9" eb="12">
      <t>センテンセイ</t>
    </rPh>
    <rPh sb="12" eb="14">
      <t>セイモン</t>
    </rPh>
    <rPh sb="14" eb="15">
      <t>シタ</t>
    </rPh>
    <rPh sb="15" eb="17">
      <t>キョウサク</t>
    </rPh>
    <rPh sb="17" eb="18">
      <t>ショウ</t>
    </rPh>
    <phoneticPr fontId="11"/>
  </si>
  <si>
    <t>好酸球性副鼻腔炎</t>
    <rPh sb="0" eb="3">
      <t>コウサンキュウ</t>
    </rPh>
    <rPh sb="3" eb="4">
      <t>セイ</t>
    </rPh>
    <rPh sb="4" eb="7">
      <t>フクビクウ</t>
    </rPh>
    <rPh sb="7" eb="8">
      <t>エン</t>
    </rPh>
    <phoneticPr fontId="6"/>
  </si>
  <si>
    <t>プリオン病 （ヒト由来乾燥硬膜移植によるクロイツフェルト・ヤコブ病に限る。）</t>
    <rPh sb="9" eb="11">
      <t>ユライ</t>
    </rPh>
    <rPh sb="11" eb="13">
      <t>カンソウ</t>
    </rPh>
    <rPh sb="13" eb="14">
      <t>コウ</t>
    </rPh>
    <rPh sb="14" eb="15">
      <t>マク</t>
    </rPh>
    <rPh sb="15" eb="17">
      <t>イショク</t>
    </rPh>
    <rPh sb="32" eb="33">
      <t>ビョウ</t>
    </rPh>
    <rPh sb="34" eb="35">
      <t>カギ</t>
    </rPh>
    <phoneticPr fontId="11"/>
  </si>
  <si>
    <t>無虹彩症</t>
    <rPh sb="0" eb="1">
      <t>ム</t>
    </rPh>
    <rPh sb="1" eb="2">
      <t>ニジ</t>
    </rPh>
    <rPh sb="2" eb="3">
      <t>サイ</t>
    </rPh>
    <rPh sb="3" eb="4">
      <t>ショウ</t>
    </rPh>
    <phoneticPr fontId="11"/>
  </si>
  <si>
    <t>遅発性内リンパ水腫</t>
    <rPh sb="0" eb="3">
      <t>チハツセイ</t>
    </rPh>
    <rPh sb="3" eb="4">
      <t>ナイ</t>
    </rPh>
    <rPh sb="7" eb="9">
      <t>スイシュ</t>
    </rPh>
    <phoneticPr fontId="6"/>
  </si>
  <si>
    <t xml:space="preserve">スモン </t>
  </si>
  <si>
    <t>前眼部形成異常</t>
    <rPh sb="0" eb="1">
      <t>ゼン</t>
    </rPh>
    <rPh sb="1" eb="2">
      <t>ガン</t>
    </rPh>
    <rPh sb="2" eb="3">
      <t>ブ</t>
    </rPh>
    <rPh sb="3" eb="5">
      <t>ケイセイ</t>
    </rPh>
    <rPh sb="5" eb="7">
      <t>イジョウ</t>
    </rPh>
    <phoneticPr fontId="11"/>
  </si>
  <si>
    <t>若年発症型両側性感音難聴</t>
    <rPh sb="0" eb="2">
      <t>ジャクネン</t>
    </rPh>
    <rPh sb="2" eb="4">
      <t>ハッショウ</t>
    </rPh>
    <rPh sb="4" eb="5">
      <t>ガタ</t>
    </rPh>
    <rPh sb="5" eb="7">
      <t>リョウソク</t>
    </rPh>
    <rPh sb="7" eb="8">
      <t>セイ</t>
    </rPh>
    <rPh sb="8" eb="10">
      <t>カンオン</t>
    </rPh>
    <rPh sb="10" eb="12">
      <t>ナンチョウ</t>
    </rPh>
    <phoneticPr fontId="6"/>
  </si>
  <si>
    <t xml:space="preserve">人工透析を必要とする腎不全 </t>
  </si>
  <si>
    <t>アッシャー症候群</t>
    <rPh sb="5" eb="8">
      <t>ショウコウグン</t>
    </rPh>
    <phoneticPr fontId="6"/>
  </si>
  <si>
    <t xml:space="preserve">網膜脈絡膜萎縮症 </t>
  </si>
  <si>
    <t>レーベル遺伝性視神経症</t>
  </si>
  <si>
    <t>先天性ミオパチー（都）</t>
    <rPh sb="0" eb="3">
      <t>センテンセイ</t>
    </rPh>
    <rPh sb="9" eb="10">
      <t>ト</t>
    </rPh>
    <phoneticPr fontId="11"/>
  </si>
  <si>
    <t>特発性血栓症（遺伝性血栓性素因によるものに限る。）</t>
    <rPh sb="0" eb="3">
      <t>トクハツセイ</t>
    </rPh>
    <rPh sb="3" eb="6">
      <t>ケッセンショウ</t>
    </rPh>
    <rPh sb="7" eb="10">
      <t>イデンセイ</t>
    </rPh>
    <rPh sb="10" eb="12">
      <t>ケッセン</t>
    </rPh>
    <rPh sb="12" eb="13">
      <t>セイ</t>
    </rPh>
    <rPh sb="13" eb="15">
      <t>ソイン</t>
    </rPh>
    <rPh sb="21" eb="22">
      <t>カギ</t>
    </rPh>
    <phoneticPr fontId="11"/>
  </si>
  <si>
    <t>黄斑ジストロフィー</t>
    <rPh sb="0" eb="2">
      <t>オウハン</t>
    </rPh>
    <phoneticPr fontId="6"/>
  </si>
  <si>
    <t xml:space="preserve">遺伝性ＱＴ延長症候群 </t>
  </si>
  <si>
    <t>大理石骨病</t>
    <rPh sb="0" eb="3">
      <t>ダイリセキ</t>
    </rPh>
    <rPh sb="3" eb="4">
      <t>コツ</t>
    </rPh>
    <rPh sb="4" eb="5">
      <t>ビョウ</t>
    </rPh>
    <phoneticPr fontId="11"/>
  </si>
  <si>
    <t>ＩｇＧ４関連疾患</t>
    <rPh sb="4" eb="6">
      <t>カンレン</t>
    </rPh>
    <rPh sb="6" eb="8">
      <t>シッカン</t>
    </rPh>
    <phoneticPr fontId="6"/>
  </si>
  <si>
    <t xml:space="preserve">びまん性汎細気管支炎 </t>
  </si>
  <si>
    <t>遺伝性自己炎症疾患</t>
    <rPh sb="0" eb="3">
      <t>イデンセイ</t>
    </rPh>
    <rPh sb="3" eb="5">
      <t>ジコ</t>
    </rPh>
    <rPh sb="5" eb="7">
      <t>エンショウ</t>
    </rPh>
    <rPh sb="7" eb="9">
      <t>シッカン</t>
    </rPh>
    <phoneticPr fontId="11"/>
  </si>
  <si>
    <t>嚢胞性線維症</t>
    <rPh sb="0" eb="2">
      <t>ノウホウ</t>
    </rPh>
    <rPh sb="2" eb="3">
      <t>セイ</t>
    </rPh>
    <rPh sb="3" eb="5">
      <t>センイ</t>
    </rPh>
    <rPh sb="5" eb="6">
      <t>ショウ</t>
    </rPh>
    <phoneticPr fontId="6"/>
  </si>
  <si>
    <t>強直性脊椎炎（都）</t>
    <rPh sb="0" eb="1">
      <t>キョウ</t>
    </rPh>
    <rPh sb="1" eb="2">
      <t>チョク</t>
    </rPh>
    <rPh sb="2" eb="3">
      <t>セイ</t>
    </rPh>
    <rPh sb="3" eb="5">
      <t>セキツイ</t>
    </rPh>
    <rPh sb="5" eb="6">
      <t>エン</t>
    </rPh>
    <rPh sb="7" eb="8">
      <t>ト</t>
    </rPh>
    <phoneticPr fontId="11"/>
  </si>
  <si>
    <t>メチルグルタコン酸尿症</t>
    <rPh sb="8" eb="9">
      <t>サン</t>
    </rPh>
    <rPh sb="9" eb="10">
      <t>ニョウ</t>
    </rPh>
    <rPh sb="10" eb="11">
      <t>ショウ</t>
    </rPh>
    <phoneticPr fontId="11"/>
  </si>
  <si>
    <t>遺伝性膵炎</t>
    <rPh sb="0" eb="3">
      <t>イデンセイ</t>
    </rPh>
    <rPh sb="3" eb="5">
      <t>スイエン</t>
    </rPh>
    <phoneticPr fontId="6"/>
  </si>
  <si>
    <t>アラジール症候群</t>
    <rPh sb="5" eb="8">
      <t>ショウコウグン</t>
    </rPh>
    <phoneticPr fontId="6"/>
  </si>
  <si>
    <t xml:space="preserve">ミオトニー症候群（シュワルツ・ヤンペル症候群を除く。） </t>
    <rPh sb="19" eb="22">
      <t>ショウコウグン</t>
    </rPh>
    <rPh sb="23" eb="24">
      <t>ノゾ</t>
    </rPh>
    <phoneticPr fontId="11"/>
  </si>
  <si>
    <t>芳香族L－アミノ酸脱炭酸酵素欠損症</t>
    <rPh sb="0" eb="2">
      <t>ホウコウ</t>
    </rPh>
    <rPh sb="2" eb="3">
      <t>ゾク</t>
    </rPh>
    <rPh sb="8" eb="9">
      <t>サン</t>
    </rPh>
    <rPh sb="9" eb="10">
      <t>ダツ</t>
    </rPh>
    <rPh sb="10" eb="12">
      <t>タンサン</t>
    </rPh>
    <rPh sb="12" eb="14">
      <t>コウソ</t>
    </rPh>
    <rPh sb="14" eb="17">
      <t>ケッソンショウ</t>
    </rPh>
    <phoneticPr fontId="11"/>
  </si>
  <si>
    <t>胆道閉鎖症</t>
    <rPh sb="0" eb="2">
      <t>タンドウ</t>
    </rPh>
    <rPh sb="2" eb="4">
      <t>ヘイサ</t>
    </rPh>
    <rPh sb="4" eb="5">
      <t>ショウ</t>
    </rPh>
    <phoneticPr fontId="6"/>
  </si>
  <si>
    <t xml:space="preserve">古典的特発性好酸球増多症候群 </t>
    <rPh sb="0" eb="3">
      <t>コテンテキ</t>
    </rPh>
    <phoneticPr fontId="11"/>
  </si>
  <si>
    <t>β―ケトチオラーゼ欠損症</t>
    <rPh sb="9" eb="12">
      <t>ケッソンショウ</t>
    </rPh>
    <phoneticPr fontId="11"/>
  </si>
  <si>
    <t>乳幼児肝巨大血管腫</t>
    <rPh sb="0" eb="3">
      <t>ニュウヨウジ</t>
    </rPh>
    <rPh sb="3" eb="4">
      <t>カン</t>
    </rPh>
    <rPh sb="6" eb="8">
      <t>ケッカン</t>
    </rPh>
    <rPh sb="8" eb="9">
      <t>シュ</t>
    </rPh>
    <phoneticPr fontId="6"/>
  </si>
  <si>
    <t xml:space="preserve">肝内結石症 </t>
  </si>
  <si>
    <t>非ケトーシス型高グリシン血症</t>
    <rPh sb="0" eb="1">
      <t>ヒ</t>
    </rPh>
    <rPh sb="6" eb="7">
      <t>ガタ</t>
    </rPh>
    <rPh sb="7" eb="8">
      <t>コウ</t>
    </rPh>
    <rPh sb="12" eb="13">
      <t>ケッ</t>
    </rPh>
    <rPh sb="13" eb="14">
      <t>ショウ</t>
    </rPh>
    <phoneticPr fontId="11"/>
  </si>
  <si>
    <t>先天性横隔膜ヘルニア</t>
    <rPh sb="0" eb="3">
      <t>センテンセイ</t>
    </rPh>
    <rPh sb="3" eb="6">
      <t>オウカクマク</t>
    </rPh>
    <phoneticPr fontId="6"/>
  </si>
  <si>
    <t>総排泄腔遺残</t>
    <rPh sb="0" eb="1">
      <t>ソウ</t>
    </rPh>
    <rPh sb="1" eb="3">
      <t>ハイセツ</t>
    </rPh>
    <rPh sb="3" eb="4">
      <t>クウ</t>
    </rPh>
    <rPh sb="4" eb="6">
      <t>イザン</t>
    </rPh>
    <phoneticPr fontId="6"/>
  </si>
  <si>
    <t>先天性グリコシルホスファチジルイノシトール（GPI）欠損症</t>
    <rPh sb="0" eb="3">
      <t>センテンセイ</t>
    </rPh>
    <rPh sb="26" eb="29">
      <t>ケッソンショウ</t>
    </rPh>
    <phoneticPr fontId="11"/>
  </si>
  <si>
    <t>総排泄腔外反症</t>
    <rPh sb="0" eb="1">
      <t>ソウ</t>
    </rPh>
    <rPh sb="1" eb="3">
      <t>ハイセツ</t>
    </rPh>
    <rPh sb="4" eb="6">
      <t>ガイハン</t>
    </rPh>
    <rPh sb="6" eb="7">
      <t>ショウ</t>
    </rPh>
    <phoneticPr fontId="6"/>
  </si>
  <si>
    <t xml:space="preserve">母斑症（指定難病の結節性硬化症、スタージ・ウェーバー症候群及びクリッペル・トレノネー・ウェーバー症候群を除く。） </t>
    <rPh sb="4" eb="6">
      <t>シテイ</t>
    </rPh>
    <rPh sb="6" eb="8">
      <t>ナンビョウ</t>
    </rPh>
    <rPh sb="9" eb="11">
      <t>ケッセツ</t>
    </rPh>
    <rPh sb="11" eb="12">
      <t>セイ</t>
    </rPh>
    <rPh sb="12" eb="14">
      <t>コウカ</t>
    </rPh>
    <rPh sb="14" eb="15">
      <t>ショウ</t>
    </rPh>
    <rPh sb="26" eb="29">
      <t>ショウコウグン</t>
    </rPh>
    <rPh sb="29" eb="30">
      <t>オヨ</t>
    </rPh>
    <rPh sb="48" eb="51">
      <t>ショウコウグン</t>
    </rPh>
    <rPh sb="52" eb="53">
      <t>ノゾ</t>
    </rPh>
    <phoneticPr fontId="11"/>
  </si>
  <si>
    <t>セピアプテリン還元酵素（SR）欠損症</t>
    <rPh sb="7" eb="9">
      <t>カンゲン</t>
    </rPh>
    <rPh sb="9" eb="11">
      <t>コウソ</t>
    </rPh>
    <rPh sb="15" eb="18">
      <t>ケッソンショウ</t>
    </rPh>
    <phoneticPr fontId="11"/>
  </si>
  <si>
    <t>ヒルシュスプルング病
（全結腸型又は小腸型）</t>
    <rPh sb="16" eb="17">
      <t>マタ</t>
    </rPh>
    <phoneticPr fontId="6"/>
  </si>
  <si>
    <t>ネフローゼ症候群</t>
    <rPh sb="5" eb="8">
      <t>ショウコウグン</t>
    </rPh>
    <phoneticPr fontId="11"/>
  </si>
  <si>
    <t>シリトン欠損症</t>
    <rPh sb="4" eb="7">
      <t>ケッソンショウ</t>
    </rPh>
    <phoneticPr fontId="11"/>
  </si>
  <si>
    <t>非特異性多発性小腸潰瘍症</t>
    <rPh sb="0" eb="1">
      <t>ヒ</t>
    </rPh>
    <rPh sb="1" eb="4">
      <t>トクイセイ</t>
    </rPh>
    <rPh sb="4" eb="7">
      <t>タハツセイ</t>
    </rPh>
    <rPh sb="7" eb="9">
      <t>ショウチョウ</t>
    </rPh>
    <rPh sb="9" eb="11">
      <t>カイヨウ</t>
    </rPh>
    <rPh sb="11" eb="12">
      <t>ショウ</t>
    </rPh>
    <phoneticPr fontId="6"/>
  </si>
  <si>
    <t xml:space="preserve">悪性高血圧 </t>
  </si>
  <si>
    <t>三頭酸素欠損症</t>
    <rPh sb="0" eb="2">
      <t>サントウ</t>
    </rPh>
    <rPh sb="2" eb="4">
      <t>サンソ</t>
    </rPh>
    <rPh sb="4" eb="7">
      <t>ケッソンショウ</t>
    </rPh>
    <phoneticPr fontId="11"/>
  </si>
  <si>
    <t>クロンカイト・カナダ症候群</t>
    <rPh sb="10" eb="13">
      <t>ショウコウグン</t>
    </rPh>
    <phoneticPr fontId="6"/>
  </si>
  <si>
    <t>疾病名</t>
    <phoneticPr fontId="35"/>
  </si>
  <si>
    <t xml:space="preserve">自己免疫性後天性凝固因子欠乏症 </t>
    <rPh sb="0" eb="2">
      <t>ジコ</t>
    </rPh>
    <rPh sb="2" eb="5">
      <t>メンエキセイ</t>
    </rPh>
    <rPh sb="5" eb="8">
      <t>コウテンセイ</t>
    </rPh>
    <rPh sb="8" eb="10">
      <t>ギョウコ</t>
    </rPh>
    <rPh sb="10" eb="12">
      <t>インシ</t>
    </rPh>
    <rPh sb="12" eb="14">
      <t>ケツボウ</t>
    </rPh>
    <rPh sb="14" eb="15">
      <t>ショウ</t>
    </rPh>
    <phoneticPr fontId="6"/>
  </si>
  <si>
    <t>副腎皮質刺激ホルモン不応症</t>
    <phoneticPr fontId="57"/>
  </si>
  <si>
    <t>アントレー・ビクスラー症候群</t>
    <rPh sb="11" eb="14">
      <t>ショウコウグン</t>
    </rPh>
    <phoneticPr fontId="6"/>
  </si>
  <si>
    <t>エプスタイン症候群</t>
    <rPh sb="6" eb="9">
      <t>ショウコウグン</t>
    </rPh>
    <phoneticPr fontId="6"/>
  </si>
  <si>
    <t>偽性副甲状腺機能低下症</t>
    <rPh sb="0" eb="2">
      <t>ギセイ</t>
    </rPh>
    <rPh sb="2" eb="3">
      <t>フク</t>
    </rPh>
    <rPh sb="3" eb="6">
      <t>コウジョウセン</t>
    </rPh>
    <rPh sb="6" eb="8">
      <t>キノウ</t>
    </rPh>
    <rPh sb="8" eb="10">
      <t>テイカ</t>
    </rPh>
    <rPh sb="10" eb="11">
      <t>ショウ</t>
    </rPh>
    <phoneticPr fontId="6"/>
  </si>
  <si>
    <t>ファイファー症候群</t>
    <rPh sb="6" eb="9">
      <t>ショウコウグン</t>
    </rPh>
    <phoneticPr fontId="6"/>
  </si>
  <si>
    <t>遺伝性鉄芽球性貧血</t>
    <rPh sb="0" eb="3">
      <t>イデンセイ</t>
    </rPh>
    <rPh sb="3" eb="4">
      <t>テツ</t>
    </rPh>
    <rPh sb="4" eb="5">
      <t>メ</t>
    </rPh>
    <rPh sb="5" eb="6">
      <t>キュウ</t>
    </rPh>
    <rPh sb="6" eb="7">
      <t>セイ</t>
    </rPh>
    <rPh sb="7" eb="9">
      <t>ヒンケツ</t>
    </rPh>
    <phoneticPr fontId="6"/>
  </si>
  <si>
    <t>副甲状腺機能低下症</t>
  </si>
  <si>
    <t>アペール症候群</t>
    <rPh sb="4" eb="7">
      <t>ショウコウグン</t>
    </rPh>
    <phoneticPr fontId="6"/>
  </si>
  <si>
    <t>ファンコニ貧血</t>
    <rPh sb="5" eb="7">
      <t>ヒンケツ</t>
    </rPh>
    <phoneticPr fontId="6"/>
  </si>
  <si>
    <t>クルーゾン症候群</t>
    <rPh sb="5" eb="8">
      <t>ショウコウグン</t>
    </rPh>
    <phoneticPr fontId="6"/>
  </si>
  <si>
    <t>ダイアモンド・ブラックファン貧血</t>
    <phoneticPr fontId="6"/>
  </si>
  <si>
    <t>ペルオキシソーム病（副腎白質ジストロフィーを除く。）</t>
    <phoneticPr fontId="6"/>
  </si>
  <si>
    <t>ＡＴＲ－Ｘ症候群</t>
    <rPh sb="5" eb="8">
      <t>ショウコウグン</t>
    </rPh>
    <phoneticPr fontId="6"/>
  </si>
  <si>
    <t>後天性赤芽球癆</t>
    <rPh sb="0" eb="3">
      <t>コウテンセイ</t>
    </rPh>
    <rPh sb="3" eb="4">
      <t>アカ</t>
    </rPh>
    <rPh sb="4" eb="5">
      <t>メ</t>
    </rPh>
    <rPh sb="5" eb="6">
      <t>キュウ</t>
    </rPh>
    <rPh sb="6" eb="7">
      <t>ロウ</t>
    </rPh>
    <phoneticPr fontId="6"/>
  </si>
  <si>
    <t>ウォルフラム症候群</t>
    <rPh sb="6" eb="9">
      <t>ショウコウグン</t>
    </rPh>
    <phoneticPr fontId="6"/>
  </si>
  <si>
    <t>ウィリアムズ症候群</t>
    <rPh sb="6" eb="9">
      <t>ショウコウグン</t>
    </rPh>
    <phoneticPr fontId="6"/>
  </si>
  <si>
    <t>先天性赤血球形成異常性貧血</t>
  </si>
  <si>
    <t>カーニー複合</t>
    <rPh sb="4" eb="6">
      <t>フクゴウ</t>
    </rPh>
    <phoneticPr fontId="6"/>
  </si>
  <si>
    <t>モワット・ウィルソン症候群</t>
    <rPh sb="10" eb="13">
      <t>ショウコウグン</t>
    </rPh>
    <phoneticPr fontId="6"/>
  </si>
  <si>
    <t>α1－アンチトリプシン欠乏症</t>
    <rPh sb="11" eb="14">
      <t>ケツボウショウ</t>
    </rPh>
    <phoneticPr fontId="6"/>
  </si>
  <si>
    <t>ジュベール症候群関連疾患</t>
    <rPh sb="5" eb="8">
      <t>ショウコウグン</t>
    </rPh>
    <rPh sb="8" eb="10">
      <t>カンレン</t>
    </rPh>
    <rPh sb="10" eb="12">
      <t>シッカン</t>
    </rPh>
    <phoneticPr fontId="6"/>
  </si>
  <si>
    <t>クリッペル・トレノネー・ウェーバー症候群</t>
    <phoneticPr fontId="6"/>
  </si>
  <si>
    <t>肺胞低換気症候群</t>
    <rPh sb="0" eb="2">
      <t>ハイホウ</t>
    </rPh>
    <rPh sb="2" eb="5">
      <t>テイカンキ</t>
    </rPh>
    <rPh sb="5" eb="8">
      <t>ショウコウグン</t>
    </rPh>
    <phoneticPr fontId="6"/>
  </si>
  <si>
    <t>コフィン・ローリー症候群</t>
    <phoneticPr fontId="6"/>
  </si>
  <si>
    <t>ウィーバー症候群</t>
    <rPh sb="5" eb="8">
      <t>ショウコウグン</t>
    </rPh>
    <phoneticPr fontId="6"/>
  </si>
  <si>
    <t>巨大動静脈奇形（頚部顔面又は四肢病変）</t>
    <rPh sb="12" eb="13">
      <t>マタ</t>
    </rPh>
    <rPh sb="16" eb="18">
      <t>ビョウヘン</t>
    </rPh>
    <phoneticPr fontId="6"/>
  </si>
  <si>
    <t>肺胞蛋白症
（自己免疫性又は先天性）</t>
    <rPh sb="0" eb="2">
      <t>ハイホウ</t>
    </rPh>
    <rPh sb="2" eb="5">
      <t>タンパクショウ</t>
    </rPh>
    <rPh sb="12" eb="13">
      <t>マタ</t>
    </rPh>
    <phoneticPr fontId="6"/>
  </si>
  <si>
    <t>那須・ハコラ病</t>
    <rPh sb="0" eb="2">
      <t>ナス</t>
    </rPh>
    <rPh sb="6" eb="7">
      <t>ビョウ</t>
    </rPh>
    <phoneticPr fontId="6"/>
  </si>
  <si>
    <t>閉塞性細気管支炎</t>
    <rPh sb="0" eb="3">
      <t>ヘイソクセイ</t>
    </rPh>
    <rPh sb="3" eb="8">
      <t>サイキカンシエン</t>
    </rPh>
    <phoneticPr fontId="6"/>
  </si>
  <si>
    <t>VATER症候群</t>
    <rPh sb="5" eb="8">
      <t>ショウコウグン</t>
    </rPh>
    <phoneticPr fontId="6"/>
  </si>
  <si>
    <t>巨大静脈奇形（頚部口腔咽頭びまん性病変）</t>
    <rPh sb="17" eb="19">
      <t>ビョウヘン</t>
    </rPh>
    <phoneticPr fontId="6"/>
  </si>
  <si>
    <t>オスラー病</t>
    <rPh sb="4" eb="5">
      <t>ビョウ</t>
    </rPh>
    <phoneticPr fontId="6"/>
  </si>
  <si>
    <t>低ホスファターゼ症</t>
    <rPh sb="0" eb="1">
      <t>テイ</t>
    </rPh>
    <rPh sb="8" eb="9">
      <t>ショウ</t>
    </rPh>
    <phoneticPr fontId="6"/>
  </si>
  <si>
    <t>巨大リンパ管奇形（頚部顔面病変）</t>
    <rPh sb="0" eb="2">
      <t>キョダイ</t>
    </rPh>
    <rPh sb="5" eb="6">
      <t>カン</t>
    </rPh>
    <rPh sb="6" eb="8">
      <t>キケイ</t>
    </rPh>
    <rPh sb="13" eb="15">
      <t>ビョウヘン</t>
    </rPh>
    <phoneticPr fontId="6"/>
  </si>
  <si>
    <t>間質性膀胱炎（ハンナ型）</t>
    <rPh sb="0" eb="3">
      <t>カンシツセイ</t>
    </rPh>
    <rPh sb="3" eb="6">
      <t>ボウコウエン</t>
    </rPh>
    <phoneticPr fontId="6"/>
  </si>
  <si>
    <t>ウィルソン病</t>
    <phoneticPr fontId="6"/>
  </si>
  <si>
    <t>リンパ管腫症/ゴーハム病</t>
  </si>
  <si>
    <t>先天性腎性尿崩症</t>
    <rPh sb="0" eb="3">
      <t>センテンセイ</t>
    </rPh>
    <rPh sb="3" eb="5">
      <t>ジンセイ</t>
    </rPh>
    <rPh sb="5" eb="8">
      <t>ニョウホウショウ</t>
    </rPh>
    <phoneticPr fontId="6"/>
  </si>
  <si>
    <t>オクシピタル・ホーン症候群</t>
    <rPh sb="10" eb="13">
      <t>ショウコウグン</t>
    </rPh>
    <phoneticPr fontId="6"/>
  </si>
  <si>
    <t>軟骨無形成症</t>
    <rPh sb="0" eb="2">
      <t>ナンコツ</t>
    </rPh>
    <rPh sb="2" eb="5">
      <t>ムケイセイ</t>
    </rPh>
    <rPh sb="5" eb="6">
      <t>ショウ</t>
    </rPh>
    <phoneticPr fontId="6"/>
  </si>
  <si>
    <t>紫斑病性腎炎</t>
    <rPh sb="0" eb="2">
      <t>シハン</t>
    </rPh>
    <rPh sb="2" eb="3">
      <t>ビョウ</t>
    </rPh>
    <rPh sb="3" eb="4">
      <t>セイ</t>
    </rPh>
    <rPh sb="4" eb="6">
      <t>ジンエン</t>
    </rPh>
    <phoneticPr fontId="6"/>
  </si>
  <si>
    <t>メンケス病</t>
    <rPh sb="4" eb="5">
      <t>ビョウ</t>
    </rPh>
    <phoneticPr fontId="6"/>
  </si>
  <si>
    <t>タナトフォリック骨異形成症</t>
  </si>
  <si>
    <t>一次性膜性増殖性糸球体腎炎</t>
  </si>
  <si>
    <t>エーラス・ダンロス症候群</t>
    <rPh sb="9" eb="12">
      <t>ショウコウグン</t>
    </rPh>
    <phoneticPr fontId="6"/>
  </si>
  <si>
    <t>骨形成不全症</t>
    <rPh sb="0" eb="1">
      <t>コツ</t>
    </rPh>
    <rPh sb="1" eb="3">
      <t>ケイセイ</t>
    </rPh>
    <rPh sb="3" eb="5">
      <t>フゼン</t>
    </rPh>
    <rPh sb="5" eb="6">
      <t>ショウ</t>
    </rPh>
    <phoneticPr fontId="6"/>
  </si>
  <si>
    <t>一次性ネフローゼ症候群</t>
    <phoneticPr fontId="11"/>
  </si>
  <si>
    <t>マルファン症候群</t>
    <rPh sb="5" eb="8">
      <t>ショウコウグン</t>
    </rPh>
    <phoneticPr fontId="6"/>
  </si>
  <si>
    <t>肋骨異常を伴う先天性側弯症</t>
    <phoneticPr fontId="6"/>
  </si>
  <si>
    <t>抗糸球体基底膜腎炎</t>
  </si>
  <si>
    <t>弾性線維性仮性黄色腫</t>
    <rPh sb="0" eb="2">
      <t>ダンセイ</t>
    </rPh>
    <rPh sb="2" eb="5">
      <t>センイセイ</t>
    </rPh>
    <rPh sb="5" eb="7">
      <t>カセイ</t>
    </rPh>
    <rPh sb="7" eb="9">
      <t>キイロ</t>
    </rPh>
    <rPh sb="9" eb="10">
      <t>シュ</t>
    </rPh>
    <phoneticPr fontId="6"/>
  </si>
  <si>
    <t>進行性骨化性線維異形成症</t>
    <rPh sb="0" eb="3">
      <t>シンコウセイ</t>
    </rPh>
    <rPh sb="3" eb="5">
      <t>コッカ</t>
    </rPh>
    <rPh sb="5" eb="6">
      <t>セイ</t>
    </rPh>
    <rPh sb="6" eb="8">
      <t>センイ</t>
    </rPh>
    <rPh sb="8" eb="11">
      <t>イケイセイ</t>
    </rPh>
    <rPh sb="11" eb="12">
      <t>ショウ</t>
    </rPh>
    <phoneticPr fontId="6"/>
  </si>
  <si>
    <t>急速進行性糸球体腎炎</t>
    <rPh sb="0" eb="2">
      <t>キュウソク</t>
    </rPh>
    <rPh sb="2" eb="5">
      <t>シンコウセイ</t>
    </rPh>
    <rPh sb="5" eb="8">
      <t>シキュウタイ</t>
    </rPh>
    <rPh sb="8" eb="10">
      <t>ジンエン</t>
    </rPh>
    <phoneticPr fontId="6"/>
  </si>
  <si>
    <t>肥厚性皮膚骨膜症</t>
    <rPh sb="0" eb="3">
      <t>ヒコウセイ</t>
    </rPh>
    <rPh sb="3" eb="5">
      <t>ヒフ</t>
    </rPh>
    <rPh sb="5" eb="7">
      <t>コツマク</t>
    </rPh>
    <rPh sb="7" eb="8">
      <t>ショウ</t>
    </rPh>
    <phoneticPr fontId="6"/>
  </si>
  <si>
    <t>強直性脊椎炎</t>
    <rPh sb="0" eb="3">
      <t>キョウチョクセイ</t>
    </rPh>
    <rPh sb="3" eb="6">
      <t>セキツイエン</t>
    </rPh>
    <phoneticPr fontId="6"/>
  </si>
  <si>
    <t>ギャロウェイ・モワト症候群</t>
    <rPh sb="10" eb="13">
      <t>ショウコウグン</t>
    </rPh>
    <phoneticPr fontId="6"/>
  </si>
  <si>
    <t>眼皮膚白皮症</t>
    <rPh sb="0" eb="1">
      <t>メ</t>
    </rPh>
    <rPh sb="1" eb="3">
      <t>ヒフ</t>
    </rPh>
    <rPh sb="3" eb="6">
      <t>ハクヒショウ</t>
    </rPh>
    <phoneticPr fontId="6"/>
  </si>
  <si>
    <t>慢性再発性多発性骨髄炎</t>
    <rPh sb="0" eb="2">
      <t>マンセイ</t>
    </rPh>
    <rPh sb="2" eb="5">
      <t>サイハツセイ</t>
    </rPh>
    <rPh sb="5" eb="8">
      <t>タハツセイ</t>
    </rPh>
    <rPh sb="8" eb="11">
      <t>コツズイエン</t>
    </rPh>
    <phoneticPr fontId="6"/>
  </si>
  <si>
    <t>アルポート症候群</t>
    <rPh sb="5" eb="8">
      <t>ショウコウグン</t>
    </rPh>
    <phoneticPr fontId="6"/>
  </si>
  <si>
    <t>特発性後天性全身性無汗症</t>
    <rPh sb="0" eb="3">
      <t>トクハツセイ</t>
    </rPh>
    <rPh sb="3" eb="6">
      <t>コウテンセイ</t>
    </rPh>
    <rPh sb="6" eb="9">
      <t>ゼンシンセイ</t>
    </rPh>
    <rPh sb="9" eb="11">
      <t>ムカン</t>
    </rPh>
    <rPh sb="11" eb="12">
      <t>ショウ</t>
    </rPh>
    <phoneticPr fontId="6"/>
  </si>
  <si>
    <t>エプスタイン病</t>
    <rPh sb="6" eb="7">
      <t>ビョウ</t>
    </rPh>
    <phoneticPr fontId="6"/>
  </si>
  <si>
    <t>化膿性無菌性関節炎・壊疽性膿皮症・アクネ症候群</t>
    <phoneticPr fontId="6"/>
  </si>
  <si>
    <t>両大血管右室起始症</t>
    <rPh sb="0" eb="1">
      <t>リョウ</t>
    </rPh>
    <rPh sb="1" eb="4">
      <t>ダイケッカン</t>
    </rPh>
    <rPh sb="4" eb="6">
      <t>ウシツ</t>
    </rPh>
    <rPh sb="6" eb="7">
      <t>オ</t>
    </rPh>
    <rPh sb="7" eb="8">
      <t>ハジ</t>
    </rPh>
    <rPh sb="8" eb="9">
      <t>ショウ</t>
    </rPh>
    <phoneticPr fontId="6"/>
  </si>
  <si>
    <t>類天疱瘡（後天性表皮水疱症を含む。）</t>
    <rPh sb="0" eb="4">
      <t>ルイテンポウソウ</t>
    </rPh>
    <phoneticPr fontId="6"/>
  </si>
  <si>
    <t>中條・西村症候群</t>
    <rPh sb="0" eb="2">
      <t>ナカジョウ</t>
    </rPh>
    <rPh sb="3" eb="5">
      <t>ニシムラ</t>
    </rPh>
    <rPh sb="5" eb="8">
      <t>ショウコウグン</t>
    </rPh>
    <phoneticPr fontId="6"/>
  </si>
  <si>
    <t>ファロー四徴症</t>
    <rPh sb="4" eb="5">
      <t>4</t>
    </rPh>
    <rPh sb="5" eb="7">
      <t>チョウショウ</t>
    </rPh>
    <phoneticPr fontId="6"/>
  </si>
  <si>
    <t>家族性良性慢性天疱瘡</t>
    <rPh sb="0" eb="3">
      <t>カゾクセイ</t>
    </rPh>
    <rPh sb="3" eb="5">
      <t>リョウセイ</t>
    </rPh>
    <rPh sb="5" eb="7">
      <t>マンセイ</t>
    </rPh>
    <rPh sb="7" eb="10">
      <t>テンポウソウ</t>
    </rPh>
    <phoneticPr fontId="6"/>
  </si>
  <si>
    <t>高ＩｇＤ症候群</t>
    <rPh sb="0" eb="1">
      <t>コウ</t>
    </rPh>
    <rPh sb="4" eb="7">
      <t>ショウコウグン</t>
    </rPh>
    <phoneticPr fontId="6"/>
  </si>
  <si>
    <t>先天性魚鱗癬</t>
    <rPh sb="0" eb="3">
      <t>センテンセイ</t>
    </rPh>
    <rPh sb="3" eb="6">
      <t>ギョリンセン</t>
    </rPh>
    <phoneticPr fontId="6"/>
  </si>
  <si>
    <t>家族性地中海熱</t>
    <rPh sb="0" eb="3">
      <t>カゾクセイ</t>
    </rPh>
    <rPh sb="3" eb="6">
      <t>チチュウカイ</t>
    </rPh>
    <rPh sb="6" eb="7">
      <t>ネツ</t>
    </rPh>
    <phoneticPr fontId="6"/>
  </si>
  <si>
    <t>心室中隔欠損を伴う肺動脈閉鎖症</t>
    <rPh sb="0" eb="2">
      <t>シンシツ</t>
    </rPh>
    <rPh sb="2" eb="4">
      <t>チュウカク</t>
    </rPh>
    <rPh sb="4" eb="6">
      <t>ケッソン</t>
    </rPh>
    <rPh sb="7" eb="8">
      <t>トモナ</t>
    </rPh>
    <rPh sb="9" eb="12">
      <t>ハイドウミャク</t>
    </rPh>
    <rPh sb="12" eb="14">
      <t>ヘイサ</t>
    </rPh>
    <rPh sb="14" eb="15">
      <t>ショウ</t>
    </rPh>
    <phoneticPr fontId="6"/>
  </si>
  <si>
    <t>色素性乾皮症</t>
    <rPh sb="0" eb="3">
      <t>シキソセイ</t>
    </rPh>
    <rPh sb="3" eb="6">
      <t>カンピショウ</t>
    </rPh>
    <phoneticPr fontId="6"/>
  </si>
  <si>
    <t>脂肪萎縮症</t>
    <rPh sb="0" eb="2">
      <t>シボウ</t>
    </rPh>
    <rPh sb="2" eb="4">
      <t>イシュク</t>
    </rPh>
    <rPh sb="4" eb="5">
      <t>ショウ</t>
    </rPh>
    <phoneticPr fontId="6"/>
  </si>
  <si>
    <t>結節性硬化症</t>
    <rPh sb="0" eb="3">
      <t>ケッセツセイ</t>
    </rPh>
    <rPh sb="3" eb="6">
      <t>コウカショウ</t>
    </rPh>
    <phoneticPr fontId="6"/>
  </si>
  <si>
    <t>無βリポタンパク血症</t>
    <rPh sb="0" eb="1">
      <t>ム</t>
    </rPh>
    <rPh sb="8" eb="10">
      <t>ケッショウ</t>
    </rPh>
    <phoneticPr fontId="6"/>
  </si>
  <si>
    <t>心室中隔欠損を伴わない肺動脈閉鎖症</t>
    <rPh sb="7" eb="8">
      <t>トモナ</t>
    </rPh>
    <rPh sb="16" eb="17">
      <t>ショウ</t>
    </rPh>
    <phoneticPr fontId="6"/>
  </si>
  <si>
    <t>スタージ・ウェーバー症候群</t>
    <phoneticPr fontId="6"/>
  </si>
  <si>
    <t>脳腱黄色腫症</t>
    <rPh sb="0" eb="1">
      <t>ノウ</t>
    </rPh>
    <rPh sb="1" eb="2">
      <t>ケン</t>
    </rPh>
    <rPh sb="2" eb="5">
      <t>オウショクシュ</t>
    </rPh>
    <rPh sb="5" eb="6">
      <t>ショウ</t>
    </rPh>
    <phoneticPr fontId="6"/>
  </si>
  <si>
    <t>三尖弁閉鎖症</t>
    <rPh sb="0" eb="3">
      <t>サンセンベン</t>
    </rPh>
    <rPh sb="3" eb="5">
      <t>ヘイサ</t>
    </rPh>
    <rPh sb="5" eb="6">
      <t>ショウ</t>
    </rPh>
    <phoneticPr fontId="6"/>
  </si>
  <si>
    <t>レット症候群</t>
    <phoneticPr fontId="6"/>
  </si>
  <si>
    <t>原発性高カイロミクロン血症</t>
    <rPh sb="0" eb="3">
      <t>ゲンパツセイ</t>
    </rPh>
    <rPh sb="3" eb="4">
      <t>コウ</t>
    </rPh>
    <rPh sb="11" eb="13">
      <t>ケッショウ</t>
    </rPh>
    <phoneticPr fontId="6"/>
  </si>
  <si>
    <t>左心低形成症候群</t>
    <phoneticPr fontId="6"/>
  </si>
  <si>
    <t>ランドウ・クレフナー症候群</t>
  </si>
  <si>
    <t>タンジール病</t>
    <rPh sb="5" eb="6">
      <t>ビョウ</t>
    </rPh>
    <phoneticPr fontId="6"/>
  </si>
  <si>
    <t>単心室症</t>
    <rPh sb="3" eb="4">
      <t>ショウ</t>
    </rPh>
    <phoneticPr fontId="6"/>
  </si>
  <si>
    <t>シトステロール血症</t>
    <rPh sb="7" eb="9">
      <t>ケッショウ</t>
    </rPh>
    <phoneticPr fontId="6"/>
  </si>
  <si>
    <t>完全大血管転位症</t>
    <rPh sb="0" eb="2">
      <t>カンゼン</t>
    </rPh>
    <rPh sb="2" eb="5">
      <t>ダイケッカン</t>
    </rPh>
    <rPh sb="5" eb="7">
      <t>テンイ</t>
    </rPh>
    <rPh sb="7" eb="8">
      <t>ショウ</t>
    </rPh>
    <phoneticPr fontId="6"/>
  </si>
  <si>
    <t>徐波睡眠期持続性棘徐波を示すてんかん性脳症</t>
    <phoneticPr fontId="6"/>
  </si>
  <si>
    <t>修正大血管転位症</t>
    <rPh sb="0" eb="2">
      <t>シュウセイ</t>
    </rPh>
    <rPh sb="2" eb="5">
      <t>ダイケッカン</t>
    </rPh>
    <rPh sb="5" eb="7">
      <t>テンイ</t>
    </rPh>
    <rPh sb="7" eb="8">
      <t>ショウ</t>
    </rPh>
    <phoneticPr fontId="6"/>
  </si>
  <si>
    <t>難治頻回部分発作重積型急性脳炎</t>
    <phoneticPr fontId="6"/>
  </si>
  <si>
    <t>レシチンコレステロールアシルトランスフェラーゼ欠損症</t>
    <rPh sb="23" eb="26">
      <t>ケッソンショウ</t>
    </rPh>
    <phoneticPr fontId="6"/>
  </si>
  <si>
    <t>総動脈幹遺残症</t>
    <phoneticPr fontId="11"/>
  </si>
  <si>
    <t>ＰＣＤＨ19関連症候群</t>
    <phoneticPr fontId="6"/>
  </si>
  <si>
    <t>脆弱Ｘ症候群</t>
    <phoneticPr fontId="6"/>
  </si>
  <si>
    <t>ラスムッセン脳炎</t>
    <phoneticPr fontId="6"/>
  </si>
  <si>
    <t>ガラクトース－１－リン酸ウリジルトランスフェラーゼ欠損症</t>
    <phoneticPr fontId="6"/>
  </si>
  <si>
    <t>脆弱Ｘ症候群関連疾患</t>
    <phoneticPr fontId="11"/>
  </si>
  <si>
    <t>環状20番染色体症候群</t>
    <phoneticPr fontId="6"/>
  </si>
  <si>
    <t>肝型糖原病</t>
    <rPh sb="0" eb="1">
      <t>カン</t>
    </rPh>
    <rPh sb="1" eb="2">
      <t>ガタ</t>
    </rPh>
    <rPh sb="2" eb="3">
      <t>トウ</t>
    </rPh>
    <rPh sb="3" eb="4">
      <t>ハラ</t>
    </rPh>
    <rPh sb="4" eb="5">
      <t>ビョウ</t>
    </rPh>
    <phoneticPr fontId="6"/>
  </si>
  <si>
    <t>エマヌエル症候群</t>
    <rPh sb="5" eb="8">
      <t>ショウコウグン</t>
    </rPh>
    <phoneticPr fontId="6"/>
  </si>
  <si>
    <t>筋型糖原病</t>
    <rPh sb="0" eb="1">
      <t>キン</t>
    </rPh>
    <rPh sb="1" eb="2">
      <t>ガタ</t>
    </rPh>
    <rPh sb="2" eb="5">
      <t>トウゲンビョウ</t>
    </rPh>
    <phoneticPr fontId="6"/>
  </si>
  <si>
    <t>22q11.2欠失症候群</t>
  </si>
  <si>
    <t>片側痙攣・片麻痺・てんかん症候群</t>
    <phoneticPr fontId="6"/>
  </si>
  <si>
    <t xml:space="preserve">複合カルボキシラーゼ欠損症 </t>
  </si>
  <si>
    <t>スミス・マギニス症候群</t>
    <rPh sb="8" eb="11">
      <t>ショウコウグン</t>
    </rPh>
    <phoneticPr fontId="6"/>
  </si>
  <si>
    <t>ポルフィリン症</t>
    <rPh sb="6" eb="7">
      <t>ショウ</t>
    </rPh>
    <phoneticPr fontId="60"/>
  </si>
  <si>
    <t>アンジェルマン症候群</t>
    <rPh sb="7" eb="10">
      <t>ショウコウグン</t>
    </rPh>
    <phoneticPr fontId="6"/>
  </si>
  <si>
    <t>遊走性焦点発作を伴う乳児てんかん</t>
    <phoneticPr fontId="6"/>
  </si>
  <si>
    <t>先天性葉酸吸収不全</t>
    <rPh sb="0" eb="3">
      <t>センテンセイ</t>
    </rPh>
    <rPh sb="3" eb="5">
      <t>ヨウサン</t>
    </rPh>
    <rPh sb="5" eb="7">
      <t>キュウシュウ</t>
    </rPh>
    <rPh sb="7" eb="9">
      <t>フゼン</t>
    </rPh>
    <phoneticPr fontId="6"/>
  </si>
  <si>
    <t>早期ミオクロニー脳症</t>
    <phoneticPr fontId="6"/>
  </si>
  <si>
    <t>リジン尿性蛋白不耐症</t>
    <rPh sb="3" eb="4">
      <t>ニョウ</t>
    </rPh>
    <rPh sb="4" eb="5">
      <t>セイ</t>
    </rPh>
    <rPh sb="5" eb="7">
      <t>タンパク</t>
    </rPh>
    <rPh sb="7" eb="10">
      <t>フタイショウ</t>
    </rPh>
    <phoneticPr fontId="6"/>
  </si>
  <si>
    <t>第14番染色体父親性
ダイソミー症候群</t>
    <rPh sb="7" eb="8">
      <t>チチ</t>
    </rPh>
    <phoneticPr fontId="6"/>
  </si>
  <si>
    <t>大田原症候群</t>
    <phoneticPr fontId="6"/>
  </si>
  <si>
    <t>尿素サイクル異常症</t>
    <rPh sb="0" eb="2">
      <t>ニョウソ</t>
    </rPh>
    <rPh sb="6" eb="8">
      <t>イジョウ</t>
    </rPh>
    <rPh sb="8" eb="9">
      <t>ショウ</t>
    </rPh>
    <phoneticPr fontId="6"/>
  </si>
  <si>
    <t>５p欠失症候群</t>
    <rPh sb="2" eb="4">
      <t>ケッシツ</t>
    </rPh>
    <phoneticPr fontId="6"/>
  </si>
  <si>
    <t>ウエスト症候群</t>
    <phoneticPr fontId="6"/>
  </si>
  <si>
    <t xml:space="preserve">グルタル酸血症2型 </t>
  </si>
  <si>
    <t>４p欠失症候群</t>
    <rPh sb="2" eb="4">
      <t>ケッシツ</t>
    </rPh>
    <rPh sb="4" eb="7">
      <t>ショウコウグン</t>
    </rPh>
    <phoneticPr fontId="6"/>
  </si>
  <si>
    <t>レノックス・ガストー症候群</t>
    <rPh sb="10" eb="13">
      <t>ショウコウグン</t>
    </rPh>
    <phoneticPr fontId="6"/>
  </si>
  <si>
    <t>グルタル酸血症1型</t>
  </si>
  <si>
    <t>１p36欠失症候群</t>
    <rPh sb="4" eb="6">
      <t>ケッシツ</t>
    </rPh>
    <rPh sb="6" eb="9">
      <t>ショウコウグン</t>
    </rPh>
    <phoneticPr fontId="6"/>
  </si>
  <si>
    <t>ヤング・シンプソン症候群</t>
    <rPh sb="9" eb="12">
      <t>ショウコウグン</t>
    </rPh>
    <phoneticPr fontId="6"/>
  </si>
  <si>
    <t>ミオクロニー脱力発作を伴うてんかん</t>
    <phoneticPr fontId="6"/>
  </si>
  <si>
    <t>グルコーストランスポーター1欠損症</t>
    <phoneticPr fontId="6"/>
  </si>
  <si>
    <t>ヌーナン症候群</t>
    <rPh sb="4" eb="7">
      <t>ショウコウグン</t>
    </rPh>
    <phoneticPr fontId="6"/>
  </si>
  <si>
    <t>ミオクロニー欠神てんかん</t>
    <phoneticPr fontId="6"/>
  </si>
  <si>
    <t>イソ吉草酸血症</t>
    <rPh sb="2" eb="3">
      <t>キチ</t>
    </rPh>
    <rPh sb="3" eb="4">
      <t>クサ</t>
    </rPh>
    <rPh sb="4" eb="5">
      <t>サン</t>
    </rPh>
    <rPh sb="5" eb="7">
      <t>ケッショウ</t>
    </rPh>
    <phoneticPr fontId="6"/>
  </si>
  <si>
    <t>ソトス症候群</t>
    <rPh sb="3" eb="6">
      <t>ショウコウグン</t>
    </rPh>
    <phoneticPr fontId="6"/>
  </si>
  <si>
    <t>メチルマロン酸血症</t>
    <rPh sb="6" eb="7">
      <t>サン</t>
    </rPh>
    <rPh sb="7" eb="9">
      <t>ケッショウ</t>
    </rPh>
    <phoneticPr fontId="6"/>
  </si>
  <si>
    <t>プラダー・ウィリ症候群</t>
    <rPh sb="8" eb="11">
      <t>ショウコウグン</t>
    </rPh>
    <phoneticPr fontId="6"/>
  </si>
  <si>
    <t>海馬硬化を伴う内側側頭葉てんかん</t>
    <phoneticPr fontId="6"/>
  </si>
  <si>
    <t>プロピオン酸血症</t>
    <rPh sb="5" eb="6">
      <t>サン</t>
    </rPh>
    <rPh sb="6" eb="8">
      <t>ケッショウ</t>
    </rPh>
    <phoneticPr fontId="6"/>
  </si>
  <si>
    <t>コケイン症候群</t>
    <rPh sb="4" eb="7">
      <t>ショウコウグン</t>
    </rPh>
    <phoneticPr fontId="6"/>
  </si>
  <si>
    <t>ドラベ症候群</t>
    <phoneticPr fontId="6"/>
  </si>
  <si>
    <t>メープルシロップ尿症</t>
  </si>
  <si>
    <t>ウェルナー症候群</t>
    <rPh sb="5" eb="8">
      <t>ショウコウグン</t>
    </rPh>
    <phoneticPr fontId="6"/>
  </si>
  <si>
    <t>先天性大脳白質形成不全症</t>
    <phoneticPr fontId="6"/>
  </si>
  <si>
    <t>高チロシン血症3型</t>
    <rPh sb="0" eb="1">
      <t>コウ</t>
    </rPh>
    <rPh sb="5" eb="7">
      <t>ケッショウ</t>
    </rPh>
    <phoneticPr fontId="6"/>
  </si>
  <si>
    <t>鰓耳腎症候群</t>
    <rPh sb="0" eb="1">
      <t>エラ</t>
    </rPh>
    <rPh sb="1" eb="2">
      <t>ミミ</t>
    </rPh>
    <rPh sb="2" eb="3">
      <t>ジン</t>
    </rPh>
    <rPh sb="3" eb="6">
      <t>ショウコウグン</t>
    </rPh>
    <phoneticPr fontId="6"/>
  </si>
  <si>
    <t>神経細胞移動異常症</t>
    <phoneticPr fontId="6"/>
  </si>
  <si>
    <t>高チロシン血症2型</t>
    <rPh sb="0" eb="1">
      <t>コウ</t>
    </rPh>
    <rPh sb="5" eb="7">
      <t>ケッショウ</t>
    </rPh>
    <phoneticPr fontId="6"/>
  </si>
  <si>
    <t>無脾症候群</t>
    <phoneticPr fontId="6"/>
  </si>
  <si>
    <t>限局性皮質異形成</t>
    <phoneticPr fontId="6"/>
  </si>
  <si>
    <t>高チロシン血症1型</t>
    <phoneticPr fontId="6"/>
  </si>
  <si>
    <t>多脾症候群</t>
  </si>
  <si>
    <t>片側巨脳症</t>
    <phoneticPr fontId="6"/>
  </si>
  <si>
    <t>フェニルケトン尿症</t>
    <rPh sb="7" eb="9">
      <t>ニョウショウ</t>
    </rPh>
    <phoneticPr fontId="6"/>
  </si>
  <si>
    <t>歌舞伎症候群</t>
    <rPh sb="0" eb="3">
      <t>カブキ</t>
    </rPh>
    <rPh sb="3" eb="6">
      <t>ショウコウグン</t>
    </rPh>
    <phoneticPr fontId="6"/>
  </si>
  <si>
    <t>アイカルディ症候群</t>
    <phoneticPr fontId="6"/>
  </si>
  <si>
    <t>ビタミンＤ依存性くる病/骨軟化症</t>
    <rPh sb="7" eb="8">
      <t>セイ</t>
    </rPh>
    <rPh sb="10" eb="11">
      <t>ビョウ</t>
    </rPh>
    <rPh sb="12" eb="13">
      <t>コツ</t>
    </rPh>
    <rPh sb="13" eb="16">
      <t>ナンカショウ</t>
    </rPh>
    <phoneticPr fontId="6"/>
  </si>
  <si>
    <t>ロスムンド・トムソン症候群</t>
    <rPh sb="10" eb="13">
      <t>ショウコウグン</t>
    </rPh>
    <phoneticPr fontId="6"/>
  </si>
  <si>
    <t>ビタミンＤ抵抗性くる病/骨軟化症</t>
    <phoneticPr fontId="6"/>
  </si>
  <si>
    <t>コフィン・シリス症候群</t>
    <rPh sb="8" eb="11">
      <t>ショウコウグン</t>
    </rPh>
    <phoneticPr fontId="6"/>
  </si>
  <si>
    <t>中隔視神経形成異常症/
ドモルシア症候群</t>
    <phoneticPr fontId="57"/>
  </si>
  <si>
    <t>メビウス症候群</t>
  </si>
  <si>
    <t xml:space="preserve">網膜色素変性症 </t>
  </si>
  <si>
    <t xml:space="preserve">多発血管炎性肉芽腫症 </t>
    <rPh sb="0" eb="2">
      <t>タハツ</t>
    </rPh>
    <rPh sb="2" eb="4">
      <t>ケッカン</t>
    </rPh>
    <rPh sb="4" eb="6">
      <t>エンセイ</t>
    </rPh>
    <rPh sb="6" eb="8">
      <t>ニクガ</t>
    </rPh>
    <rPh sb="9" eb="10">
      <t>ショウ</t>
    </rPh>
    <phoneticPr fontId="35"/>
  </si>
  <si>
    <t>先天性核上性球麻痺</t>
  </si>
  <si>
    <t>リンパ脈管筋腫症</t>
    <rPh sb="4" eb="5">
      <t>カン</t>
    </rPh>
    <phoneticPr fontId="35"/>
  </si>
  <si>
    <t>顕微鏡的多発血管炎</t>
    <rPh sb="0" eb="3">
      <t>ケンビキョウ</t>
    </rPh>
    <rPh sb="3" eb="4">
      <t>テキ</t>
    </rPh>
    <rPh sb="4" eb="6">
      <t>タハツ</t>
    </rPh>
    <rPh sb="6" eb="8">
      <t>ケッカン</t>
    </rPh>
    <rPh sb="8" eb="9">
      <t>エン</t>
    </rPh>
    <phoneticPr fontId="11"/>
  </si>
  <si>
    <t>アレキサンダー病</t>
    <phoneticPr fontId="6"/>
  </si>
  <si>
    <t xml:space="preserve">慢性血栓塞栓性肺高血圧症 </t>
  </si>
  <si>
    <t>結節性多発動脈炎</t>
    <rPh sb="0" eb="3">
      <t>ケッセツセイ</t>
    </rPh>
    <rPh sb="3" eb="5">
      <t>タハツ</t>
    </rPh>
    <rPh sb="5" eb="7">
      <t>ドウミャク</t>
    </rPh>
    <rPh sb="7" eb="8">
      <t>エン</t>
    </rPh>
    <phoneticPr fontId="11"/>
  </si>
  <si>
    <t>先天性無痛無汗症</t>
    <phoneticPr fontId="6"/>
  </si>
  <si>
    <t>肺静脈閉塞症／肺毛細血管腫症</t>
  </si>
  <si>
    <t>巨細胞性動脈炎</t>
  </si>
  <si>
    <t>痙攣重積型（二相性）急性脳症</t>
    <rPh sb="0" eb="2">
      <t>ケイレン</t>
    </rPh>
    <phoneticPr fontId="6"/>
  </si>
  <si>
    <t xml:space="preserve">肺動脈性肺高血圧症 </t>
  </si>
  <si>
    <t>高安動脈炎</t>
    <rPh sb="2" eb="4">
      <t>ドウミャク</t>
    </rPh>
    <rPh sb="4" eb="5">
      <t>エン</t>
    </rPh>
    <phoneticPr fontId="11"/>
  </si>
  <si>
    <t>ビッカースタッフ脳幹脳炎</t>
    <phoneticPr fontId="6"/>
  </si>
  <si>
    <t xml:space="preserve">特発性間質性肺炎 </t>
  </si>
  <si>
    <t>中毒性表皮壊死症</t>
    <rPh sb="0" eb="3">
      <t>チュウドクセイ</t>
    </rPh>
    <rPh sb="3" eb="4">
      <t>ヒョウ</t>
    </rPh>
    <rPh sb="4" eb="5">
      <t>ヒ</t>
    </rPh>
    <rPh sb="5" eb="7">
      <t>エシ</t>
    </rPh>
    <rPh sb="7" eb="8">
      <t>ショウ</t>
    </rPh>
    <phoneticPr fontId="11"/>
  </si>
  <si>
    <t>前頭側頭葉変性症</t>
    <rPh sb="0" eb="2">
      <t>ゼントウ</t>
    </rPh>
    <rPh sb="2" eb="5">
      <t>ソクトウヨウ</t>
    </rPh>
    <rPh sb="5" eb="8">
      <t>ヘンセイショウ</t>
    </rPh>
    <phoneticPr fontId="6"/>
  </si>
  <si>
    <t xml:space="preserve">サルコイドーシス </t>
    <phoneticPr fontId="35"/>
  </si>
  <si>
    <t>ｽﾃｨｰｳﾞﾝｽ･ｼﾞｮﾝｿﾝ症候群</t>
    <rPh sb="15" eb="18">
      <t>ショウコウグン</t>
    </rPh>
    <phoneticPr fontId="11"/>
  </si>
  <si>
    <t>ペリー症候群</t>
    <rPh sb="3" eb="6">
      <t>ショウコウグン</t>
    </rPh>
    <phoneticPr fontId="6"/>
  </si>
  <si>
    <t>アジソン病</t>
  </si>
  <si>
    <t xml:space="preserve">膿泡性乾癬（汎発型） </t>
    <rPh sb="6" eb="7">
      <t>ハン</t>
    </rPh>
    <rPh sb="7" eb="8">
      <t>ハツ</t>
    </rPh>
    <rPh sb="8" eb="9">
      <t>カタ</t>
    </rPh>
    <phoneticPr fontId="11"/>
  </si>
  <si>
    <t>先天性副腎低形成症</t>
  </si>
  <si>
    <t xml:space="preserve">表皮水泡症 </t>
  </si>
  <si>
    <t>神経軸索スフェロイド形成を伴う遺伝性びまん性白質脳症</t>
  </si>
  <si>
    <t>先天性副腎皮質酵素欠損症</t>
  </si>
  <si>
    <t xml:space="preserve">天疱瘡 </t>
  </si>
  <si>
    <t>甲状腺ホルモン不応症</t>
  </si>
  <si>
    <t xml:space="preserve">神経線維腫症 </t>
  </si>
  <si>
    <t>皮質下梗塞と白質脳症を伴う常染色体優性脳動脈症</t>
    <phoneticPr fontId="6"/>
  </si>
  <si>
    <t>シュワルツ・ヤンペル症候群</t>
  </si>
  <si>
    <t xml:space="preserve">家族性高コレステロール血症(ホモ接合体) </t>
    <phoneticPr fontId="35"/>
  </si>
  <si>
    <t>自己貪食空胞性ミオパチー</t>
  </si>
  <si>
    <t>禿頭と変形性脊椎症を伴う常染色体劣性白質脳症</t>
    <phoneticPr fontId="6"/>
  </si>
  <si>
    <t xml:space="preserve">下垂体前葉機能低下症 </t>
    <rPh sb="3" eb="5">
      <t>ゼンヨウ</t>
    </rPh>
    <rPh sb="5" eb="7">
      <t>キノウ</t>
    </rPh>
    <rPh sb="7" eb="9">
      <t>テイカ</t>
    </rPh>
    <rPh sb="9" eb="10">
      <t>ショウ</t>
    </rPh>
    <phoneticPr fontId="11"/>
  </si>
  <si>
    <t>ベスレムミオパチー</t>
  </si>
  <si>
    <t>脳表ヘモジデリン沈着症</t>
    <phoneticPr fontId="6"/>
  </si>
  <si>
    <t xml:space="preserve">下垂体性成長ホルモン分泌亢進症 </t>
    <rPh sb="3" eb="4">
      <t>セイ</t>
    </rPh>
    <rPh sb="4" eb="6">
      <t>セイチョウ</t>
    </rPh>
    <rPh sb="10" eb="12">
      <t>ブンピツ</t>
    </rPh>
    <rPh sb="12" eb="14">
      <t>コウシン</t>
    </rPh>
    <rPh sb="14" eb="15">
      <t>ショウ</t>
    </rPh>
    <phoneticPr fontId="11"/>
  </si>
  <si>
    <t>遠位型ミオパチー</t>
  </si>
  <si>
    <t>神経フェリチン症</t>
    <phoneticPr fontId="6"/>
  </si>
  <si>
    <t xml:space="preserve">下垂体性ゴナドトロピン分泌亢進症 </t>
    <rPh sb="3" eb="4">
      <t>セイ</t>
    </rPh>
    <rPh sb="11" eb="13">
      <t>ブンピツ</t>
    </rPh>
    <rPh sb="13" eb="15">
      <t>コウシン</t>
    </rPh>
    <rPh sb="15" eb="16">
      <t>ショウ</t>
    </rPh>
    <phoneticPr fontId="11"/>
  </si>
  <si>
    <t>ウルリッヒ病</t>
  </si>
  <si>
    <t>遺伝性ジストニア</t>
    <phoneticPr fontId="6"/>
  </si>
  <si>
    <t>クッシング病</t>
    <rPh sb="5" eb="6">
      <t>ビョウ</t>
    </rPh>
    <phoneticPr fontId="11"/>
  </si>
  <si>
    <t xml:space="preserve">全身性アミロイドーシス </t>
    <rPh sb="0" eb="3">
      <t>ゼンシンセイ</t>
    </rPh>
    <phoneticPr fontId="11"/>
  </si>
  <si>
    <t>アイザックス症候群</t>
    <rPh sb="6" eb="9">
      <t>ショウコウグン</t>
    </rPh>
    <phoneticPr fontId="6"/>
  </si>
  <si>
    <t xml:space="preserve">下垂体性ＰＲＬ分泌亢進症 </t>
    <rPh sb="3" eb="4">
      <t>セイ</t>
    </rPh>
    <rPh sb="7" eb="9">
      <t>ブンピツ</t>
    </rPh>
    <rPh sb="9" eb="11">
      <t>コウシン</t>
    </rPh>
    <rPh sb="11" eb="12">
      <t>ショウ</t>
    </rPh>
    <phoneticPr fontId="11"/>
  </si>
  <si>
    <t>特発性基底核石灰化症</t>
  </si>
  <si>
    <t>脊髄髄膜瘤</t>
    <phoneticPr fontId="6"/>
  </si>
  <si>
    <t xml:space="preserve">下垂体性ＴＳＨ分泌亢進症 </t>
    <rPh sb="3" eb="4">
      <t>セイ</t>
    </rPh>
    <rPh sb="7" eb="9">
      <t>ブンピツ</t>
    </rPh>
    <rPh sb="9" eb="11">
      <t>コウシン</t>
    </rPh>
    <rPh sb="11" eb="12">
      <t>ショウ</t>
    </rPh>
    <phoneticPr fontId="11"/>
  </si>
  <si>
    <t>ＨＴＬＶ－１関連脊髄症</t>
    <phoneticPr fontId="11"/>
  </si>
  <si>
    <t>脊髄空洞症</t>
    <phoneticPr fontId="6"/>
  </si>
  <si>
    <t xml:space="preserve">下垂体性ＡＤＨ分泌異常症 </t>
    <rPh sb="3" eb="4">
      <t>セイ</t>
    </rPh>
    <rPh sb="7" eb="9">
      <t>ブンピツ</t>
    </rPh>
    <rPh sb="9" eb="11">
      <t>イジョウ</t>
    </rPh>
    <rPh sb="11" eb="12">
      <t>ショウ</t>
    </rPh>
    <phoneticPr fontId="11"/>
  </si>
  <si>
    <t>進行性多巣性白質脳症</t>
  </si>
  <si>
    <t>アトピー性脊髄炎</t>
  </si>
  <si>
    <t xml:space="preserve">特発性大腿骨頭壊死症 </t>
  </si>
  <si>
    <t xml:space="preserve">亜急性硬化性全脳炎 </t>
  </si>
  <si>
    <t>遺伝性周期性四肢麻痺</t>
    <rPh sb="0" eb="3">
      <t>イデンセイ</t>
    </rPh>
    <phoneticPr fontId="6"/>
  </si>
  <si>
    <t xml:space="preserve">広範脊柱管狭窄症 </t>
  </si>
  <si>
    <t xml:space="preserve">プリオン病 </t>
  </si>
  <si>
    <t xml:space="preserve">後縦靭帯骨化症 </t>
  </si>
  <si>
    <t>もやもや病</t>
    <rPh sb="4" eb="5">
      <t>ビョウ</t>
    </rPh>
    <phoneticPr fontId="11"/>
  </si>
  <si>
    <t>非ジストロフィー性
ミオトニー症候群</t>
    <phoneticPr fontId="6"/>
  </si>
  <si>
    <t xml:space="preserve">黄色靭帯骨化症 </t>
  </si>
  <si>
    <t xml:space="preserve">ミトコンドリア病 </t>
  </si>
  <si>
    <t>筋ジストロフィー</t>
    <phoneticPr fontId="6"/>
  </si>
  <si>
    <t xml:space="preserve">多発性嚢胞腎 </t>
  </si>
  <si>
    <t xml:space="preserve">副腎白質ジストロフィー </t>
  </si>
  <si>
    <t>マリネスコ・シェーグレン症候群</t>
    <phoneticPr fontId="6"/>
  </si>
  <si>
    <t>ＩｇＡ腎症</t>
    <phoneticPr fontId="11"/>
  </si>
  <si>
    <t>ライソゾーム病</t>
    <phoneticPr fontId="11"/>
  </si>
  <si>
    <t>先天性ミオパチー</t>
    <phoneticPr fontId="11"/>
  </si>
  <si>
    <t xml:space="preserve">原発性免疫不全症候群 </t>
  </si>
  <si>
    <t>ブラウ症候群</t>
  </si>
  <si>
    <t>血栓性血小板減少性紫斑病</t>
  </si>
  <si>
    <t xml:space="preserve">脊髄小脳変性症
（多系統萎縮症を除く） </t>
    <rPh sb="9" eb="10">
      <t>タ</t>
    </rPh>
    <rPh sb="10" eb="12">
      <t>ケイトウ</t>
    </rPh>
    <rPh sb="12" eb="14">
      <t>イシュク</t>
    </rPh>
    <rPh sb="14" eb="15">
      <t>ショウ</t>
    </rPh>
    <rPh sb="16" eb="17">
      <t>ノゾ</t>
    </rPh>
    <phoneticPr fontId="11"/>
  </si>
  <si>
    <t>非典型溶血性尿毒症症候群</t>
  </si>
  <si>
    <t xml:space="preserve">特発性血小板減少性紫斑病 </t>
  </si>
  <si>
    <t xml:space="preserve">多系統萎縮症 </t>
  </si>
  <si>
    <t>ＴＮＦ受容体関連周期性症候群</t>
    <phoneticPr fontId="11"/>
  </si>
  <si>
    <t>発作性夜間ヘモグロビン尿症</t>
  </si>
  <si>
    <t>クロウ・深瀬症候群</t>
  </si>
  <si>
    <t>若年性特発性関節炎</t>
    <phoneticPr fontId="11"/>
  </si>
  <si>
    <t>自己免疫性溶血性貧血</t>
  </si>
  <si>
    <t>封入体筋炎</t>
  </si>
  <si>
    <t>クリオピリン関連周期熱症候群</t>
    <rPh sb="10" eb="11">
      <t>ネツ</t>
    </rPh>
    <phoneticPr fontId="11"/>
  </si>
  <si>
    <t xml:space="preserve">再生不良性貧血 </t>
  </si>
  <si>
    <t>チャージ症候群</t>
  </si>
  <si>
    <t xml:space="preserve">拘束型心筋症 </t>
  </si>
  <si>
    <t xml:space="preserve">慢性炎症性脱髄性多発神経炎／多巣性運動ニューロパチー </t>
    <rPh sb="14" eb="15">
      <t>タ</t>
    </rPh>
    <rPh sb="15" eb="16">
      <t>ス</t>
    </rPh>
    <rPh sb="16" eb="17">
      <t>セイ</t>
    </rPh>
    <rPh sb="17" eb="19">
      <t>ウンドウ</t>
    </rPh>
    <phoneticPr fontId="11"/>
  </si>
  <si>
    <t>コステロ症候群</t>
    <phoneticPr fontId="11"/>
  </si>
  <si>
    <t xml:space="preserve">肥大型心筋症 </t>
  </si>
  <si>
    <t>多発性硬化症／視神経脊髄炎</t>
    <rPh sb="7" eb="10">
      <t>シシンケイ</t>
    </rPh>
    <rPh sb="10" eb="12">
      <t>セキズイ</t>
    </rPh>
    <rPh sb="12" eb="13">
      <t>エン</t>
    </rPh>
    <phoneticPr fontId="11"/>
  </si>
  <si>
    <t>ＣＦＣ症候群</t>
    <phoneticPr fontId="11"/>
  </si>
  <si>
    <t xml:space="preserve">特発性拡張型心筋症 </t>
  </si>
  <si>
    <t>先天性筋無力症候群</t>
  </si>
  <si>
    <t>ルビンシュタイン・テイビ症候群</t>
  </si>
  <si>
    <t xml:space="preserve">ベーチェット病 </t>
  </si>
  <si>
    <t xml:space="preserve">重症筋無力症 </t>
  </si>
  <si>
    <t>腸管神経節細胞僅少症</t>
  </si>
  <si>
    <t>再発性多発軟骨炎</t>
  </si>
  <si>
    <t>シャルコー・マリー・トゥース病</t>
  </si>
  <si>
    <t>巨大膀胱短小結腸腸管蠕動不全症</t>
  </si>
  <si>
    <t xml:space="preserve">成人スチル病 </t>
    <phoneticPr fontId="11"/>
  </si>
  <si>
    <t>神経有棘赤血球症</t>
  </si>
  <si>
    <t>慢性特発性偽性腸閉塞症</t>
  </si>
  <si>
    <t xml:space="preserve">シェーグレン症候群 </t>
  </si>
  <si>
    <t xml:space="preserve">ハンチントン病 </t>
  </si>
  <si>
    <t>好酸球性消化管疾患</t>
  </si>
  <si>
    <t xml:space="preserve">混合性結合組織病    </t>
  </si>
  <si>
    <t>大脳皮質基底核変性症</t>
    <rPh sb="0" eb="2">
      <t>ダイノウ</t>
    </rPh>
    <rPh sb="2" eb="4">
      <t>ヒシツ</t>
    </rPh>
    <rPh sb="4" eb="5">
      <t>キ</t>
    </rPh>
    <rPh sb="5" eb="6">
      <t>テイ</t>
    </rPh>
    <rPh sb="6" eb="7">
      <t>カク</t>
    </rPh>
    <rPh sb="7" eb="9">
      <t>ヘンセイ</t>
    </rPh>
    <rPh sb="9" eb="10">
      <t>ショウ</t>
    </rPh>
    <phoneticPr fontId="11"/>
  </si>
  <si>
    <t xml:space="preserve">潰瘍性大腸炎 </t>
  </si>
  <si>
    <t>全身性強皮症</t>
    <rPh sb="0" eb="3">
      <t>ゼンシンセイ</t>
    </rPh>
    <rPh sb="3" eb="4">
      <t>キョウ</t>
    </rPh>
    <rPh sb="4" eb="5">
      <t>ヒ</t>
    </rPh>
    <rPh sb="5" eb="6">
      <t>ショウ</t>
    </rPh>
    <phoneticPr fontId="11"/>
  </si>
  <si>
    <t xml:space="preserve">パーキンソン病 </t>
    <phoneticPr fontId="11"/>
  </si>
  <si>
    <t xml:space="preserve">クローン病 </t>
  </si>
  <si>
    <t xml:space="preserve">皮膚筋炎／多発性筋炎 </t>
    <phoneticPr fontId="11"/>
  </si>
  <si>
    <t>進行性核上性麻痺</t>
    <rPh sb="0" eb="3">
      <t>シンコウセイ</t>
    </rPh>
    <rPh sb="3" eb="4">
      <t>カク</t>
    </rPh>
    <rPh sb="4" eb="5">
      <t>ジョウ</t>
    </rPh>
    <rPh sb="5" eb="6">
      <t>セイ</t>
    </rPh>
    <rPh sb="6" eb="8">
      <t>マヒ</t>
    </rPh>
    <phoneticPr fontId="11"/>
  </si>
  <si>
    <t xml:space="preserve">自己免疫性肝炎 </t>
  </si>
  <si>
    <t xml:space="preserve">全身性エリテマトーデス </t>
  </si>
  <si>
    <t>原発性側索硬化症</t>
  </si>
  <si>
    <t xml:space="preserve">原発性硬化性胆管炎 </t>
  </si>
  <si>
    <t>原発性抗リン脂質抗体症候群</t>
    <phoneticPr fontId="11"/>
  </si>
  <si>
    <t xml:space="preserve">脊髄性筋萎縮症 </t>
  </si>
  <si>
    <t xml:space="preserve">原発性胆汁性胆管炎 </t>
    <rPh sb="6" eb="7">
      <t>タン</t>
    </rPh>
    <rPh sb="7" eb="8">
      <t>カン</t>
    </rPh>
    <rPh sb="8" eb="9">
      <t>エン</t>
    </rPh>
    <phoneticPr fontId="11"/>
  </si>
  <si>
    <t xml:space="preserve">バージャー病 </t>
    <phoneticPr fontId="11"/>
  </si>
  <si>
    <t xml:space="preserve">筋萎縮性側索硬化症 </t>
  </si>
  <si>
    <t xml:space="preserve">特発性門脈圧亢進症 </t>
  </si>
  <si>
    <t xml:space="preserve">悪性関節リウマチ </t>
  </si>
  <si>
    <t xml:space="preserve">球脊髄性筋萎縮症 </t>
  </si>
  <si>
    <t xml:space="preserve">バッド・キアリ症候群 </t>
  </si>
  <si>
    <t>好酸球性多発血管炎性肉芽腫症</t>
  </si>
  <si>
    <t xml:space="preserve">総      数 </t>
    <phoneticPr fontId="35"/>
  </si>
  <si>
    <t>（令和２年３月３１日現在）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</si>
  <si>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＜令和元年度＞</t>
    <rPh sb="1" eb="3">
      <t>レイワ</t>
    </rPh>
    <rPh sb="3" eb="4">
      <t>ガン</t>
    </rPh>
    <rPh sb="4" eb="6">
      <t>ネンド</t>
    </rPh>
    <phoneticPr fontId="11"/>
  </si>
  <si>
    <t>１４ 難病患者福祉手当認定者数(区制度)</t>
  </si>
  <si>
    <t>（令和３年３月３１日現在）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</si>
  <si>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＜令和２年度＞</t>
    <rPh sb="1" eb="3">
      <t>レイワ</t>
    </rPh>
    <rPh sb="4" eb="6">
      <t>ネンド</t>
    </rPh>
    <phoneticPr fontId="11"/>
  </si>
  <si>
    <t>「難病の患者に対する医療等に関する法律」の一部改正（令和３年１１月１日）</t>
    <rPh sb="21" eb="23">
      <t>イチブ</t>
    </rPh>
    <rPh sb="23" eb="25">
      <t>カイセイ</t>
    </rPh>
    <rPh sb="26" eb="28">
      <t>レイワ</t>
    </rPh>
    <rPh sb="29" eb="30">
      <t>ネン</t>
    </rPh>
    <rPh sb="32" eb="33">
      <t>ガツ</t>
    </rPh>
    <rPh sb="34" eb="35">
      <t>ニチ</t>
    </rPh>
    <phoneticPr fontId="11"/>
  </si>
  <si>
    <t>進行性家族性肝内胆汁うっ滞症</t>
    <rPh sb="0" eb="3">
      <t>シンコウセイ</t>
    </rPh>
    <rPh sb="3" eb="5">
      <t>カゾク</t>
    </rPh>
    <rPh sb="5" eb="6">
      <t>セイ</t>
    </rPh>
    <rPh sb="6" eb="7">
      <t>カン</t>
    </rPh>
    <rPh sb="7" eb="8">
      <t>ナイ</t>
    </rPh>
    <rPh sb="8" eb="10">
      <t>タンジュウ</t>
    </rPh>
    <rPh sb="12" eb="13">
      <t>タイ</t>
    </rPh>
    <rPh sb="13" eb="14">
      <t>ショウ</t>
    </rPh>
    <phoneticPr fontId="11"/>
  </si>
  <si>
    <t>〇</t>
    <phoneticPr fontId="11"/>
  </si>
  <si>
    <t>ホモシスチン尿症</t>
    <phoneticPr fontId="11"/>
  </si>
  <si>
    <t>家族性低βリポタンパク血症１（ホモ接合体）</t>
    <rPh sb="3" eb="4">
      <t>テイ</t>
    </rPh>
    <rPh sb="11" eb="13">
      <t>ケッショウ</t>
    </rPh>
    <rPh sb="17" eb="20">
      <t>セツゴウタイ</t>
    </rPh>
    <phoneticPr fontId="35"/>
  </si>
  <si>
    <t>ネフロン癆</t>
    <rPh sb="4" eb="5">
      <t>ロウ</t>
    </rPh>
    <phoneticPr fontId="11"/>
  </si>
  <si>
    <t>重症多型滲出性紅斑（急性期）</t>
    <phoneticPr fontId="11"/>
  </si>
  <si>
    <t>脳クレアチン欠乏症候群</t>
    <rPh sb="0" eb="1">
      <t>ノウ</t>
    </rPh>
    <rPh sb="6" eb="8">
      <t>ケツボウ</t>
    </rPh>
    <rPh sb="8" eb="11">
      <t>ショウコウグン</t>
    </rPh>
    <phoneticPr fontId="11"/>
  </si>
  <si>
    <t xml:space="preserve">ミオトニー症候群（シュワルツ・ヤンペル症候群を除く。） </t>
    <phoneticPr fontId="11"/>
  </si>
  <si>
    <t xml:space="preserve">網膜脈絡膜萎縮症 </t>
    <phoneticPr fontId="11"/>
  </si>
  <si>
    <t xml:space="preserve">遺伝性ＱＴ延長症候群 </t>
    <phoneticPr fontId="11"/>
  </si>
  <si>
    <t>びまん性汎細気管支炎</t>
    <phoneticPr fontId="11"/>
  </si>
  <si>
    <t>悪性高血圧</t>
    <rPh sb="0" eb="1">
      <t>アク</t>
    </rPh>
    <rPh sb="1" eb="2">
      <t>セイ</t>
    </rPh>
    <rPh sb="2" eb="3">
      <t>コウ</t>
    </rPh>
    <rPh sb="3" eb="5">
      <t>ケツアツ</t>
    </rPh>
    <phoneticPr fontId="11"/>
  </si>
  <si>
    <t xml:space="preserve">原発性骨髄線維症 </t>
    <phoneticPr fontId="11"/>
  </si>
  <si>
    <t>（令和４年３月３１日現在）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</si>
  <si>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＜令和３年度＞</t>
    <rPh sb="1" eb="3">
      <t>レイワ</t>
    </rPh>
    <rPh sb="4" eb="6">
      <t>ネンド</t>
    </rPh>
    <phoneticPr fontId="11"/>
  </si>
  <si>
    <t>在籍者</t>
    <rPh sb="0" eb="3">
      <t>ザイセキシャ</t>
    </rPh>
    <phoneticPr fontId="6"/>
  </si>
  <si>
    <t>定　数</t>
    <rPh sb="0" eb="1">
      <t>サダム</t>
    </rPh>
    <rPh sb="2" eb="3">
      <t>カズ</t>
    </rPh>
    <phoneticPr fontId="6"/>
  </si>
  <si>
    <t>定数(日々)</t>
    <rPh sb="0" eb="2">
      <t>テイスウ</t>
    </rPh>
    <rPh sb="3" eb="5">
      <t>ヒビ</t>
    </rPh>
    <phoneticPr fontId="6"/>
  </si>
  <si>
    <t>定　数</t>
    <rPh sb="0" eb="1">
      <t>テイ</t>
    </rPh>
    <phoneticPr fontId="6"/>
  </si>
  <si>
    <t>年</t>
    <phoneticPr fontId="66"/>
  </si>
  <si>
    <t>生活体験室</t>
    <rPh sb="0" eb="2">
      <t>セイカツ</t>
    </rPh>
    <rPh sb="2" eb="4">
      <t>タイケン</t>
    </rPh>
    <rPh sb="4" eb="5">
      <t>シツ</t>
    </rPh>
    <phoneticPr fontId="6"/>
  </si>
  <si>
    <t>社会リハビリテーション室</t>
    <rPh sb="0" eb="2">
      <t>シャカイ</t>
    </rPh>
    <rPh sb="11" eb="12">
      <t>シツ</t>
    </rPh>
    <phoneticPr fontId="6"/>
  </si>
  <si>
    <t>就労促進訓練室</t>
    <rPh sb="0" eb="2">
      <t>シュウロウ</t>
    </rPh>
    <rPh sb="2" eb="4">
      <t>ソクシン</t>
    </rPh>
    <rPh sb="4" eb="6">
      <t>クンレン</t>
    </rPh>
    <rPh sb="6" eb="7">
      <t>シツ</t>
    </rPh>
    <phoneticPr fontId="6"/>
  </si>
  <si>
    <t>区分</t>
    <phoneticPr fontId="66"/>
  </si>
  <si>
    <t>１５　通所訓練事業利用者数及び通所介護事業利用者数</t>
    <rPh sb="13" eb="14">
      <t>オヨ</t>
    </rPh>
    <rPh sb="15" eb="17">
      <t>ツウショ</t>
    </rPh>
    <rPh sb="17" eb="19">
      <t>カイゴ</t>
    </rPh>
    <rPh sb="19" eb="21">
      <t>ジギョウ</t>
    </rPh>
    <rPh sb="21" eb="24">
      <t>リヨウシャ</t>
    </rPh>
    <rPh sb="24" eb="25">
      <t>スウ</t>
    </rPh>
    <phoneticPr fontId="66"/>
  </si>
  <si>
    <t>(注)年度途中の退所児含む。</t>
  </si>
  <si>
    <t>－</t>
    <phoneticPr fontId="11"/>
  </si>
  <si>
    <t>５歳児</t>
    <rPh sb="1" eb="3">
      <t>サイジ</t>
    </rPh>
    <phoneticPr fontId="66"/>
  </si>
  <si>
    <t>４歳児</t>
    <rPh sb="1" eb="3">
      <t>サイジ</t>
    </rPh>
    <phoneticPr fontId="66"/>
  </si>
  <si>
    <t>３歳児</t>
    <rPh sb="1" eb="3">
      <t>サイジ</t>
    </rPh>
    <phoneticPr fontId="66"/>
  </si>
  <si>
    <t>２歳児</t>
    <rPh sb="1" eb="3">
      <t>サイジ</t>
    </rPh>
    <phoneticPr fontId="66"/>
  </si>
  <si>
    <t>１歳児</t>
    <rPh sb="1" eb="3">
      <t>サイジ</t>
    </rPh>
    <phoneticPr fontId="66"/>
  </si>
  <si>
    <t>総　数</t>
    <rPh sb="0" eb="1">
      <t>フサ</t>
    </rPh>
    <rPh sb="2" eb="3">
      <t>カズ</t>
    </rPh>
    <phoneticPr fontId="66"/>
  </si>
  <si>
    <t>(日々)</t>
    <rPh sb="1" eb="3">
      <t>ヒビ</t>
    </rPh>
    <phoneticPr fontId="66"/>
  </si>
  <si>
    <t>年度</t>
    <rPh sb="0" eb="1">
      <t>トシ</t>
    </rPh>
    <rPh sb="1" eb="2">
      <t>ド</t>
    </rPh>
    <phoneticPr fontId="66"/>
  </si>
  <si>
    <t>利　用　児　数</t>
    <rPh sb="0" eb="1">
      <t>リ</t>
    </rPh>
    <rPh sb="2" eb="3">
      <t>ヨウ</t>
    </rPh>
    <rPh sb="4" eb="5">
      <t>ジ</t>
    </rPh>
    <rPh sb="6" eb="7">
      <t>カズ</t>
    </rPh>
    <phoneticPr fontId="66"/>
  </si>
  <si>
    <t>定数</t>
    <rPh sb="0" eb="2">
      <t>テイスウ</t>
    </rPh>
    <phoneticPr fontId="66"/>
  </si>
  <si>
    <t>１６　幼児通所訓練事業利用者数</t>
    <phoneticPr fontId="66"/>
  </si>
  <si>
    <t>資料：福祉部　障がい福祉センター</t>
    <rPh sb="3" eb="6">
      <t>フクシブ</t>
    </rPh>
    <phoneticPr fontId="6"/>
  </si>
  <si>
    <t>再来相談</t>
    <rPh sb="0" eb="2">
      <t>サイライ</t>
    </rPh>
    <rPh sb="2" eb="4">
      <t>ソウダン</t>
    </rPh>
    <phoneticPr fontId="6"/>
  </si>
  <si>
    <t>新規相談</t>
    <rPh sb="0" eb="2">
      <t>シンキ</t>
    </rPh>
    <rPh sb="2" eb="4">
      <t>ソウダン</t>
    </rPh>
    <phoneticPr fontId="6"/>
  </si>
  <si>
    <t>年度</t>
    <rPh sb="0" eb="2">
      <t>ネンド</t>
    </rPh>
    <phoneticPr fontId="66"/>
  </si>
  <si>
    <t>雇用支援</t>
    <rPh sb="0" eb="2">
      <t>コヨウ</t>
    </rPh>
    <rPh sb="2" eb="4">
      <t>シエン</t>
    </rPh>
    <phoneticPr fontId="6"/>
  </si>
  <si>
    <t>自立生活支援</t>
    <rPh sb="0" eb="2">
      <t>ジリツ</t>
    </rPh>
    <rPh sb="2" eb="4">
      <t>セイカツ</t>
    </rPh>
    <rPh sb="4" eb="6">
      <t>シエン</t>
    </rPh>
    <phoneticPr fontId="6"/>
  </si>
  <si>
    <t>１７　各種相談事業</t>
    <phoneticPr fontId="6"/>
  </si>
  <si>
    <t>(注)被保険者数は３月末現在、調定額は５月末現在の数値である。</t>
    <phoneticPr fontId="6"/>
  </si>
  <si>
    <t>資料：高齢者施策推進室 介護保険課</t>
    <rPh sb="3" eb="11">
      <t>コウレイシャシサクスイシンシツ</t>
    </rPh>
    <phoneticPr fontId="11"/>
  </si>
  <si>
    <t>調定額(千円)</t>
  </si>
  <si>
    <t>被保険者数</t>
  </si>
  <si>
    <t>被保険者数</t>
    <phoneticPr fontId="70"/>
  </si>
  <si>
    <t>普  通  徴  収</t>
  </si>
  <si>
    <t>特  別  徴  収</t>
  </si>
  <si>
    <t>総       数</t>
  </si>
  <si>
    <t>２０　介護保険第１号被保険者数及び保険料調定額</t>
    <phoneticPr fontId="11"/>
  </si>
  <si>
    <t>収納率(％)</t>
    <phoneticPr fontId="11"/>
  </si>
  <si>
    <t>収 納 額</t>
  </si>
  <si>
    <t>調 定 額</t>
  </si>
  <si>
    <t>滞  納  繰  越  分</t>
  </si>
  <si>
    <t>現    年    分</t>
  </si>
  <si>
    <t>２１　介護保険料(第１号被保険者分)収納状況</t>
    <phoneticPr fontId="11"/>
  </si>
  <si>
    <t>年度</t>
    <rPh sb="0" eb="1">
      <t>トシ</t>
    </rPh>
    <rPh sb="1" eb="2">
      <t>タビ</t>
    </rPh>
    <phoneticPr fontId="11"/>
  </si>
  <si>
    <t>口座振替による
収入率(％)</t>
    <rPh sb="2" eb="4">
      <t>フリカエ</t>
    </rPh>
    <phoneticPr fontId="11"/>
  </si>
  <si>
    <t>口座振替による
収入額</t>
    <rPh sb="2" eb="4">
      <t>フリカエ</t>
    </rPh>
    <phoneticPr fontId="11"/>
  </si>
  <si>
    <t>利　用　率(％)</t>
    <rPh sb="0" eb="1">
      <t>リ</t>
    </rPh>
    <rPh sb="2" eb="3">
      <t>ヨウ</t>
    </rPh>
    <rPh sb="4" eb="5">
      <t>リツ</t>
    </rPh>
    <phoneticPr fontId="11"/>
  </si>
  <si>
    <t>口座振替者数</t>
    <phoneticPr fontId="11"/>
  </si>
  <si>
    <t>２２　介護保険料(第１号被保険者分)の口座振替利用状況</t>
    <phoneticPr fontId="11"/>
  </si>
  <si>
    <t>資料：高齢者施策推進室 介護保険課　　</t>
    <rPh sb="3" eb="11">
      <t>コウレイシャシサクスイシンシツ</t>
    </rPh>
    <phoneticPr fontId="11"/>
  </si>
  <si>
    <t>要介護５</t>
  </si>
  <si>
    <t>要介護４</t>
  </si>
  <si>
    <t>要介護３</t>
  </si>
  <si>
    <t>要介護２</t>
  </si>
  <si>
    <t>要介護１</t>
  </si>
  <si>
    <t>要支援２</t>
    <rPh sb="0" eb="1">
      <t>ヨウ</t>
    </rPh>
    <rPh sb="1" eb="3">
      <t>シエン</t>
    </rPh>
    <phoneticPr fontId="11"/>
  </si>
  <si>
    <t>要支援１</t>
    <rPh sb="0" eb="1">
      <t>ヨウ</t>
    </rPh>
    <rPh sb="1" eb="3">
      <t>シエン</t>
    </rPh>
    <phoneticPr fontId="11"/>
  </si>
  <si>
    <t>２３　要介護(要支援)認定者数</t>
    <phoneticPr fontId="11"/>
  </si>
  <si>
    <t>(注)各年度の総数の件数欄には「審査支払手数料」及び「その他」の件数は含まない。</t>
  </si>
  <si>
    <t>そ　　 　　　の　 　　　　他</t>
    <rPh sb="14" eb="15">
      <t>タ</t>
    </rPh>
    <phoneticPr fontId="11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</si>
  <si>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11"/>
  </si>
  <si>
    <t>高額医療合算介護サービス費</t>
    <phoneticPr fontId="11"/>
  </si>
  <si>
    <t>高額介護サービス費(区支払分)</t>
  </si>
  <si>
    <t>高額介護サービス費(公費)</t>
  </si>
  <si>
    <t>その他</t>
    <phoneticPr fontId="11"/>
  </si>
  <si>
    <t>住宅改修</t>
  </si>
  <si>
    <t>福祉用具購入</t>
  </si>
  <si>
    <t>償　　 　　　還　 　　　　払</t>
  </si>
  <si>
    <t>介護医療院</t>
    <rPh sb="0" eb="2">
      <t>カイゴ</t>
    </rPh>
    <rPh sb="2" eb="4">
      <t>イリョウ</t>
    </rPh>
    <rPh sb="4" eb="5">
      <t>イン</t>
    </rPh>
    <phoneticPr fontId="11"/>
  </si>
  <si>
    <t xml:space="preserve">療養型医療施設 </t>
  </si>
  <si>
    <t>老人保健施設</t>
  </si>
  <si>
    <t>特別養護老人ホーム</t>
  </si>
  <si>
    <t>施　　　　　　　　　　　　設</t>
  </si>
  <si>
    <t>地域密着型介護老人福祉施設</t>
    <rPh sb="5" eb="7">
      <t>カイゴ</t>
    </rPh>
    <rPh sb="7" eb="9">
      <t>ロウジン</t>
    </rPh>
    <rPh sb="9" eb="11">
      <t>フクシ</t>
    </rPh>
    <rPh sb="11" eb="13">
      <t>シセツ</t>
    </rPh>
    <phoneticPr fontId="11"/>
  </si>
  <si>
    <t>地域密着型通所介護</t>
    <rPh sb="5" eb="7">
      <t>ツウショ</t>
    </rPh>
    <rPh sb="7" eb="9">
      <t>カイゴ</t>
    </rPh>
    <phoneticPr fontId="11"/>
  </si>
  <si>
    <t>（複合型サービス）</t>
    <phoneticPr fontId="11"/>
  </si>
  <si>
    <t>看護小規模多機能型居宅介護</t>
    <rPh sb="9" eb="11">
      <t>キョタク</t>
    </rPh>
    <rPh sb="11" eb="13">
      <t>カイゴ</t>
    </rPh>
    <phoneticPr fontId="1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</si>
  <si>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</si>
  <si>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</si>
  <si>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</si>
  <si>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1"/>
  </si>
  <si>
    <t>居宅介護支援</t>
  </si>
  <si>
    <t>地域密着型特定施設</t>
    <phoneticPr fontId="11"/>
  </si>
  <si>
    <t>特定施設入居者生活介護</t>
    <rPh sb="5" eb="6">
      <t>キョ</t>
    </rPh>
    <phoneticPr fontId="11"/>
  </si>
  <si>
    <t>認知症対応型共同生活介護</t>
    <rPh sb="0" eb="2">
      <t>ニンチ</t>
    </rPh>
    <rPh sb="2" eb="3">
      <t>ショウ</t>
    </rPh>
    <rPh sb="3" eb="5">
      <t>タイオウ</t>
    </rPh>
    <phoneticPr fontId="11"/>
  </si>
  <si>
    <t>居宅療養管理指導</t>
  </si>
  <si>
    <t>(介護医療院)</t>
    <phoneticPr fontId="11"/>
  </si>
  <si>
    <t>短期入所療養介護</t>
    <phoneticPr fontId="11"/>
  </si>
  <si>
    <t>(介護療養型医療施設)</t>
    <rPh sb="1" eb="3">
      <t>カイゴ</t>
    </rPh>
    <rPh sb="3" eb="6">
      <t>リョウヨウガタ</t>
    </rPh>
    <rPh sb="6" eb="8">
      <t>イリョウ</t>
    </rPh>
    <rPh sb="8" eb="10">
      <t>シセツ</t>
    </rPh>
    <phoneticPr fontId="11"/>
  </si>
  <si>
    <t>(老人保健施設)</t>
    <rPh sb="1" eb="3">
      <t>ロウジン</t>
    </rPh>
    <rPh sb="3" eb="5">
      <t>ホケン</t>
    </rPh>
    <rPh sb="5" eb="7">
      <t>シセツ</t>
    </rPh>
    <phoneticPr fontId="11"/>
  </si>
  <si>
    <t>短期入所生活介護</t>
  </si>
  <si>
    <t>福祉用具貸与</t>
  </si>
  <si>
    <t>通所リハビリテーション</t>
  </si>
  <si>
    <t>通所介護</t>
  </si>
  <si>
    <t>訪問リハビリテーション</t>
  </si>
  <si>
    <t>訪問看護</t>
  </si>
  <si>
    <t>訪問入浴</t>
  </si>
  <si>
    <t>訪問介護</t>
  </si>
  <si>
    <t>居　　　　　　　　　　　　宅</t>
    <rPh sb="0" eb="1">
      <t>キョ</t>
    </rPh>
    <phoneticPr fontId="11"/>
  </si>
  <si>
    <t>総　　　 　　 　 　 　　　数</t>
    <phoneticPr fontId="11"/>
  </si>
  <si>
    <t>予防給付</t>
    <rPh sb="0" eb="2">
      <t>ヨボウ</t>
    </rPh>
    <rPh sb="2" eb="4">
      <t>キュウフ</t>
    </rPh>
    <phoneticPr fontId="11"/>
  </si>
  <si>
    <t>介護給付</t>
    <rPh sb="0" eb="2">
      <t>カイゴ</t>
    </rPh>
    <rPh sb="2" eb="4">
      <t>キュウフ</t>
    </rPh>
    <phoneticPr fontId="11"/>
  </si>
  <si>
    <t>金  額(千円)</t>
    <phoneticPr fontId="11"/>
  </si>
  <si>
    <t>金 額(千円)</t>
    <phoneticPr fontId="11"/>
  </si>
  <si>
    <t>金 額(千円)</t>
  </si>
  <si>
    <t>件数</t>
    <rPh sb="0" eb="2">
      <t>ケンスウ</t>
    </rPh>
    <phoneticPr fontId="11"/>
  </si>
  <si>
    <t>給付額</t>
    <rPh sb="0" eb="3">
      <t>キュウフガク</t>
    </rPh>
    <phoneticPr fontId="11"/>
  </si>
  <si>
    <t>２４　介護保険サービス種類別給付件数及び給付額</t>
    <phoneticPr fontId="11"/>
  </si>
  <si>
    <t>※令和２年度より地域包括支援センター実施の　　　介護予防教室の一部を外部委託に変更。</t>
    <rPh sb="39" eb="41">
      <t>ヘンコウ</t>
    </rPh>
    <phoneticPr fontId="11"/>
  </si>
  <si>
    <t>参加人数</t>
    <rPh sb="0" eb="2">
      <t>サンカ</t>
    </rPh>
    <rPh sb="2" eb="4">
      <t>ニンズウ</t>
    </rPh>
    <phoneticPr fontId="6"/>
  </si>
  <si>
    <t>開催数</t>
    <rPh sb="0" eb="2">
      <t>カイサイ</t>
    </rPh>
    <rPh sb="2" eb="3">
      <t>スウ</t>
    </rPh>
    <phoneticPr fontId="11"/>
  </si>
  <si>
    <t>延人数</t>
    <phoneticPr fontId="11"/>
  </si>
  <si>
    <t>介護予防教室
（地域包括支援センター実施分）</t>
    <rPh sb="0" eb="2">
      <t>カイゴ</t>
    </rPh>
    <rPh sb="2" eb="4">
      <t>ヨボウ</t>
    </rPh>
    <rPh sb="4" eb="6">
      <t>キョウシツ</t>
    </rPh>
    <rPh sb="8" eb="10">
      <t>チイキ</t>
    </rPh>
    <rPh sb="10" eb="12">
      <t>ホウカツ</t>
    </rPh>
    <rPh sb="12" eb="14">
      <t>シエン</t>
    </rPh>
    <rPh sb="18" eb="20">
      <t>ジッシ</t>
    </rPh>
    <rPh sb="20" eb="21">
      <t>ブン</t>
    </rPh>
    <phoneticPr fontId="11"/>
  </si>
  <si>
    <t>一般介護予防事業</t>
    <rPh sb="0" eb="2">
      <t>イッパン</t>
    </rPh>
    <rPh sb="2" eb="4">
      <t>カイゴ</t>
    </rPh>
    <rPh sb="4" eb="6">
      <t>ヨボウ</t>
    </rPh>
    <rPh sb="6" eb="8">
      <t>ジギョウ</t>
    </rPh>
    <phoneticPr fontId="11"/>
  </si>
  <si>
    <t>２８　介護予防事業実施状況</t>
    <phoneticPr fontId="11"/>
  </si>
  <si>
    <t>介護予防ケアマネジメント</t>
    <rPh sb="0" eb="2">
      <t>カイゴ</t>
    </rPh>
    <rPh sb="2" eb="4">
      <t>ヨボウ</t>
    </rPh>
    <phoneticPr fontId="12"/>
  </si>
  <si>
    <t>予防給付ケアプラン</t>
    <rPh sb="0" eb="2">
      <t>ヨボウ</t>
    </rPh>
    <rPh sb="2" eb="4">
      <t>キュウフ</t>
    </rPh>
    <phoneticPr fontId="12"/>
  </si>
  <si>
    <t>訪問調査</t>
  </si>
  <si>
    <t>申請代行</t>
  </si>
  <si>
    <t>介護　　　保険</t>
    <rPh sb="0" eb="2">
      <t>カイゴ</t>
    </rPh>
    <rPh sb="5" eb="7">
      <t>ホケン</t>
    </rPh>
    <phoneticPr fontId="12"/>
  </si>
  <si>
    <t>認知症</t>
    <rPh sb="0" eb="3">
      <t>ニンチショウ</t>
    </rPh>
    <phoneticPr fontId="11"/>
  </si>
  <si>
    <t>権利擁護その他</t>
    <rPh sb="0" eb="2">
      <t>ケンリ</t>
    </rPh>
    <rPh sb="2" eb="4">
      <t>ヨウゴ</t>
    </rPh>
    <rPh sb="6" eb="7">
      <t>ホカ</t>
    </rPh>
    <phoneticPr fontId="11"/>
  </si>
  <si>
    <t>消費者被害</t>
    <rPh sb="0" eb="3">
      <t>ショウヒシャ</t>
    </rPh>
    <rPh sb="3" eb="5">
      <t>ヒガイ</t>
    </rPh>
    <phoneticPr fontId="12"/>
  </si>
  <si>
    <t>成年後見</t>
    <rPh sb="0" eb="2">
      <t>セイネン</t>
    </rPh>
    <rPh sb="2" eb="4">
      <t>コウケン</t>
    </rPh>
    <phoneticPr fontId="11"/>
  </si>
  <si>
    <t>虐待</t>
    <rPh sb="0" eb="2">
      <t>ギャクタイ</t>
    </rPh>
    <phoneticPr fontId="12"/>
  </si>
  <si>
    <t>支援困難</t>
    <rPh sb="0" eb="2">
      <t>シエン</t>
    </rPh>
    <rPh sb="2" eb="4">
      <t>コンナン</t>
    </rPh>
    <phoneticPr fontId="11"/>
  </si>
  <si>
    <t>他サービス取次</t>
    <rPh sb="0" eb="1">
      <t>タ</t>
    </rPh>
    <rPh sb="5" eb="7">
      <t>トリツ</t>
    </rPh>
    <phoneticPr fontId="12"/>
  </si>
  <si>
    <t>介護等</t>
    <rPh sb="0" eb="3">
      <t>カイゴトウ</t>
    </rPh>
    <phoneticPr fontId="12"/>
  </si>
  <si>
    <t>ケアマネ支援</t>
    <rPh sb="4" eb="6">
      <t>シエン</t>
    </rPh>
    <phoneticPr fontId="12"/>
  </si>
  <si>
    <t>他サービス紹介</t>
    <rPh sb="0" eb="1">
      <t>タ</t>
    </rPh>
    <rPh sb="5" eb="7">
      <t>ショウカイ</t>
    </rPh>
    <phoneticPr fontId="12"/>
  </si>
  <si>
    <t>医療</t>
    <rPh sb="0" eb="2">
      <t>イリョウ</t>
    </rPh>
    <phoneticPr fontId="12"/>
  </si>
  <si>
    <t>介護保険</t>
    <rPh sb="0" eb="2">
      <t>カイゴ</t>
    </rPh>
    <rPh sb="2" eb="4">
      <t>ホケン</t>
    </rPh>
    <phoneticPr fontId="12"/>
  </si>
  <si>
    <t>介護予防</t>
    <rPh sb="0" eb="2">
      <t>カイゴ</t>
    </rPh>
    <rPh sb="2" eb="4">
      <t>ヨボウ</t>
    </rPh>
    <phoneticPr fontId="12"/>
  </si>
  <si>
    <t>相談内容</t>
    <rPh sb="0" eb="2">
      <t>ソウダン</t>
    </rPh>
    <rPh sb="2" eb="4">
      <t>ナイヨウ</t>
    </rPh>
    <phoneticPr fontId="12"/>
  </si>
  <si>
    <t>訪　　       　　　 問</t>
    <rPh sb="0" eb="1">
      <t>オトズ</t>
    </rPh>
    <rPh sb="14" eb="15">
      <t>トイ</t>
    </rPh>
    <phoneticPr fontId="12"/>
  </si>
  <si>
    <t>来　　       　 　　所</t>
    <rPh sb="0" eb="1">
      <t>ライ</t>
    </rPh>
    <rPh sb="14" eb="15">
      <t>ショ</t>
    </rPh>
    <phoneticPr fontId="12"/>
  </si>
  <si>
    <t>電 話  ( Ｆ Ａ Ｘ 含 )</t>
    <rPh sb="0" eb="1">
      <t>デン</t>
    </rPh>
    <rPh sb="2" eb="3">
      <t>ハナシ</t>
    </rPh>
    <rPh sb="13" eb="14">
      <t>フク</t>
    </rPh>
    <phoneticPr fontId="12"/>
  </si>
  <si>
    <t>相談　　件数</t>
    <rPh sb="0" eb="2">
      <t>ソウダン</t>
    </rPh>
    <rPh sb="4" eb="6">
      <t>ケンスウ</t>
    </rPh>
    <phoneticPr fontId="12"/>
  </si>
  <si>
    <t>年度</t>
    <rPh sb="0" eb="1">
      <t>トシ</t>
    </rPh>
    <rPh sb="1" eb="2">
      <t>ド</t>
    </rPh>
    <phoneticPr fontId="12"/>
  </si>
  <si>
    <t>２９　足立区地域包括支援センター事業実施状況</t>
    <phoneticPr fontId="11"/>
  </si>
  <si>
    <t>(注)特例給付とは所得制限超過世帯児童。</t>
    <rPh sb="13" eb="15">
      <t>チョウカ</t>
    </rPh>
    <rPh sb="15" eb="17">
      <t>セタイ</t>
    </rPh>
    <rPh sb="17" eb="19">
      <t>ジドウ</t>
    </rPh>
    <phoneticPr fontId="18"/>
  </si>
  <si>
    <t>資料：福祉部 親子支援課</t>
    <rPh sb="3" eb="5">
      <t>フクシ</t>
    </rPh>
    <rPh sb="5" eb="6">
      <t>ブ</t>
    </rPh>
    <rPh sb="7" eb="9">
      <t>オヤコ</t>
    </rPh>
    <rPh sb="9" eb="11">
      <t>シエン</t>
    </rPh>
    <rPh sb="11" eb="12">
      <t>カ</t>
    </rPh>
    <phoneticPr fontId="18"/>
  </si>
  <si>
    <t>特例給付</t>
    <phoneticPr fontId="18"/>
  </si>
  <si>
    <t>中学生</t>
    <rPh sb="0" eb="3">
      <t>チュウガクセイ</t>
    </rPh>
    <phoneticPr fontId="6"/>
  </si>
  <si>
    <t>３歳以上
小学校終了前</t>
    <rPh sb="1" eb="4">
      <t>サイイジョウ</t>
    </rPh>
    <rPh sb="5" eb="8">
      <t>ショウガッコウ</t>
    </rPh>
    <rPh sb="8" eb="10">
      <t>シュウリョウ</t>
    </rPh>
    <rPh sb="10" eb="11">
      <t>マエ</t>
    </rPh>
    <phoneticPr fontId="6"/>
  </si>
  <si>
    <t>３歳未満</t>
    <rPh sb="1" eb="2">
      <t>サイ</t>
    </rPh>
    <rPh sb="2" eb="4">
      <t>ミマン</t>
    </rPh>
    <phoneticPr fontId="6"/>
  </si>
  <si>
    <t>総 合 計</t>
    <phoneticPr fontId="18"/>
  </si>
  <si>
    <t>(各年２月末現在)</t>
    <rPh sb="4" eb="6">
      <t>ガツマツ</t>
    </rPh>
    <phoneticPr fontId="6"/>
  </si>
  <si>
    <t>４３　児童手当支給対象児童数</t>
    <phoneticPr fontId="18"/>
  </si>
  <si>
    <t>年</t>
    <phoneticPr fontId="35"/>
  </si>
  <si>
    <t>特別児童扶養手当</t>
    <phoneticPr fontId="35"/>
  </si>
  <si>
    <t>児童扶養手当</t>
  </si>
  <si>
    <t>（各年３月３１日現在)</t>
    <rPh sb="4" eb="5">
      <t>ガツ</t>
    </rPh>
    <rPh sb="7" eb="8">
      <t>ニチ</t>
    </rPh>
    <phoneticPr fontId="35"/>
  </si>
  <si>
    <t>４４　児童扶養手当及び特別児童扶養手当受給者数</t>
    <phoneticPr fontId="35"/>
  </si>
  <si>
    <t>障害手当</t>
  </si>
  <si>
    <t>年</t>
    <phoneticPr fontId="2"/>
  </si>
  <si>
    <t>育成かつ</t>
  </si>
  <si>
    <t>育成手当</t>
  </si>
  <si>
    <t>区分</t>
    <phoneticPr fontId="2"/>
  </si>
  <si>
    <t>４５　児童育成手当支給対象児童数</t>
    <phoneticPr fontId="2"/>
  </si>
  <si>
    <t>資料：福祉部 親子支援課</t>
    <rPh sb="3" eb="5">
      <t>フクシ</t>
    </rPh>
    <rPh sb="5" eb="6">
      <t>ブ</t>
    </rPh>
    <rPh sb="7" eb="9">
      <t>オヤコ</t>
    </rPh>
    <rPh sb="9" eb="10">
      <t>ササ</t>
    </rPh>
    <rPh sb="10" eb="11">
      <t>エン</t>
    </rPh>
    <rPh sb="11" eb="12">
      <t>カ</t>
    </rPh>
    <phoneticPr fontId="18"/>
  </si>
  <si>
    <t>支払金額　(円)</t>
  </si>
  <si>
    <t>支払件数</t>
  </si>
  <si>
    <t>医　　　　　療　　　　　費</t>
  </si>
  <si>
    <t>受給者数</t>
  </si>
  <si>
    <t>受給世帯数</t>
  </si>
  <si>
    <t>４６　ひとり親家庭等医療費助成事業</t>
    <rPh sb="9" eb="10">
      <t>トウ</t>
    </rPh>
    <phoneticPr fontId="2"/>
  </si>
  <si>
    <t>　　　(注３)義務教育医療費は小学校１年生から中学校３年生の子どもを対象。</t>
    <phoneticPr fontId="11"/>
  </si>
  <si>
    <t>　　　(注２)乳幼児医療費は出生から就学前の子どもを対象。　　 　　　　　　　　</t>
    <phoneticPr fontId="11"/>
  </si>
  <si>
    <t>　　　　　　保険診療の自己負担分（食事療養費を除く)を助成する制度である。　　</t>
    <phoneticPr fontId="11"/>
  </si>
  <si>
    <t>　　　(注１)子ども医療費助成とは出生から中学校３年生の子どもに係る医療費のうち</t>
    <phoneticPr fontId="11"/>
  </si>
  <si>
    <t>医療費</t>
    <rPh sb="0" eb="3">
      <t>イリョウヒ</t>
    </rPh>
    <phoneticPr fontId="6"/>
  </si>
  <si>
    <t>義務教育</t>
  </si>
  <si>
    <t>乳幼児</t>
  </si>
  <si>
    <t>支払金額（千円)</t>
    <rPh sb="0" eb="2">
      <t>シハラ</t>
    </rPh>
    <rPh sb="2" eb="4">
      <t>キンガク</t>
    </rPh>
    <rPh sb="5" eb="7">
      <t>センエン</t>
    </rPh>
    <phoneticPr fontId="6"/>
  </si>
  <si>
    <t>支払件数</t>
    <rPh sb="0" eb="2">
      <t>シハラ</t>
    </rPh>
    <rPh sb="2" eb="4">
      <t>ケンスウ</t>
    </rPh>
    <phoneticPr fontId="6"/>
  </si>
  <si>
    <t>受給者数</t>
    <rPh sb="0" eb="3">
      <t>ジュキュウシャ</t>
    </rPh>
    <rPh sb="3" eb="4">
      <t>カズ</t>
    </rPh>
    <phoneticPr fontId="6"/>
  </si>
  <si>
    <t>４７　子ども医療費助成事業</t>
    <rPh sb="3" eb="4">
      <t>コ</t>
    </rPh>
    <rPh sb="11" eb="13">
      <t>ジギョウ</t>
    </rPh>
    <phoneticPr fontId="18"/>
  </si>
  <si>
    <t>(注３)( )内は区立認定こども園の認可保育所部分の数で、各項目の数には含まない。  　　</t>
    <phoneticPr fontId="11"/>
  </si>
  <si>
    <t xml:space="preserve">      開設)、 新田三丁目なかよし保育園（平成２５年７月１日開設）を含む。　　　　　　　　　　　　　　　　　　　　　　　　　　　　　　　　　　　　</t>
    <phoneticPr fontId="11"/>
  </si>
  <si>
    <t>(注２)新田おひさま保育園(平成２３年７月１日開設)、青井おひさま保育園(平成２４年７月１日</t>
    <phoneticPr fontId="11"/>
  </si>
  <si>
    <t>　　　</t>
  </si>
  <si>
    <t>(注１)園児数は区外からの受入児を含む。　　　　　　　 　　　　 　　　　　　　　　　　</t>
    <phoneticPr fontId="11"/>
  </si>
  <si>
    <t>資料：子ども家庭部 子ども政策課、子ども施設運営課、子ども施設入園課</t>
    <rPh sb="13" eb="15">
      <t>セイサク</t>
    </rPh>
    <rPh sb="17" eb="18">
      <t>コ</t>
    </rPh>
    <rPh sb="20" eb="22">
      <t>シセツ</t>
    </rPh>
    <rPh sb="22" eb="24">
      <t>ウンエイ</t>
    </rPh>
    <phoneticPr fontId="11"/>
  </si>
  <si>
    <t>791(47)</t>
    <phoneticPr fontId="11"/>
  </si>
  <si>
    <t>1,577(133)</t>
    <phoneticPr fontId="11"/>
  </si>
  <si>
    <t>758(33)</t>
    <phoneticPr fontId="11"/>
  </si>
  <si>
    <t>654(28)</t>
    <phoneticPr fontId="11"/>
  </si>
  <si>
    <t>533(19)</t>
    <phoneticPr fontId="11"/>
  </si>
  <si>
    <t>161(-)</t>
    <phoneticPr fontId="11"/>
  </si>
  <si>
    <t>3,683(213)</t>
    <phoneticPr fontId="11"/>
  </si>
  <si>
    <t>786(47)</t>
    <phoneticPr fontId="11"/>
  </si>
  <si>
    <t>1,653(153)</t>
    <phoneticPr fontId="11"/>
  </si>
  <si>
    <t>781(38)</t>
  </si>
  <si>
    <t>695(29)</t>
  </si>
  <si>
    <t>541(23)</t>
  </si>
  <si>
    <t>163(-)</t>
  </si>
  <si>
    <t>3,833(243)</t>
  </si>
  <si>
    <t xml:space="preserve">44(3) </t>
  </si>
  <si>
    <t>767(50)</t>
  </si>
  <si>
    <t>1,703(110)</t>
    <phoneticPr fontId="11"/>
  </si>
  <si>
    <t>801(46)</t>
  </si>
  <si>
    <t>730(37)</t>
  </si>
  <si>
    <t>570(25)</t>
    <phoneticPr fontId="11"/>
  </si>
  <si>
    <t>171(-)</t>
    <phoneticPr fontId="11"/>
  </si>
  <si>
    <t>3,975(218)</t>
  </si>
  <si>
    <t>４歳児以上</t>
  </si>
  <si>
    <t>３歳児</t>
  </si>
  <si>
    <t>２歳児</t>
  </si>
  <si>
    <t>１歳児</t>
  </si>
  <si>
    <t>０歳児</t>
  </si>
  <si>
    <t>保育士数</t>
  </si>
  <si>
    <t>園　　　　　児　　　　　数</t>
  </si>
  <si>
    <t>園　数</t>
  </si>
  <si>
    <t>３７　区立保育園数及び園児・保育士数</t>
    <phoneticPr fontId="11"/>
  </si>
  <si>
    <t>(注)園児数は区外からの受入児を含む。</t>
  </si>
  <si>
    <t>資料：子ども家庭部 私立保育園課、子ども施設入園課</t>
    <rPh sb="10" eb="12">
      <t>シリツ</t>
    </rPh>
    <rPh sb="12" eb="15">
      <t>ホイクエン</t>
    </rPh>
    <rPh sb="15" eb="16">
      <t>カ</t>
    </rPh>
    <rPh sb="20" eb="22">
      <t>シセツ</t>
    </rPh>
    <rPh sb="22" eb="24">
      <t>ニュウエン</t>
    </rPh>
    <phoneticPr fontId="11"/>
  </si>
  <si>
    <t>３８　私立保育園数及び園児・保育士数</t>
    <phoneticPr fontId="11"/>
  </si>
  <si>
    <t>資料：こども支援センターげんき こども家庭支援課</t>
    <rPh sb="6" eb="8">
      <t>シエン</t>
    </rPh>
    <rPh sb="19" eb="21">
      <t>カテイ</t>
    </rPh>
    <rPh sb="21" eb="23">
      <t>シエン</t>
    </rPh>
    <rPh sb="23" eb="24">
      <t>カ</t>
    </rPh>
    <phoneticPr fontId="50"/>
  </si>
  <si>
    <t>適性相談</t>
  </si>
  <si>
    <t>育児・しつけ相談</t>
  </si>
  <si>
    <t>性格行動相談</t>
  </si>
  <si>
    <t>不登校相談</t>
  </si>
  <si>
    <t>自閉症等相談</t>
  </si>
  <si>
    <t>知的障がい相談</t>
  </si>
  <si>
    <t>重症心身障がい相談</t>
  </si>
  <si>
    <t>言語発達障がい等相談</t>
  </si>
  <si>
    <t>視聴覚障がい相談</t>
  </si>
  <si>
    <t>肢体不自由相談</t>
  </si>
  <si>
    <t>その他の相談</t>
  </si>
  <si>
    <t>児童虐待相談</t>
  </si>
  <si>
    <t xml:space="preserve">
年度</t>
    <rPh sb="1" eb="2">
      <t>トシ</t>
    </rPh>
    <rPh sb="2" eb="3">
      <t>ド</t>
    </rPh>
    <phoneticPr fontId="6"/>
  </si>
  <si>
    <t>その他の相談</t>
    <phoneticPr fontId="11"/>
  </si>
  <si>
    <t>育 成 相 談</t>
    <rPh sb="0" eb="1">
      <t>イク</t>
    </rPh>
    <rPh sb="2" eb="3">
      <t>シゲル</t>
    </rPh>
    <rPh sb="4" eb="5">
      <t>ソウ</t>
    </rPh>
    <rPh sb="6" eb="7">
      <t>ダン</t>
    </rPh>
    <phoneticPr fontId="6"/>
  </si>
  <si>
    <t>　非　 行　 相 　談</t>
    <rPh sb="1" eb="2">
      <t>ヒ</t>
    </rPh>
    <rPh sb="4" eb="5">
      <t>ギョウ</t>
    </rPh>
    <rPh sb="7" eb="8">
      <t>ソウ</t>
    </rPh>
    <rPh sb="10" eb="11">
      <t>ダン</t>
    </rPh>
    <phoneticPr fontId="6"/>
  </si>
  <si>
    <t>障 が い 相 談</t>
    <rPh sb="0" eb="1">
      <t>サワ</t>
    </rPh>
    <rPh sb="6" eb="7">
      <t>ソウ</t>
    </rPh>
    <rPh sb="8" eb="9">
      <t>ダン</t>
    </rPh>
    <phoneticPr fontId="6"/>
  </si>
  <si>
    <t xml:space="preserve"> 保　 健 　相 　談　</t>
    <rPh sb="1" eb="2">
      <t>タモツ</t>
    </rPh>
    <rPh sb="4" eb="5">
      <t>ケン</t>
    </rPh>
    <rPh sb="7" eb="8">
      <t>ソウ</t>
    </rPh>
    <rPh sb="10" eb="11">
      <t>ダン</t>
    </rPh>
    <phoneticPr fontId="6"/>
  </si>
  <si>
    <t>養護相談</t>
    <rPh sb="0" eb="2">
      <t>ヨウゴ</t>
    </rPh>
    <rPh sb="2" eb="4">
      <t>ソウダン</t>
    </rPh>
    <phoneticPr fontId="6"/>
  </si>
  <si>
    <t>　総　　　　　　　　　数　</t>
    <rPh sb="1" eb="2">
      <t>フサ</t>
    </rPh>
    <rPh sb="11" eb="12">
      <t>カズ</t>
    </rPh>
    <phoneticPr fontId="11"/>
  </si>
  <si>
    <t>４２　養育等相談件数</t>
    <rPh sb="3" eb="5">
      <t>ヨウイク</t>
    </rPh>
    <rPh sb="5" eb="6">
      <t>ナド</t>
    </rPh>
    <rPh sb="6" eb="8">
      <t>ソウダン</t>
    </rPh>
    <rPh sb="8" eb="10">
      <t>ケンスウ</t>
    </rPh>
    <phoneticPr fontId="6"/>
  </si>
  <si>
    <t xml:space="preserve">その他 </t>
  </si>
  <si>
    <t xml:space="preserve">子どもの習い事等の
　　　　　　場合の援助 </t>
    <phoneticPr fontId="11"/>
  </si>
  <si>
    <t xml:space="preserve">保護者の病気や
 　　　　急用時等の援助 </t>
    <rPh sb="13" eb="14">
      <t>キュウ</t>
    </rPh>
    <phoneticPr fontId="11"/>
  </si>
  <si>
    <t xml:space="preserve">保護者の短時間・臨時的
 　　　就労の場合の援助 </t>
    <rPh sb="16" eb="18">
      <t>シュウロウ</t>
    </rPh>
    <phoneticPr fontId="11"/>
  </si>
  <si>
    <t>保育園等施設が
　　　　　休み時の援助</t>
    <rPh sb="0" eb="1">
      <t>ホ</t>
    </rPh>
    <phoneticPr fontId="11"/>
  </si>
  <si>
    <t xml:space="preserve">学童保育の迎え及び 
  　　　　帰宅後の援助 </t>
    <rPh sb="17" eb="19">
      <t>キタク</t>
    </rPh>
    <phoneticPr fontId="11"/>
  </si>
  <si>
    <t xml:space="preserve">放課後の援助 </t>
    <phoneticPr fontId="11"/>
  </si>
  <si>
    <t xml:space="preserve">保育園･幼稚園等の迎え
  　　及び帰宅後の援助 </t>
    <phoneticPr fontId="11"/>
  </si>
  <si>
    <t xml:space="preserve">保育園･幼稚園等の
  登園前の援助及び送り </t>
    <phoneticPr fontId="11"/>
  </si>
  <si>
    <t xml:space="preserve">総数 </t>
  </si>
  <si>
    <t xml:space="preserve">利用・提供会員 </t>
  </si>
  <si>
    <t xml:space="preserve">提供会員 </t>
  </si>
  <si>
    <t xml:space="preserve">利用会員 </t>
  </si>
  <si>
    <t>活  動  状  況 (活動内容別内訳件数)</t>
  </si>
  <si>
    <t xml:space="preserve">登録状況(内数) </t>
  </si>
  <si>
    <t>４８　ファミリーサポートセンター活動状況</t>
    <phoneticPr fontId="6"/>
  </si>
  <si>
    <t>(注)利用児童数は区外からの受入児を含む。</t>
    <phoneticPr fontId="11"/>
  </si>
  <si>
    <t>資料：子ども家庭部 子ども施設入園課</t>
    <rPh sb="13" eb="15">
      <t>シセツ</t>
    </rPh>
    <rPh sb="15" eb="17">
      <t>ニュウエン</t>
    </rPh>
    <phoneticPr fontId="11"/>
  </si>
  <si>
    <t>利　用　児　童　数</t>
  </si>
  <si>
    <t>保育所数</t>
  </si>
  <si>
    <t>(各年３月１日現在)</t>
    <rPh sb="4" eb="5">
      <t>ガツ</t>
    </rPh>
    <rPh sb="6" eb="7">
      <t>ニチ</t>
    </rPh>
    <phoneticPr fontId="11"/>
  </si>
  <si>
    <t>３９　東京都認証保育所の利用状況</t>
    <phoneticPr fontId="11"/>
  </si>
  <si>
    <t>　　　　　　(注２)足立区認定保育ママを含む。</t>
    <phoneticPr fontId="11"/>
  </si>
  <si>
    <t>　　　　　　(注１)利用児童数は区外からの受入児を含む。</t>
    <phoneticPr fontId="11"/>
  </si>
  <si>
    <t>家庭的保育者数</t>
    <phoneticPr fontId="11"/>
  </si>
  <si>
    <t>４０　家庭的保育者の利用状況</t>
    <phoneticPr fontId="11"/>
  </si>
  <si>
    <t>施設数</t>
    <rPh sb="0" eb="1">
      <t>シ</t>
    </rPh>
    <rPh sb="1" eb="2">
      <t>セツ</t>
    </rPh>
    <phoneticPr fontId="11"/>
  </si>
  <si>
    <t>４１　小規模保育施設の利用状況</t>
    <rPh sb="8" eb="10">
      <t>シセツ</t>
    </rPh>
    <phoneticPr fontId="11"/>
  </si>
  <si>
    <t>資料：福祉部足立福祉事務所くらしとしごとの相談センター</t>
    <rPh sb="0" eb="2">
      <t>シリョウ</t>
    </rPh>
    <rPh sb="3" eb="5">
      <t>フクシ</t>
    </rPh>
    <rPh sb="5" eb="6">
      <t>ブ</t>
    </rPh>
    <rPh sb="6" eb="8">
      <t>アダチ</t>
    </rPh>
    <rPh sb="8" eb="10">
      <t>フクシ</t>
    </rPh>
    <rPh sb="10" eb="12">
      <t>ジム</t>
    </rPh>
    <rPh sb="12" eb="13">
      <t>ショ</t>
    </rPh>
    <rPh sb="13" eb="27">
      <t>セン</t>
    </rPh>
    <phoneticPr fontId="6"/>
  </si>
  <si>
    <r>
      <t>資料：福祉部 障がい福祉課、足立保健所</t>
    </r>
    <r>
      <rPr>
        <b/>
        <sz val="4.5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</t>
    </r>
    <rPh sb="14" eb="16">
      <t>アダチ</t>
    </rPh>
    <rPh sb="16" eb="19">
      <t>ホケンジョ</t>
    </rPh>
    <rPh sb="20" eb="24">
      <t>チュウオウホンチョウ</t>
    </rPh>
    <rPh sb="24" eb="26">
      <t>チイキ</t>
    </rPh>
    <rPh sb="27" eb="29">
      <t>ホケン</t>
    </rPh>
    <rPh sb="29" eb="31">
      <t>ソウゴウ</t>
    </rPh>
    <rPh sb="31" eb="33">
      <t>シエン</t>
    </rPh>
    <rPh sb="33" eb="34">
      <t>カ</t>
    </rPh>
    <phoneticPr fontId="50"/>
  </si>
  <si>
    <t>資料：福祉部 障がい福祉課</t>
    <rPh sb="3" eb="5">
      <t>フクシ</t>
    </rPh>
    <rPh sb="5" eb="6">
      <t>ブ</t>
    </rPh>
    <rPh sb="7" eb="8">
      <t>ショウ</t>
    </rPh>
    <rPh sb="10" eb="13">
      <t>フクシカ</t>
    </rPh>
    <phoneticPr fontId="11"/>
  </si>
  <si>
    <t>資料：福祉部 障がい福祉課、足立保健所 中央本町地域・保健総合支援課</t>
    <rPh sb="14" eb="16">
      <t>アダチ</t>
    </rPh>
    <rPh sb="16" eb="19">
      <t>ホケンジョ</t>
    </rPh>
    <rPh sb="20" eb="34">
      <t>チュウオウ</t>
    </rPh>
    <phoneticPr fontId="50"/>
  </si>
  <si>
    <t>資料：福祉部 障がい福祉課</t>
    <rPh sb="3" eb="5">
      <t>フクシ</t>
    </rPh>
    <rPh sb="5" eb="6">
      <t>ブ</t>
    </rPh>
    <rPh sb="7" eb="8">
      <t>ショウ</t>
    </rPh>
    <rPh sb="10" eb="13">
      <t>フクシカ</t>
    </rPh>
    <phoneticPr fontId="35"/>
  </si>
  <si>
    <t>(各年４月１日現在)　</t>
    <rPh sb="6" eb="7">
      <t>ニチ</t>
    </rPh>
    <rPh sb="7" eb="9">
      <t>ゲンザイ</t>
    </rPh>
    <phoneticPr fontId="6"/>
  </si>
  <si>
    <t>資料：福祉部 障がい福祉センター</t>
    <rPh sb="3" eb="6">
      <t>フクシブ</t>
    </rPh>
    <phoneticPr fontId="6"/>
  </si>
  <si>
    <t>(注)紙おむつの支給は令和３年度より支給対象が要介護２まで拡大した。</t>
    <rPh sb="11" eb="13">
      <t>レイワ</t>
    </rPh>
    <rPh sb="14" eb="16">
      <t>ネンド</t>
    </rPh>
    <rPh sb="18" eb="20">
      <t>シキュウ</t>
    </rPh>
    <rPh sb="20" eb="22">
      <t>タイショウ</t>
    </rPh>
    <rPh sb="23" eb="26">
      <t>ヨウカイゴ</t>
    </rPh>
    <rPh sb="29" eb="31">
      <t>カクダイ</t>
    </rPh>
    <phoneticPr fontId="6"/>
  </si>
  <si>
    <t xml:space="preserve">    支給件数は現物の受給者と費用助成の受給者の延べ件数。</t>
    <rPh sb="4" eb="6">
      <t>シキュウ</t>
    </rPh>
    <rPh sb="6" eb="8">
      <t>ケンスウ</t>
    </rPh>
    <rPh sb="9" eb="11">
      <t>ゲンブツ</t>
    </rPh>
    <rPh sb="12" eb="15">
      <t>ジュキュウシャ</t>
    </rPh>
    <rPh sb="16" eb="18">
      <t>ヒヨウ</t>
    </rPh>
    <rPh sb="18" eb="20">
      <t>ジョセイ</t>
    </rPh>
    <rPh sb="21" eb="24">
      <t>ジュキュウシャ</t>
    </rPh>
    <rPh sb="25" eb="26">
      <t>ノ</t>
    </rPh>
    <rPh sb="27" eb="29">
      <t>ケンスウ</t>
    </rPh>
    <phoneticPr fontId="11"/>
  </si>
  <si>
    <t>（注１）数値は各年度末現在のもの。　　　　　　　　　　　　　　　　　　　　　　　　　　　　</t>
    <rPh sb="1" eb="2">
      <t>チュウ</t>
    </rPh>
    <phoneticPr fontId="11"/>
  </si>
  <si>
    <t xml:space="preserve">44(3) 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</si>
</sst>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 * #,##0_ ;_ * \-#,##0_ ;_ * &quot;-&quot;_ ;_ @_ "/>
    <numFmt numFmtId="43" formatCode="_ * #,##0.00_ ;_ * \-#,##0.00_ ;_ * &quot;-&quot;??_ ;_ @_ "/>
    <numFmt numFmtId="176" formatCode="0.0_);\(0.0\)"/>
    <numFmt numFmtId="177" formatCode="#,##0_);\(#,##0\)"/>
    <numFmt numFmtId="178" formatCode="_ * #,##0.0_ ;_ * \-#,##0.0_ ;_ * &quot;-&quot;?_ ;_ @_ "/>
    <numFmt numFmtId="179" formatCode="#,##0.00_ "/>
    <numFmt numFmtId="180" formatCode="0.00_ "/>
    <numFmt numFmtId="181" formatCode="#,##0_);[Red]\(#,##0\)"/>
    <numFmt numFmtId="182" formatCode="0.0_ "/>
    <numFmt numFmtId="183" formatCode="0.00_);[Red]\(0.00\)"/>
    <numFmt numFmtId="184" formatCode="#,##0.00_);[Red]\(#,##0.00\)"/>
    <numFmt numFmtId="185" formatCode="#,##0_ "/>
    <numFmt numFmtId="186" formatCode="0_);[Red]\(0\)"/>
    <numFmt numFmtId="187" formatCode="0.00_);\(0.00\)"/>
    <numFmt numFmtId="188" formatCode="\(@\)"/>
    <numFmt numFmtId="189" formatCode="0.0%"/>
    <numFmt numFmtId="190" formatCode="#,##0.0_);\(#,##0.0\)"/>
    <numFmt numFmtId="191" formatCode="#,##0.0;[Red]\-#,##0.0"/>
    <numFmt numFmtId="192" formatCode="0.0000%"/>
    <numFmt numFmtId="193" formatCode="0.00000%"/>
    <numFmt numFmtId="194" formatCode="_ * #,##0.0000_ ;_ * \-#,##0.0000_ ;_ * &quot;-&quot;?_ ;_ @_ "/>
  </numFmts>
  <fonts count="7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8"/>
      <color rgb="FFFF000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4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2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trike/>
      <sz val="8.3000000000000007"/>
      <name val="ＭＳ 明朝"/>
      <family val="1"/>
      <charset val="128"/>
    </font>
    <font>
      <b/>
      <sz val="8.3000000000000007"/>
      <name val="ＭＳ 明朝"/>
      <family val="1"/>
      <charset val="128"/>
    </font>
    <font>
      <b/>
      <sz val="8.3000000000000007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.5"/>
      <name val="ＭＳ 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9.25"/>
      <color theme="1"/>
      <name val="ＭＳ 明朝"/>
      <family val="1"/>
      <charset val="128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trike/>
      <sz val="8"/>
      <name val="ＭＳ 明朝"/>
      <family val="1"/>
      <charset val="128"/>
    </font>
    <font>
      <b/>
      <strike/>
      <sz val="11"/>
      <name val="ＭＳ 明朝"/>
      <family val="1"/>
      <charset val="128"/>
    </font>
    <font>
      <b/>
      <strike/>
      <sz val="8"/>
      <color rgb="FFFF0000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9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9.25"/>
      <name val="ＭＳ ゴシック"/>
      <family val="3"/>
      <charset val="128"/>
    </font>
    <font>
      <b/>
      <sz val="9.5"/>
      <name val="ＭＳ ゴシック"/>
      <family val="3"/>
      <charset val="128"/>
    </font>
    <font>
      <b/>
      <sz val="9.25"/>
      <name val="ＭＳ 明朝"/>
      <family val="1"/>
      <charset val="128"/>
    </font>
    <font>
      <b/>
      <sz val="9.5"/>
      <name val="ＭＳ 明朝"/>
      <family val="1"/>
      <charset val="128"/>
    </font>
    <font>
      <b/>
      <sz val="4.5"/>
      <name val="ＭＳ 明朝"/>
      <family val="1"/>
      <charset val="128"/>
    </font>
    <font>
      <sz val="9"/>
      <name val="ＭＳ ゴシック"/>
      <family val="3"/>
      <charset val="128"/>
    </font>
    <font>
      <b/>
      <sz val="6"/>
      <name val="ＭＳ 明朝"/>
      <family val="1"/>
      <charset val="128"/>
    </font>
    <font>
      <b/>
      <sz val="8.5"/>
      <name val="ＭＳ 明朝"/>
      <family val="1"/>
      <charset val="128"/>
    </font>
    <font>
      <sz val="11"/>
      <name val="游ゴシック"/>
      <family val="3"/>
      <charset val="128"/>
      <scheme val="minor"/>
    </font>
    <font>
      <b/>
      <sz val="7.5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6"/>
      <name val="Meiryo UI"/>
      <family val="3"/>
      <charset val="128"/>
    </font>
    <font>
      <b/>
      <sz val="7.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9"/>
      <color theme="0"/>
      <name val="ＭＳ 明朝"/>
      <family val="1"/>
      <charset val="128"/>
    </font>
    <font>
      <b/>
      <sz val="7"/>
      <name val="ＭＳ 明朝"/>
      <family val="1"/>
      <charset val="128"/>
    </font>
    <font>
      <sz val="8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1"/>
      <name val="ＨＧ丸ゴシックM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b/>
      <sz val="9.3000000000000007"/>
      <name val="ＭＳ ゴシック"/>
      <family val="3"/>
      <charset val="128"/>
    </font>
    <font>
      <b/>
      <sz val="9.3000000000000007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3"/>
      <charset val="128"/>
    </font>
    <font>
      <b/>
      <sz val="8"/>
      <name val="明朝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10"/>
      <name val="SimSun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3">
    <xf numFmtId="0" fontId="0" fillId="0" borderId="0"/>
    <xf numFmtId="0" fontId="1" fillId="0" borderId="0"/>
    <xf numFmtId="38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38" fontId="25" fillId="0" borderId="0" applyFont="0" applyFill="0" applyBorder="0" applyAlignment="0" applyProtection="0">
      <alignment vertical="center"/>
    </xf>
    <xf numFmtId="0" fontId="8" fillId="0" borderId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25" fillId="0" borderId="0">
      <alignment vertical="center"/>
    </xf>
    <xf numFmtId="0" fontId="59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7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1355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177" fontId="9" fillId="0" borderId="2" xfId="2" applyNumberFormat="1" applyFont="1" applyBorder="1" applyAlignment="1">
      <alignment vertical="center"/>
    </xf>
    <xf numFmtId="176" fontId="9" fillId="0" borderId="2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4" fillId="0" borderId="0" xfId="1" applyFont="1"/>
    <xf numFmtId="0" fontId="2" fillId="0" borderId="0" xfId="1" applyFont="1"/>
    <xf numFmtId="0" fontId="10" fillId="0" borderId="0" xfId="1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8" fontId="12" fillId="0" borderId="0" xfId="2" applyNumberFormat="1" applyFont="1" applyFill="1" applyBorder="1" applyAlignment="1">
      <alignment vertical="center"/>
    </xf>
    <xf numFmtId="0" fontId="13" fillId="0" borderId="0" xfId="0" applyFont="1"/>
    <xf numFmtId="0" fontId="5" fillId="0" borderId="0" xfId="1" applyFont="1" applyAlignment="1">
      <alignment horizontal="center" vertical="center"/>
    </xf>
    <xf numFmtId="0" fontId="4" fillId="0" borderId="0" xfId="0" applyFont="1"/>
    <xf numFmtId="41" fontId="12" fillId="0" borderId="2" xfId="2" applyNumberFormat="1" applyFont="1" applyBorder="1" applyAlignment="1">
      <alignment vertical="center"/>
    </xf>
    <xf numFmtId="180" fontId="12" fillId="0" borderId="2" xfId="2" applyNumberFormat="1" applyFont="1" applyBorder="1" applyAlignment="1">
      <alignment horizontal="right" vertical="center"/>
    </xf>
    <xf numFmtId="41" fontId="4" fillId="0" borderId="4" xfId="2" applyNumberFormat="1" applyFont="1" applyBorder="1" applyAlignment="1">
      <alignment vertical="center"/>
    </xf>
    <xf numFmtId="180" fontId="4" fillId="0" borderId="4" xfId="2" applyNumberFormat="1" applyFont="1" applyBorder="1" applyAlignment="1">
      <alignment horizontal="right" vertical="center"/>
    </xf>
    <xf numFmtId="41" fontId="4" fillId="0" borderId="4" xfId="2" applyNumberFormat="1" applyFont="1" applyBorder="1" applyAlignment="1">
      <alignment horizontal="right" vertical="center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 shrinkToFit="1"/>
    </xf>
    <xf numFmtId="0" fontId="4" fillId="0" borderId="2" xfId="1" applyFont="1" applyBorder="1" applyAlignment="1">
      <alignment horizontal="center" vertical="center"/>
    </xf>
    <xf numFmtId="0" fontId="4" fillId="0" borderId="9" xfId="1" applyFont="1" applyBorder="1" applyAlignment="1">
      <alignment horizontal="centerContinuous" vertical="center"/>
    </xf>
    <xf numFmtId="0" fontId="4" fillId="0" borderId="8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0" xfId="1" applyFont="1"/>
    <xf numFmtId="0" fontId="1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3" fontId="9" fillId="0" borderId="2" xfId="2" applyNumberFormat="1" applyFont="1" applyFill="1" applyBorder="1" applyAlignment="1">
      <alignment vertical="center"/>
    </xf>
    <xf numFmtId="41" fontId="9" fillId="0" borderId="2" xfId="2" applyNumberFormat="1" applyFont="1" applyFill="1" applyBorder="1" applyAlignment="1">
      <alignment vertical="center"/>
    </xf>
    <xf numFmtId="43" fontId="7" fillId="0" borderId="4" xfId="2" applyNumberFormat="1" applyFont="1" applyFill="1" applyBorder="1" applyAlignment="1">
      <alignment vertical="center"/>
    </xf>
    <xf numFmtId="41" fontId="7" fillId="0" borderId="4" xfId="2" applyNumberFormat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41" fontId="2" fillId="0" borderId="0" xfId="0" applyNumberFormat="1" applyFont="1"/>
    <xf numFmtId="0" fontId="5" fillId="0" borderId="0" xfId="3" applyFont="1" applyAlignment="1">
      <alignment horizontal="right" vertical="center"/>
    </xf>
    <xf numFmtId="0" fontId="7" fillId="0" borderId="0" xfId="0" applyFont="1"/>
    <xf numFmtId="41" fontId="9" fillId="0" borderId="2" xfId="3" applyNumberFormat="1" applyFont="1" applyBorder="1" applyAlignment="1">
      <alignment vertical="center"/>
    </xf>
    <xf numFmtId="41" fontId="7" fillId="0" borderId="4" xfId="3" applyNumberFormat="1" applyFont="1" applyBorder="1" applyAlignment="1">
      <alignment vertical="center"/>
    </xf>
    <xf numFmtId="0" fontId="7" fillId="0" borderId="6" xfId="3" applyFont="1" applyBorder="1" applyAlignment="1">
      <alignment horizontal="center" vertical="top"/>
    </xf>
    <xf numFmtId="0" fontId="7" fillId="0" borderId="2" xfId="3" applyFont="1" applyBorder="1" applyAlignment="1">
      <alignment horizontal="center" vertical="top"/>
    </xf>
    <xf numFmtId="0" fontId="7" fillId="0" borderId="12" xfId="3" applyFont="1" applyBorder="1" applyAlignment="1">
      <alignment horizontal="center"/>
    </xf>
    <xf numFmtId="0" fontId="2" fillId="0" borderId="8" xfId="3" applyFont="1" applyBorder="1" applyAlignment="1">
      <alignment vertical="center"/>
    </xf>
    <xf numFmtId="0" fontId="9" fillId="0" borderId="8" xfId="3" applyFont="1" applyBorder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2" fillId="0" borderId="0" xfId="3" applyFont="1"/>
    <xf numFmtId="0" fontId="10" fillId="0" borderId="0" xfId="3" applyFont="1" applyAlignment="1">
      <alignment vertical="center"/>
    </xf>
    <xf numFmtId="0" fontId="2" fillId="0" borderId="0" xfId="4" applyFont="1"/>
    <xf numFmtId="178" fontId="9" fillId="0" borderId="2" xfId="2" applyNumberFormat="1" applyFont="1" applyBorder="1" applyAlignment="1">
      <alignment vertical="center"/>
    </xf>
    <xf numFmtId="41" fontId="9" fillId="0" borderId="2" xfId="2" applyNumberFormat="1" applyFont="1" applyBorder="1" applyAlignment="1">
      <alignment vertical="center"/>
    </xf>
    <xf numFmtId="41" fontId="15" fillId="0" borderId="4" xfId="2" applyNumberFormat="1" applyFont="1" applyFill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41" fontId="7" fillId="0" borderId="4" xfId="2" applyNumberFormat="1" applyFont="1" applyBorder="1" applyAlignment="1">
      <alignment vertical="center"/>
    </xf>
    <xf numFmtId="0" fontId="5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0" borderId="0" xfId="4" applyFont="1"/>
    <xf numFmtId="0" fontId="5" fillId="0" borderId="0" xfId="5" applyFont="1" applyAlignment="1">
      <alignment horizontal="right" vertical="center"/>
    </xf>
    <xf numFmtId="0" fontId="2" fillId="0" borderId="0" xfId="5" applyFont="1"/>
    <xf numFmtId="0" fontId="5" fillId="0" borderId="0" xfId="5" applyFont="1" applyAlignment="1">
      <alignment vertical="center"/>
    </xf>
    <xf numFmtId="0" fontId="9" fillId="0" borderId="0" xfId="0" applyFont="1"/>
    <xf numFmtId="181" fontId="9" fillId="0" borderId="2" xfId="2" applyNumberFormat="1" applyFont="1" applyFill="1" applyBorder="1" applyAlignment="1">
      <alignment vertical="center"/>
    </xf>
    <xf numFmtId="178" fontId="9" fillId="0" borderId="2" xfId="6" applyNumberFormat="1" applyFont="1" applyFill="1" applyBorder="1" applyAlignment="1">
      <alignment vertical="center"/>
    </xf>
    <xf numFmtId="181" fontId="7" fillId="0" borderId="4" xfId="2" applyNumberFormat="1" applyFont="1" applyFill="1" applyBorder="1" applyAlignment="1">
      <alignment vertical="center"/>
    </xf>
    <xf numFmtId="178" fontId="7" fillId="0" borderId="4" xfId="6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1" fontId="5" fillId="0" borderId="0" xfId="7" applyNumberFormat="1" applyFont="1" applyAlignment="1">
      <alignment horizontal="right" vertical="center"/>
    </xf>
    <xf numFmtId="181" fontId="2" fillId="0" borderId="0" xfId="0" applyNumberFormat="1" applyFont="1"/>
    <xf numFmtId="181" fontId="5" fillId="0" borderId="0" xfId="0" applyNumberFormat="1" applyFont="1" applyAlignment="1">
      <alignment vertical="top"/>
    </xf>
    <xf numFmtId="181" fontId="5" fillId="0" borderId="14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9" xfId="1" applyFont="1" applyBorder="1" applyAlignment="1">
      <alignment horizontal="centerContinuous" vertical="center"/>
    </xf>
    <xf numFmtId="0" fontId="7" fillId="0" borderId="15" xfId="1" applyFont="1" applyBorder="1" applyAlignment="1">
      <alignment horizontal="centerContinuous" vertical="center"/>
    </xf>
    <xf numFmtId="0" fontId="7" fillId="0" borderId="2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right" vertical="center"/>
    </xf>
    <xf numFmtId="0" fontId="4" fillId="0" borderId="13" xfId="1" applyFont="1" applyBorder="1" applyAlignment="1">
      <alignment horizontal="centerContinuous" vertical="center"/>
    </xf>
    <xf numFmtId="0" fontId="4" fillId="0" borderId="15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179" fontId="4" fillId="0" borderId="4" xfId="2" applyNumberFormat="1" applyFont="1" applyBorder="1" applyAlignment="1">
      <alignment horizontal="right" vertical="center"/>
    </xf>
    <xf numFmtId="0" fontId="12" fillId="0" borderId="2" xfId="1" applyFont="1" applyBorder="1" applyAlignment="1">
      <alignment horizontal="center" vertical="center"/>
    </xf>
    <xf numFmtId="179" fontId="12" fillId="0" borderId="2" xfId="2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centerContinuous" vertical="center"/>
    </xf>
    <xf numFmtId="0" fontId="7" fillId="0" borderId="4" xfId="0" applyFont="1" applyBorder="1" applyAlignment="1">
      <alignment vertical="center"/>
    </xf>
    <xf numFmtId="0" fontId="7" fillId="0" borderId="11" xfId="3" applyFont="1" applyBorder="1" applyAlignment="1">
      <alignment horizontal="right" vertical="center"/>
    </xf>
    <xf numFmtId="0" fontId="7" fillId="0" borderId="16" xfId="3" applyFont="1" applyBorder="1" applyAlignment="1">
      <alignment horizontal="center"/>
    </xf>
    <xf numFmtId="0" fontId="7" fillId="0" borderId="1" xfId="3" applyFont="1" applyBorder="1" applyAlignment="1">
      <alignment horizontal="left" vertical="center"/>
    </xf>
    <xf numFmtId="0" fontId="7" fillId="0" borderId="4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7" fillId="0" borderId="12" xfId="4" applyFont="1" applyBorder="1" applyAlignment="1">
      <alignment horizontal="right" vertical="center"/>
    </xf>
    <xf numFmtId="0" fontId="7" fillId="0" borderId="2" xfId="4" applyFont="1" applyBorder="1" applyAlignment="1">
      <alignment vertical="center"/>
    </xf>
    <xf numFmtId="38" fontId="7" fillId="0" borderId="4" xfId="2" applyFont="1" applyBorder="1" applyAlignment="1">
      <alignment horizontal="center" vertical="center"/>
    </xf>
    <xf numFmtId="178" fontId="7" fillId="0" borderId="4" xfId="2" applyNumberFormat="1" applyFont="1" applyFill="1" applyBorder="1" applyAlignment="1">
      <alignment vertical="center"/>
    </xf>
    <xf numFmtId="38" fontId="9" fillId="0" borderId="2" xfId="2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wrapText="1"/>
    </xf>
    <xf numFmtId="0" fontId="7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177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77" fontId="9" fillId="0" borderId="2" xfId="3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177" fontId="7" fillId="0" borderId="4" xfId="3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5" fillId="0" borderId="0" xfId="9" applyFont="1" applyAlignment="1">
      <alignment horizontal="right" vertical="center"/>
    </xf>
    <xf numFmtId="0" fontId="4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7" fillId="0" borderId="11" xfId="0" applyFont="1" applyBorder="1" applyAlignment="1">
      <alignment horizontal="right"/>
    </xf>
    <xf numFmtId="3" fontId="18" fillId="0" borderId="0" xfId="0" applyNumberFormat="1" applyFont="1"/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41" fontId="9" fillId="0" borderId="2" xfId="2" applyNumberFormat="1" applyFont="1" applyFill="1" applyBorder="1" applyAlignment="1">
      <alignment horizontal="right" vertical="center"/>
    </xf>
    <xf numFmtId="43" fontId="9" fillId="0" borderId="2" xfId="2" applyNumberFormat="1" applyFont="1" applyFill="1" applyBorder="1" applyAlignment="1">
      <alignment horizontal="right" vertical="center"/>
    </xf>
    <xf numFmtId="41" fontId="9" fillId="0" borderId="2" xfId="2" applyNumberFormat="1" applyFont="1" applyFill="1" applyBorder="1" applyAlignment="1">
      <alignment horizontal="left" vertical="center"/>
    </xf>
    <xf numFmtId="41" fontId="7" fillId="0" borderId="4" xfId="2" applyNumberFormat="1" applyFont="1" applyFill="1" applyBorder="1" applyAlignment="1">
      <alignment horizontal="right" vertical="center"/>
    </xf>
    <xf numFmtId="43" fontId="7" fillId="0" borderId="4" xfId="2" applyNumberFormat="1" applyFont="1" applyFill="1" applyBorder="1" applyAlignment="1">
      <alignment horizontal="right" vertical="center"/>
    </xf>
    <xf numFmtId="41" fontId="7" fillId="0" borderId="4" xfId="2" applyNumberFormat="1" applyFont="1" applyFill="1" applyBorder="1" applyAlignment="1">
      <alignment horizontal="left" vertical="center"/>
    </xf>
    <xf numFmtId="41" fontId="7" fillId="0" borderId="4" xfId="2" applyNumberFormat="1" applyFont="1" applyBorder="1" applyAlignment="1">
      <alignment horizontal="right" vertical="center"/>
    </xf>
    <xf numFmtId="43" fontId="7" fillId="0" borderId="4" xfId="2" applyNumberFormat="1" applyFont="1" applyBorder="1" applyAlignment="1">
      <alignment horizontal="right" vertical="center"/>
    </xf>
    <xf numFmtId="41" fontId="7" fillId="0" borderId="4" xfId="2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181" fontId="4" fillId="0" borderId="0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/>
    <xf numFmtId="0" fontId="23" fillId="0" borderId="0" xfId="0" applyFont="1" applyAlignment="1">
      <alignment vertical="center"/>
    </xf>
    <xf numFmtId="9" fontId="23" fillId="0" borderId="0" xfId="6" applyFont="1" applyAlignment="1">
      <alignment horizontal="left"/>
    </xf>
    <xf numFmtId="10" fontId="24" fillId="0" borderId="0" xfId="6" applyNumberFormat="1" applyFont="1"/>
    <xf numFmtId="0" fontId="23" fillId="0" borderId="0" xfId="0" applyFont="1" applyAlignment="1">
      <alignment horizontal="right" vertical="center"/>
    </xf>
    <xf numFmtId="0" fontId="23" fillId="0" borderId="0" xfId="1" applyFont="1" applyAlignment="1">
      <alignment vertical="center"/>
    </xf>
    <xf numFmtId="2" fontId="9" fillId="0" borderId="2" xfId="6" applyNumberFormat="1" applyFont="1" applyFill="1" applyBorder="1" applyAlignment="1">
      <alignment vertical="center"/>
    </xf>
    <xf numFmtId="38" fontId="9" fillId="0" borderId="2" xfId="10" applyFont="1" applyFill="1" applyBorder="1" applyAlignment="1">
      <alignment vertical="center"/>
    </xf>
    <xf numFmtId="2" fontId="9" fillId="0" borderId="2" xfId="2" applyNumberFormat="1" applyFont="1" applyFill="1" applyBorder="1" applyAlignment="1">
      <alignment vertical="center"/>
    </xf>
    <xf numFmtId="2" fontId="9" fillId="0" borderId="1" xfId="6" applyNumberFormat="1" applyFont="1" applyFill="1" applyBorder="1" applyAlignment="1">
      <alignment vertical="center"/>
    </xf>
    <xf numFmtId="2" fontId="7" fillId="0" borderId="4" xfId="6" applyNumberFormat="1" applyFont="1" applyFill="1" applyBorder="1" applyAlignment="1">
      <alignment vertical="center"/>
    </xf>
    <xf numFmtId="38" fontId="7" fillId="0" borderId="4" xfId="10" applyFont="1" applyFill="1" applyBorder="1" applyAlignment="1">
      <alignment vertical="center"/>
    </xf>
    <xf numFmtId="2" fontId="7" fillId="0" borderId="4" xfId="2" applyNumberFormat="1" applyFont="1" applyFill="1" applyBorder="1" applyAlignment="1">
      <alignment vertical="center"/>
    </xf>
    <xf numFmtId="2" fontId="7" fillId="0" borderId="17" xfId="6" applyNumberFormat="1" applyFont="1" applyFill="1" applyBorder="1" applyAlignment="1">
      <alignment vertical="center"/>
    </xf>
    <xf numFmtId="2" fontId="7" fillId="0" borderId="4" xfId="6" applyNumberFormat="1" applyFont="1" applyBorder="1" applyAlignment="1">
      <alignment vertical="center"/>
    </xf>
    <xf numFmtId="38" fontId="7" fillId="0" borderId="4" xfId="10" applyFont="1" applyBorder="1" applyAlignment="1">
      <alignment vertical="center"/>
    </xf>
    <xf numFmtId="2" fontId="7" fillId="0" borderId="4" xfId="2" applyNumberFormat="1" applyFont="1" applyBorder="1" applyAlignment="1">
      <alignment vertical="center"/>
    </xf>
    <xf numFmtId="0" fontId="4" fillId="0" borderId="7" xfId="1" applyFont="1" applyBorder="1" applyAlignment="1">
      <alignment horizontal="center" vertical="center" wrapText="1"/>
    </xf>
    <xf numFmtId="0" fontId="26" fillId="0" borderId="0" xfId="1" applyFont="1" applyAlignment="1">
      <alignment vertical="center"/>
    </xf>
    <xf numFmtId="41" fontId="18" fillId="0" borderId="0" xfId="0" applyNumberFormat="1" applyFont="1"/>
    <xf numFmtId="0" fontId="27" fillId="0" borderId="0" xfId="0" applyFont="1" applyAlignment="1">
      <alignment vertical="center"/>
    </xf>
    <xf numFmtId="9" fontId="18" fillId="0" borderId="0" xfId="6" applyFont="1" applyBorder="1"/>
    <xf numFmtId="182" fontId="9" fillId="0" borderId="2" xfId="6" applyNumberFormat="1" applyFont="1" applyBorder="1" applyAlignment="1">
      <alignment vertical="center"/>
    </xf>
    <xf numFmtId="182" fontId="7" fillId="0" borderId="4" xfId="6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0" fontId="9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183" fontId="9" fillId="0" borderId="2" xfId="8" applyNumberFormat="1" applyFont="1" applyFill="1" applyBorder="1" applyAlignment="1">
      <alignment vertical="center"/>
    </xf>
    <xf numFmtId="184" fontId="7" fillId="0" borderId="4" xfId="6" applyNumberFormat="1" applyFont="1" applyBorder="1" applyAlignment="1">
      <alignment vertical="center"/>
    </xf>
    <xf numFmtId="181" fontId="7" fillId="0" borderId="4" xfId="2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1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12" fillId="0" borderId="0" xfId="0" applyFont="1"/>
    <xf numFmtId="0" fontId="4" fillId="0" borderId="0" xfId="0" applyFont="1" applyAlignment="1">
      <alignment horizontal="right" vertical="center" wrapText="1"/>
    </xf>
    <xf numFmtId="41" fontId="9" fillId="0" borderId="2" xfId="12" applyNumberFormat="1" applyFont="1" applyFill="1" applyBorder="1" applyAlignment="1">
      <alignment vertical="center"/>
    </xf>
    <xf numFmtId="41" fontId="7" fillId="0" borderId="4" xfId="12" applyNumberFormat="1" applyFont="1" applyFill="1" applyBorder="1" applyAlignment="1">
      <alignment vertical="center"/>
    </xf>
    <xf numFmtId="41" fontId="7" fillId="0" borderId="5" xfId="0" applyNumberFormat="1" applyFont="1" applyBorder="1" applyAlignment="1">
      <alignment horizontal="right" vertical="center"/>
    </xf>
    <xf numFmtId="41" fontId="7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7" xfId="0" applyFont="1" applyBorder="1" applyAlignment="1">
      <alignment horizontal="right" vertical="center"/>
    </xf>
    <xf numFmtId="0" fontId="2" fillId="0" borderId="0" xfId="9" applyFont="1" applyAlignment="1">
      <alignment vertical="center"/>
    </xf>
    <xf numFmtId="0" fontId="2" fillId="0" borderId="8" xfId="9" applyFont="1" applyBorder="1" applyAlignment="1">
      <alignment vertical="center"/>
    </xf>
    <xf numFmtId="0" fontId="10" fillId="0" borderId="8" xfId="9" applyFont="1" applyBorder="1" applyAlignment="1">
      <alignment vertical="center"/>
    </xf>
    <xf numFmtId="0" fontId="10" fillId="0" borderId="0" xfId="9" applyFont="1" applyAlignment="1">
      <alignment vertical="center"/>
    </xf>
    <xf numFmtId="0" fontId="4" fillId="0" borderId="0" xfId="9" applyFont="1" applyAlignment="1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left" vertical="center"/>
    </xf>
    <xf numFmtId="0" fontId="9" fillId="0" borderId="0" xfId="9" applyFont="1" applyAlignment="1">
      <alignment vertical="center"/>
    </xf>
    <xf numFmtId="41" fontId="9" fillId="0" borderId="2" xfId="9" applyNumberFormat="1" applyFont="1" applyBorder="1" applyAlignment="1">
      <alignment horizontal="right" vertical="center"/>
    </xf>
    <xf numFmtId="0" fontId="9" fillId="0" borderId="2" xfId="9" applyFont="1" applyBorder="1" applyAlignment="1">
      <alignment horizontal="center" vertical="center"/>
    </xf>
    <xf numFmtId="41" fontId="7" fillId="0" borderId="4" xfId="9" applyNumberFormat="1" applyFont="1" applyBorder="1" applyAlignment="1">
      <alignment horizontal="right" vertical="center"/>
    </xf>
    <xf numFmtId="0" fontId="7" fillId="0" borderId="4" xfId="9" applyFont="1" applyBorder="1" applyAlignment="1">
      <alignment horizontal="center" vertical="center"/>
    </xf>
    <xf numFmtId="0" fontId="7" fillId="0" borderId="0" xfId="9" applyFont="1" applyAlignment="1">
      <alignment vertical="center"/>
    </xf>
    <xf numFmtId="0" fontId="7" fillId="0" borderId="2" xfId="9" applyFont="1" applyBorder="1" applyAlignment="1">
      <alignment horizontal="center" vertical="top"/>
    </xf>
    <xf numFmtId="0" fontId="7" fillId="0" borderId="6" xfId="9" applyFont="1" applyBorder="1" applyAlignment="1">
      <alignment horizontal="center" vertical="center"/>
    </xf>
    <xf numFmtId="0" fontId="7" fillId="0" borderId="2" xfId="9" applyFont="1" applyBorder="1" applyAlignment="1">
      <alignment horizontal="center" vertical="center"/>
    </xf>
    <xf numFmtId="0" fontId="7" fillId="0" borderId="2" xfId="9" applyFont="1" applyBorder="1" applyAlignment="1">
      <alignment vertical="center"/>
    </xf>
    <xf numFmtId="0" fontId="7" fillId="0" borderId="12" xfId="9" applyFont="1" applyBorder="1" applyAlignment="1">
      <alignment horizontal="center"/>
    </xf>
    <xf numFmtId="0" fontId="7" fillId="0" borderId="15" xfId="9" applyFont="1" applyBorder="1" applyAlignment="1">
      <alignment horizontal="centerContinuous" vertical="center"/>
    </xf>
    <xf numFmtId="0" fontId="7" fillId="0" borderId="13" xfId="9" applyFont="1" applyBorder="1" applyAlignment="1">
      <alignment horizontal="centerContinuous" vertical="center"/>
    </xf>
    <xf numFmtId="0" fontId="7" fillId="0" borderId="11" xfId="9" applyFont="1" applyBorder="1" applyAlignment="1">
      <alignment horizontal="right" vertical="center"/>
    </xf>
    <xf numFmtId="20" fontId="4" fillId="0" borderId="0" xfId="9" applyNumberFormat="1" applyFont="1" applyAlignment="1">
      <alignment vertical="center"/>
    </xf>
    <xf numFmtId="0" fontId="12" fillId="0" borderId="0" xfId="9" applyFont="1" applyAlignment="1">
      <alignment vertical="center"/>
    </xf>
    <xf numFmtId="20" fontId="12" fillId="0" borderId="0" xfId="9" applyNumberFormat="1" applyFont="1" applyAlignment="1">
      <alignment vertical="center"/>
    </xf>
    <xf numFmtId="41" fontId="9" fillId="0" borderId="2" xfId="2" applyNumberFormat="1" applyFont="1" applyFill="1" applyBorder="1" applyAlignment="1">
      <alignment horizontal="center" vertical="center"/>
    </xf>
    <xf numFmtId="41" fontId="7" fillId="0" borderId="4" xfId="2" applyNumberFormat="1" applyFont="1" applyFill="1" applyBorder="1" applyAlignment="1">
      <alignment horizontal="center" vertical="center"/>
    </xf>
    <xf numFmtId="41" fontId="7" fillId="0" borderId="5" xfId="9" applyNumberFormat="1" applyFont="1" applyBorder="1" applyAlignment="1">
      <alignment horizontal="right" vertical="center"/>
    </xf>
    <xf numFmtId="0" fontId="7" fillId="0" borderId="2" xfId="9" applyFont="1" applyBorder="1" applyAlignment="1">
      <alignment vertical="top"/>
    </xf>
    <xf numFmtId="0" fontId="7" fillId="0" borderId="4" xfId="9" applyFont="1" applyBorder="1" applyAlignment="1">
      <alignment horizontal="left" vertical="center"/>
    </xf>
    <xf numFmtId="0" fontId="7" fillId="0" borderId="12" xfId="9" applyFont="1" applyBorder="1" applyAlignment="1">
      <alignment horizontal="center" vertical="center"/>
    </xf>
    <xf numFmtId="0" fontId="7" fillId="0" borderId="11" xfId="9" applyFont="1" applyBorder="1" applyAlignment="1">
      <alignment horizontal="right"/>
    </xf>
    <xf numFmtId="0" fontId="2" fillId="0" borderId="0" xfId="9" applyFont="1"/>
    <xf numFmtId="41" fontId="9" fillId="0" borderId="3" xfId="2" applyNumberFormat="1" applyFont="1" applyFill="1" applyBorder="1" applyAlignment="1">
      <alignment horizontal="center" vertical="center"/>
    </xf>
    <xf numFmtId="41" fontId="7" fillId="0" borderId="5" xfId="2" applyNumberFormat="1" applyFont="1" applyFill="1" applyBorder="1" applyAlignment="1">
      <alignment horizontal="center" vertical="center"/>
    </xf>
    <xf numFmtId="41" fontId="7" fillId="0" borderId="4" xfId="9" applyNumberFormat="1" applyFont="1" applyBorder="1" applyAlignment="1">
      <alignment vertical="center"/>
    </xf>
    <xf numFmtId="41" fontId="9" fillId="0" borderId="1" xfId="9" applyNumberFormat="1" applyFont="1" applyBorder="1" applyAlignment="1">
      <alignment horizontal="right" vertical="center"/>
    </xf>
    <xf numFmtId="41" fontId="7" fillId="0" borderId="17" xfId="9" applyNumberFormat="1" applyFont="1" applyBorder="1" applyAlignment="1">
      <alignment horizontal="right" vertical="center"/>
    </xf>
    <xf numFmtId="0" fontId="7" fillId="0" borderId="7" xfId="9" applyFont="1" applyBorder="1" applyAlignment="1">
      <alignment horizontal="center" vertical="center"/>
    </xf>
    <xf numFmtId="0" fontId="7" fillId="0" borderId="1" xfId="9" applyFont="1" applyBorder="1" applyAlignment="1">
      <alignment horizontal="left" vertical="center"/>
    </xf>
    <xf numFmtId="0" fontId="7" fillId="0" borderId="20" xfId="9" applyFont="1" applyBorder="1" applyAlignment="1">
      <alignment horizontal="center" vertical="center"/>
    </xf>
    <xf numFmtId="0" fontId="7" fillId="0" borderId="16" xfId="9" applyFont="1" applyBorder="1" applyAlignment="1">
      <alignment horizontal="center" vertical="center"/>
    </xf>
    <xf numFmtId="185" fontId="2" fillId="0" borderId="0" xfId="0" applyNumberFormat="1" applyFont="1"/>
    <xf numFmtId="0" fontId="5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185" fontId="29" fillId="0" borderId="2" xfId="0" applyNumberFormat="1" applyFont="1" applyBorder="1" applyAlignment="1">
      <alignment horizontal="center" vertical="center"/>
    </xf>
    <xf numFmtId="185" fontId="15" fillId="0" borderId="4" xfId="0" applyNumberFormat="1" applyFont="1" applyBorder="1" applyAlignment="1">
      <alignment vertical="center"/>
    </xf>
    <xf numFmtId="185" fontId="15" fillId="0" borderId="4" xfId="0" applyNumberFormat="1" applyFont="1" applyBorder="1" applyAlignment="1">
      <alignment horizontal="center" vertical="center"/>
    </xf>
    <xf numFmtId="185" fontId="30" fillId="0" borderId="4" xfId="0" applyNumberFormat="1" applyFont="1" applyBorder="1" applyAlignment="1">
      <alignment horizontal="center" vertical="center"/>
    </xf>
    <xf numFmtId="185" fontId="7" fillId="0" borderId="7" xfId="0" applyNumberFormat="1" applyFont="1" applyBorder="1" applyAlignment="1">
      <alignment horizontal="center" vertical="center" wrapText="1"/>
    </xf>
    <xf numFmtId="185" fontId="7" fillId="0" borderId="2" xfId="0" applyNumberFormat="1" applyFont="1" applyBorder="1" applyAlignment="1">
      <alignment horizontal="center" vertical="center" wrapText="1"/>
    </xf>
    <xf numFmtId="185" fontId="7" fillId="0" borderId="2" xfId="0" applyNumberFormat="1" applyFont="1" applyBorder="1"/>
    <xf numFmtId="185" fontId="7" fillId="0" borderId="12" xfId="0" applyNumberFormat="1" applyFont="1" applyBorder="1" applyAlignment="1">
      <alignment horizontal="right" vertical="center"/>
    </xf>
    <xf numFmtId="0" fontId="10" fillId="0" borderId="0" xfId="0" applyFont="1"/>
    <xf numFmtId="0" fontId="31" fillId="0" borderId="0" xfId="0" applyFont="1"/>
    <xf numFmtId="0" fontId="31" fillId="0" borderId="0" xfId="0" applyFont="1" applyAlignment="1">
      <alignment vertical="center"/>
    </xf>
    <xf numFmtId="185" fontId="9" fillId="0" borderId="3" xfId="0" applyNumberFormat="1" applyFont="1" applyBorder="1" applyAlignment="1">
      <alignment vertical="center"/>
    </xf>
    <xf numFmtId="185" fontId="9" fillId="0" borderId="2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85" fontId="31" fillId="0" borderId="0" xfId="0" applyNumberFormat="1" applyFont="1" applyAlignment="1">
      <alignment vertical="center"/>
    </xf>
    <xf numFmtId="185" fontId="7" fillId="0" borderId="5" xfId="0" applyNumberFormat="1" applyFont="1" applyBorder="1" applyAlignment="1">
      <alignment vertical="center"/>
    </xf>
    <xf numFmtId="185" fontId="7" fillId="0" borderId="4" xfId="0" applyNumberFormat="1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18" fillId="0" borderId="0" xfId="13" applyFont="1"/>
    <xf numFmtId="0" fontId="4" fillId="0" borderId="0" xfId="13" applyFont="1" applyAlignment="1">
      <alignment vertical="center"/>
    </xf>
    <xf numFmtId="0" fontId="4" fillId="0" borderId="0" xfId="13" applyFont="1" applyAlignment="1">
      <alignment horizontal="center" vertical="center"/>
    </xf>
    <xf numFmtId="0" fontId="5" fillId="0" borderId="0" xfId="14" applyFont="1" applyAlignment="1">
      <alignment horizontal="right" vertical="center"/>
    </xf>
    <xf numFmtId="0" fontId="5" fillId="0" borderId="0" xfId="14" applyFont="1" applyAlignment="1">
      <alignment vertical="center"/>
    </xf>
    <xf numFmtId="0" fontId="19" fillId="0" borderId="0" xfId="13" applyFont="1"/>
    <xf numFmtId="177" fontId="9" fillId="0" borderId="2" xfId="13" applyNumberFormat="1" applyFont="1" applyBorder="1" applyAlignment="1">
      <alignment vertical="center"/>
    </xf>
    <xf numFmtId="0" fontId="9" fillId="0" borderId="2" xfId="14" applyFont="1" applyBorder="1" applyAlignment="1">
      <alignment horizontal="center" vertical="center"/>
    </xf>
    <xf numFmtId="177" fontId="7" fillId="0" borderId="4" xfId="13" applyNumberFormat="1" applyFont="1" applyBorder="1" applyAlignment="1">
      <alignment vertical="center"/>
    </xf>
    <xf numFmtId="0" fontId="7" fillId="0" borderId="4" xfId="14" applyFont="1" applyBorder="1" applyAlignment="1">
      <alignment horizontal="center" vertical="center"/>
    </xf>
    <xf numFmtId="177" fontId="7" fillId="0" borderId="4" xfId="14" applyNumberFormat="1" applyFont="1" applyBorder="1" applyAlignment="1">
      <alignment vertical="center"/>
    </xf>
    <xf numFmtId="0" fontId="7" fillId="0" borderId="1" xfId="14" applyFont="1" applyBorder="1" applyAlignment="1">
      <alignment horizontal="left" vertical="center" wrapText="1"/>
    </xf>
    <xf numFmtId="0" fontId="7" fillId="0" borderId="11" xfId="14" applyFont="1" applyBorder="1" applyAlignment="1">
      <alignment horizontal="right" wrapText="1"/>
    </xf>
    <xf numFmtId="0" fontId="18" fillId="0" borderId="0" xfId="13" applyFont="1" applyAlignment="1">
      <alignment vertical="center"/>
    </xf>
    <xf numFmtId="0" fontId="5" fillId="0" borderId="0" xfId="13" applyFont="1" applyAlignment="1">
      <alignment horizontal="right" vertical="center"/>
    </xf>
    <xf numFmtId="0" fontId="5" fillId="0" borderId="8" xfId="14" applyFont="1" applyBorder="1" applyAlignment="1">
      <alignment horizontal="right" vertical="center"/>
    </xf>
    <xf numFmtId="0" fontId="2" fillId="0" borderId="8" xfId="14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8" fillId="0" borderId="0" xfId="14" applyFont="1"/>
    <xf numFmtId="0" fontId="2" fillId="0" borderId="0" xfId="14" applyFont="1"/>
    <xf numFmtId="0" fontId="18" fillId="0" borderId="0" xfId="15" applyFont="1"/>
    <xf numFmtId="0" fontId="5" fillId="0" borderId="0" xfId="15" applyFont="1" applyAlignment="1">
      <alignment vertical="center"/>
    </xf>
    <xf numFmtId="177" fontId="9" fillId="0" borderId="0" xfId="15" applyNumberFormat="1" applyFont="1" applyAlignment="1">
      <alignment vertical="center"/>
    </xf>
    <xf numFmtId="177" fontId="9" fillId="0" borderId="2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0" fontId="2" fillId="0" borderId="0" xfId="15" applyFont="1" applyAlignment="1">
      <alignment vertical="center"/>
    </xf>
    <xf numFmtId="0" fontId="7" fillId="0" borderId="15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7" fillId="0" borderId="13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10" fillId="0" borderId="8" xfId="15" applyFont="1" applyBorder="1" applyAlignment="1">
      <alignment vertical="center"/>
    </xf>
    <xf numFmtId="0" fontId="10" fillId="0" borderId="0" xfId="15" applyFont="1" applyAlignment="1">
      <alignment vertical="center"/>
    </xf>
    <xf numFmtId="0" fontId="34" fillId="0" borderId="0" xfId="0" applyFont="1" applyAlignment="1">
      <alignment horizontal="right" vertical="center"/>
    </xf>
    <xf numFmtId="187" fontId="9" fillId="0" borderId="2" xfId="0" applyNumberFormat="1" applyFont="1" applyBorder="1" applyAlignment="1">
      <alignment vertical="center"/>
    </xf>
    <xf numFmtId="187" fontId="7" fillId="0" borderId="4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horizontal="right" vertical="center"/>
    </xf>
    <xf numFmtId="184" fontId="7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7" fillId="0" borderId="2" xfId="2" applyNumberFormat="1" applyFont="1" applyBorder="1" applyAlignment="1">
      <alignment horizontal="right" vertical="center"/>
    </xf>
    <xf numFmtId="41" fontId="7" fillId="0" borderId="1" xfId="2" applyNumberFormat="1" applyFont="1" applyBorder="1" applyAlignment="1">
      <alignment horizontal="right" vertical="center"/>
    </xf>
    <xf numFmtId="188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41" fontId="9" fillId="0" borderId="5" xfId="2" applyNumberFormat="1" applyFont="1" applyBorder="1" applyAlignment="1">
      <alignment horizontal="right" vertical="center"/>
    </xf>
    <xf numFmtId="188" fontId="7" fillId="0" borderId="5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/>
    </xf>
    <xf numFmtId="41" fontId="7" fillId="0" borderId="17" xfId="2" applyNumberFormat="1" applyFont="1" applyBorder="1" applyAlignment="1">
      <alignment horizontal="right" vertical="center"/>
    </xf>
    <xf numFmtId="188" fontId="7" fillId="0" borderId="2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0" xfId="0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38" fontId="12" fillId="0" borderId="8" xfId="2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38" fontId="12" fillId="0" borderId="0" xfId="2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9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16" xfId="0" applyFont="1" applyBorder="1" applyAlignment="1">
      <alignment horizontal="centerContinuous" vertical="center"/>
    </xf>
    <xf numFmtId="0" fontId="2" fillId="0" borderId="0" xfId="16" applyFont="1"/>
    <xf numFmtId="0" fontId="18" fillId="0" borderId="0" xfId="16" applyFont="1"/>
    <xf numFmtId="0" fontId="2" fillId="0" borderId="0" xfId="16" applyFont="1" applyAlignment="1">
      <alignment vertical="center"/>
    </xf>
    <xf numFmtId="49" fontId="5" fillId="0" borderId="14" xfId="16" applyNumberFormat="1" applyFont="1" applyBorder="1" applyAlignment="1">
      <alignment horizontal="left" vertical="center"/>
    </xf>
    <xf numFmtId="0" fontId="5" fillId="0" borderId="0" xfId="16" applyFont="1" applyAlignment="1">
      <alignment vertical="center"/>
    </xf>
    <xf numFmtId="0" fontId="7" fillId="0" borderId="0" xfId="16" applyFont="1"/>
    <xf numFmtId="177" fontId="9" fillId="0" borderId="2" xfId="16" applyNumberFormat="1" applyFont="1" applyBorder="1" applyAlignment="1">
      <alignment horizontal="right" vertical="center"/>
    </xf>
    <xf numFmtId="0" fontId="9" fillId="0" borderId="2" xfId="16" applyFont="1" applyBorder="1" applyAlignment="1">
      <alignment horizontal="center" vertical="center"/>
    </xf>
    <xf numFmtId="177" fontId="7" fillId="0" borderId="4" xfId="16" applyNumberFormat="1" applyFont="1" applyBorder="1" applyAlignment="1">
      <alignment horizontal="right" vertical="center"/>
    </xf>
    <xf numFmtId="0" fontId="7" fillId="0" borderId="4" xfId="16" applyFont="1" applyBorder="1" applyAlignment="1">
      <alignment horizontal="center" vertical="center"/>
    </xf>
    <xf numFmtId="0" fontId="7" fillId="0" borderId="7" xfId="16" applyFont="1" applyBorder="1" applyAlignment="1">
      <alignment horizontal="center" vertical="center" wrapText="1"/>
    </xf>
    <xf numFmtId="0" fontId="7" fillId="0" borderId="7" xfId="16" applyFont="1" applyBorder="1" applyAlignment="1">
      <alignment horizontal="center" vertical="center"/>
    </xf>
    <xf numFmtId="0" fontId="7" fillId="0" borderId="2" xfId="16" applyFont="1" applyBorder="1" applyAlignment="1">
      <alignment horizontal="left" vertical="center" wrapText="1"/>
    </xf>
    <xf numFmtId="0" fontId="7" fillId="0" borderId="22" xfId="16" applyFont="1" applyBorder="1" applyAlignment="1">
      <alignment horizontal="center" vertical="center" wrapText="1"/>
    </xf>
    <xf numFmtId="0" fontId="7" fillId="0" borderId="12" xfId="16" applyFont="1" applyBorder="1" applyAlignment="1">
      <alignment horizontal="right" wrapText="1"/>
    </xf>
    <xf numFmtId="0" fontId="18" fillId="0" borderId="0" xfId="16" applyFont="1" applyAlignment="1">
      <alignment vertical="center"/>
    </xf>
    <xf numFmtId="0" fontId="10" fillId="0" borderId="0" xfId="16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right" vertical="center"/>
    </xf>
    <xf numFmtId="41" fontId="4" fillId="0" borderId="0" xfId="0" applyNumberFormat="1" applyFont="1"/>
    <xf numFmtId="41" fontId="12" fillId="0" borderId="2" xfId="0" applyNumberFormat="1" applyFont="1" applyBorder="1" applyAlignment="1">
      <alignment vertical="center"/>
    </xf>
    <xf numFmtId="41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41" fontId="4" fillId="0" borderId="4" xfId="0" applyNumberFormat="1" applyFont="1" applyBorder="1" applyAlignment="1">
      <alignment vertical="center"/>
    </xf>
    <xf numFmtId="41" fontId="4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top"/>
    </xf>
    <xf numFmtId="0" fontId="10" fillId="0" borderId="0" xfId="0" applyFont="1" applyAlignment="1">
      <alignment vertical="top"/>
    </xf>
    <xf numFmtId="0" fontId="2" fillId="0" borderId="0" xfId="17" applyFont="1"/>
    <xf numFmtId="0" fontId="5" fillId="0" borderId="0" xfId="17" applyFont="1"/>
    <xf numFmtId="38" fontId="5" fillId="0" borderId="0" xfId="17" applyNumberFormat="1" applyFont="1"/>
    <xf numFmtId="41" fontId="5" fillId="0" borderId="0" xfId="17" applyNumberFormat="1" applyFont="1"/>
    <xf numFmtId="0" fontId="5" fillId="0" borderId="0" xfId="17" applyFont="1" applyAlignment="1">
      <alignment horizontal="right" vertical="center"/>
    </xf>
    <xf numFmtId="0" fontId="5" fillId="0" borderId="0" xfId="17" applyFont="1" applyAlignment="1">
      <alignment vertical="center"/>
    </xf>
    <xf numFmtId="0" fontId="7" fillId="0" borderId="0" xfId="17" applyFont="1"/>
    <xf numFmtId="41" fontId="7" fillId="0" borderId="6" xfId="2" applyNumberFormat="1" applyFont="1" applyBorder="1" applyAlignment="1">
      <alignment vertical="center"/>
    </xf>
    <xf numFmtId="41" fontId="7" fillId="0" borderId="2" xfId="2" applyNumberFormat="1" applyFont="1" applyBorder="1" applyAlignment="1">
      <alignment vertical="center"/>
    </xf>
    <xf numFmtId="0" fontId="7" fillId="0" borderId="0" xfId="17" applyFont="1" applyAlignment="1">
      <alignment vertical="center"/>
    </xf>
    <xf numFmtId="41" fontId="7" fillId="0" borderId="0" xfId="2" applyNumberFormat="1" applyFont="1" applyBorder="1" applyAlignment="1">
      <alignment vertical="center"/>
    </xf>
    <xf numFmtId="0" fontId="4" fillId="0" borderId="0" xfId="17" applyFont="1" applyAlignment="1">
      <alignment horizontal="distributed" vertical="center"/>
    </xf>
    <xf numFmtId="0" fontId="4" fillId="0" borderId="17" xfId="17" applyFont="1" applyBorder="1" applyAlignment="1">
      <alignment vertical="center"/>
    </xf>
    <xf numFmtId="0" fontId="9" fillId="0" borderId="0" xfId="17" applyFont="1" applyAlignment="1">
      <alignment vertical="center"/>
    </xf>
    <xf numFmtId="0" fontId="12" fillId="0" borderId="17" xfId="17" applyFont="1" applyBorder="1" applyAlignment="1">
      <alignment vertical="center"/>
    </xf>
    <xf numFmtId="41" fontId="7" fillId="0" borderId="23" xfId="2" applyNumberFormat="1" applyFont="1" applyBorder="1" applyAlignment="1">
      <alignment vertical="center"/>
    </xf>
    <xf numFmtId="41" fontId="7" fillId="0" borderId="10" xfId="2" applyNumberFormat="1" applyFont="1" applyBorder="1" applyAlignment="1">
      <alignment vertical="center"/>
    </xf>
    <xf numFmtId="0" fontId="7" fillId="0" borderId="7" xfId="17" applyFont="1" applyBorder="1" applyAlignment="1">
      <alignment horizontal="center" vertical="center"/>
    </xf>
    <xf numFmtId="0" fontId="7" fillId="0" borderId="19" xfId="17" applyFont="1" applyBorder="1" applyAlignment="1">
      <alignment horizontal="center" vertical="center"/>
    </xf>
    <xf numFmtId="0" fontId="7" fillId="0" borderId="6" xfId="17" applyFont="1" applyBorder="1"/>
    <xf numFmtId="0" fontId="7" fillId="0" borderId="1" xfId="17" applyFont="1" applyBorder="1"/>
    <xf numFmtId="0" fontId="7" fillId="0" borderId="16" xfId="17" applyFont="1" applyBorder="1" applyAlignment="1">
      <alignment horizontal="right" vertical="center"/>
    </xf>
    <xf numFmtId="0" fontId="7" fillId="0" borderId="11" xfId="17" applyFont="1" applyBorder="1"/>
    <xf numFmtId="0" fontId="2" fillId="0" borderId="0" xfId="17" applyFont="1" applyAlignment="1">
      <alignment vertical="center"/>
    </xf>
    <xf numFmtId="0" fontId="2" fillId="0" borderId="8" xfId="17" applyFont="1" applyBorder="1" applyAlignment="1">
      <alignment vertical="center"/>
    </xf>
    <xf numFmtId="20" fontId="10" fillId="0" borderId="8" xfId="17" applyNumberFormat="1" applyFont="1" applyBorder="1" applyAlignment="1">
      <alignment vertical="center"/>
    </xf>
    <xf numFmtId="0" fontId="10" fillId="0" borderId="0" xfId="17" applyFont="1" applyAlignment="1">
      <alignment vertical="center"/>
    </xf>
    <xf numFmtId="0" fontId="27" fillId="0" borderId="0" xfId="0" applyFont="1"/>
    <xf numFmtId="0" fontId="5" fillId="0" borderId="0" xfId="18" applyFont="1" applyAlignment="1">
      <alignment horizontal="center" vertical="center" wrapText="1"/>
    </xf>
    <xf numFmtId="41" fontId="5" fillId="0" borderId="0" xfId="18" applyNumberFormat="1" applyFont="1" applyAlignment="1">
      <alignment horizontal="center" vertical="center" wrapText="1"/>
    </xf>
    <xf numFmtId="0" fontId="5" fillId="0" borderId="0" xfId="18" applyFont="1" applyAlignment="1">
      <alignment vertical="center"/>
    </xf>
    <xf numFmtId="0" fontId="5" fillId="0" borderId="0" xfId="16" applyFont="1" applyAlignment="1">
      <alignment horizontal="right" vertical="center"/>
    </xf>
    <xf numFmtId="0" fontId="12" fillId="0" borderId="2" xfId="18" applyFont="1" applyBorder="1" applyAlignment="1">
      <alignment horizontal="center" vertical="center"/>
    </xf>
    <xf numFmtId="41" fontId="4" fillId="0" borderId="4" xfId="18" applyNumberFormat="1" applyFont="1" applyBorder="1" applyAlignment="1">
      <alignment vertical="center" shrinkToFit="1"/>
    </xf>
    <xf numFmtId="0" fontId="4" fillId="0" borderId="4" xfId="18" applyFont="1" applyBorder="1" applyAlignment="1">
      <alignment horizontal="right" vertical="center" shrinkToFit="1"/>
    </xf>
    <xf numFmtId="0" fontId="4" fillId="0" borderId="4" xfId="18" applyFont="1" applyBorder="1" applyAlignment="1">
      <alignment horizontal="center" vertical="center"/>
    </xf>
    <xf numFmtId="41" fontId="4" fillId="0" borderId="10" xfId="18" applyNumberFormat="1" applyFont="1" applyBorder="1" applyAlignment="1">
      <alignment vertical="center" shrinkToFit="1"/>
    </xf>
    <xf numFmtId="0" fontId="4" fillId="0" borderId="10" xfId="18" applyFont="1" applyBorder="1" applyAlignment="1">
      <alignment horizontal="right" vertical="center" shrinkToFit="1"/>
    </xf>
    <xf numFmtId="0" fontId="4" fillId="0" borderId="4" xfId="0" applyFont="1" applyBorder="1" applyAlignment="1">
      <alignment horizontal="distributed" vertical="distributed" textRotation="255"/>
    </xf>
    <xf numFmtId="0" fontId="4" fillId="0" borderId="4" xfId="18" applyFont="1" applyBorder="1" applyAlignment="1">
      <alignment vertical="center"/>
    </xf>
    <xf numFmtId="0" fontId="4" fillId="0" borderId="10" xfId="18" applyFont="1" applyBorder="1" applyAlignment="1">
      <alignment horizontal="centerContinuous" vertical="center" wrapText="1"/>
    </xf>
    <xf numFmtId="0" fontId="4" fillId="0" borderId="17" xfId="18" applyFont="1" applyBorder="1" applyAlignment="1">
      <alignment horizontal="right" vertical="center"/>
    </xf>
    <xf numFmtId="0" fontId="4" fillId="0" borderId="15" xfId="18" applyFont="1" applyBorder="1" applyAlignment="1">
      <alignment horizontal="centerContinuous" vertical="center" wrapText="1"/>
    </xf>
    <xf numFmtId="0" fontId="4" fillId="0" borderId="9" xfId="18" applyFont="1" applyBorder="1" applyAlignment="1">
      <alignment horizontal="centerContinuous" vertical="center" wrapText="1"/>
    </xf>
    <xf numFmtId="0" fontId="4" fillId="0" borderId="13" xfId="18" applyFont="1" applyBorder="1" applyAlignment="1">
      <alignment horizontal="centerContinuous" vertical="center" wrapText="1"/>
    </xf>
    <xf numFmtId="0" fontId="4" fillId="0" borderId="11" xfId="18" applyFont="1" applyBorder="1" applyAlignment="1">
      <alignment horizontal="right" vertical="center"/>
    </xf>
    <xf numFmtId="0" fontId="2" fillId="0" borderId="8" xfId="18" applyFont="1" applyBorder="1" applyAlignment="1">
      <alignment horizontal="center" vertical="center" wrapText="1"/>
    </xf>
    <xf numFmtId="0" fontId="10" fillId="0" borderId="8" xfId="18" applyFont="1" applyBorder="1" applyAlignment="1">
      <alignment vertical="center"/>
    </xf>
    <xf numFmtId="0" fontId="2" fillId="0" borderId="0" xfId="18" applyFont="1" applyAlignment="1">
      <alignment horizontal="center" vertical="center" wrapText="1"/>
    </xf>
    <xf numFmtId="0" fontId="10" fillId="0" borderId="0" xfId="18" applyFont="1" applyAlignment="1">
      <alignment vertical="center"/>
    </xf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right" vertical="center" wrapText="1"/>
    </xf>
    <xf numFmtId="189" fontId="2" fillId="0" borderId="0" xfId="0" applyNumberFormat="1" applyFont="1"/>
    <xf numFmtId="190" fontId="7" fillId="0" borderId="4" xfId="0" applyNumberFormat="1" applyFont="1" applyBorder="1" applyAlignment="1">
      <alignment vertical="center"/>
    </xf>
    <xf numFmtId="0" fontId="7" fillId="0" borderId="12" xfId="0" applyFont="1" applyBorder="1" applyAlignment="1">
      <alignment horizontal="right"/>
    </xf>
    <xf numFmtId="0" fontId="2" fillId="0" borderId="0" xfId="19" applyFont="1" applyAlignment="1"/>
    <xf numFmtId="191" fontId="2" fillId="0" borderId="0" xfId="2" applyNumberFormat="1" applyFont="1"/>
    <xf numFmtId="38" fontId="4" fillId="0" borderId="0" xfId="2" applyFont="1"/>
    <xf numFmtId="38" fontId="2" fillId="0" borderId="0" xfId="2" applyFont="1"/>
    <xf numFmtId="191" fontId="5" fillId="0" borderId="0" xfId="2" applyNumberFormat="1" applyFont="1" applyAlignment="1">
      <alignment horizontal="right" vertical="center"/>
    </xf>
    <xf numFmtId="38" fontId="5" fillId="0" borderId="0" xfId="2" applyFont="1"/>
    <xf numFmtId="191" fontId="5" fillId="0" borderId="0" xfId="2" applyNumberFormat="1" applyFont="1" applyFill="1" applyAlignment="1">
      <alignment horizontal="right" vertical="center"/>
    </xf>
    <xf numFmtId="38" fontId="4" fillId="0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0" fontId="5" fillId="0" borderId="0" xfId="19" applyFont="1">
      <alignment vertical="center"/>
    </xf>
    <xf numFmtId="0" fontId="7" fillId="0" borderId="0" xfId="19" applyFont="1" applyAlignment="1"/>
    <xf numFmtId="10" fontId="19" fillId="0" borderId="0" xfId="6" applyNumberFormat="1" applyFont="1"/>
    <xf numFmtId="40" fontId="7" fillId="0" borderId="2" xfId="2" applyNumberFormat="1" applyFont="1" applyFill="1" applyBorder="1" applyAlignment="1">
      <alignment vertical="center"/>
    </xf>
    <xf numFmtId="41" fontId="7" fillId="0" borderId="2" xfId="2" applyNumberFormat="1" applyFont="1" applyFill="1" applyBorder="1" applyAlignment="1">
      <alignment vertical="center"/>
    </xf>
    <xf numFmtId="41" fontId="7" fillId="0" borderId="6" xfId="2" applyNumberFormat="1" applyFont="1" applyFill="1" applyBorder="1" applyAlignment="1">
      <alignment vertical="center"/>
    </xf>
    <xf numFmtId="41" fontId="7" fillId="0" borderId="2" xfId="2" applyNumberFormat="1" applyFont="1" applyFill="1" applyBorder="1" applyAlignment="1" applyProtection="1">
      <alignment vertical="center"/>
    </xf>
    <xf numFmtId="0" fontId="7" fillId="0" borderId="1" xfId="19" applyFont="1" applyBorder="1" applyAlignment="1">
      <alignment horizontal="center" vertical="center"/>
    </xf>
    <xf numFmtId="40" fontId="7" fillId="0" borderId="5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>
      <alignment vertical="center"/>
    </xf>
    <xf numFmtId="41" fontId="7" fillId="0" borderId="4" xfId="2" applyNumberFormat="1" applyFont="1" applyFill="1" applyBorder="1" applyAlignment="1" applyProtection="1">
      <alignment vertical="center"/>
    </xf>
    <xf numFmtId="0" fontId="7" fillId="0" borderId="17" xfId="19" applyFont="1" applyBorder="1" applyAlignment="1">
      <alignment horizontal="center" vertical="center"/>
    </xf>
    <xf numFmtId="41" fontId="7" fillId="0" borderId="5" xfId="2" applyNumberFormat="1" applyFont="1" applyFill="1" applyBorder="1" applyAlignment="1">
      <alignment vertical="center"/>
    </xf>
    <xf numFmtId="40" fontId="9" fillId="0" borderId="5" xfId="2" applyNumberFormat="1" applyFont="1" applyFill="1" applyBorder="1" applyAlignment="1">
      <alignment vertical="center"/>
    </xf>
    <xf numFmtId="41" fontId="9" fillId="0" borderId="4" xfId="2" applyNumberFormat="1" applyFont="1" applyFill="1" applyBorder="1" applyAlignment="1">
      <alignment vertical="center"/>
    </xf>
    <xf numFmtId="41" fontId="9" fillId="0" borderId="17" xfId="2" applyNumberFormat="1" applyFont="1" applyFill="1" applyBorder="1" applyAlignment="1">
      <alignment vertical="center"/>
    </xf>
    <xf numFmtId="41" fontId="9" fillId="0" borderId="4" xfId="2" applyNumberFormat="1" applyFont="1" applyFill="1" applyBorder="1" applyAlignment="1" applyProtection="1">
      <alignment vertical="center"/>
    </xf>
    <xf numFmtId="0" fontId="9" fillId="0" borderId="17" xfId="19" applyFont="1" applyBorder="1" applyAlignment="1">
      <alignment horizontal="center" vertical="center"/>
    </xf>
    <xf numFmtId="41" fontId="7" fillId="0" borderId="10" xfId="2" applyNumberFormat="1" applyFont="1" applyFill="1" applyBorder="1" applyAlignment="1" applyProtection="1">
      <alignment vertical="center"/>
    </xf>
    <xf numFmtId="191" fontId="7" fillId="0" borderId="15" xfId="2" applyNumberFormat="1" applyFont="1" applyFill="1" applyBorder="1" applyAlignment="1">
      <alignment horizontal="center" vertical="center"/>
    </xf>
    <xf numFmtId="38" fontId="7" fillId="0" borderId="22" xfId="2" applyFont="1" applyFill="1" applyBorder="1" applyAlignment="1">
      <alignment horizontal="center" vertical="center"/>
    </xf>
    <xf numFmtId="38" fontId="7" fillId="0" borderId="9" xfId="2" applyFont="1" applyFill="1" applyBorder="1" applyAlignment="1">
      <alignment horizontal="center" vertical="center"/>
    </xf>
    <xf numFmtId="0" fontId="7" fillId="0" borderId="13" xfId="19" applyFont="1" applyBorder="1" applyAlignment="1">
      <alignment horizontal="distributed" vertical="center" justifyLastLine="1"/>
    </xf>
    <xf numFmtId="38" fontId="4" fillId="0" borderId="0" xfId="2" applyFont="1" applyAlignment="1">
      <alignment vertical="center"/>
    </xf>
    <xf numFmtId="0" fontId="9" fillId="0" borderId="0" xfId="19" applyFont="1">
      <alignment vertical="center"/>
    </xf>
    <xf numFmtId="191" fontId="4" fillId="0" borderId="0" xfId="2" applyNumberFormat="1" applyFont="1" applyAlignment="1">
      <alignment horizontal="right" vertical="center"/>
    </xf>
    <xf numFmtId="0" fontId="10" fillId="0" borderId="0" xfId="19" applyFont="1">
      <alignment vertical="center"/>
    </xf>
    <xf numFmtId="0" fontId="4" fillId="0" borderId="0" xfId="19" applyFont="1">
      <alignment vertical="center"/>
    </xf>
    <xf numFmtId="0" fontId="25" fillId="0" borderId="0" xfId="19" applyAlignment="1"/>
    <xf numFmtId="0" fontId="43" fillId="0" borderId="0" xfId="19" applyFont="1">
      <alignment vertical="center"/>
    </xf>
    <xf numFmtId="191" fontId="43" fillId="0" borderId="18" xfId="19" applyNumberFormat="1" applyFont="1" applyBorder="1">
      <alignment vertical="center"/>
    </xf>
    <xf numFmtId="0" fontId="43" fillId="0" borderId="24" xfId="19" applyFont="1" applyBorder="1">
      <alignment vertical="center"/>
    </xf>
    <xf numFmtId="38" fontId="28" fillId="0" borderId="24" xfId="2" applyFont="1" applyBorder="1" applyAlignment="1">
      <alignment vertical="center"/>
    </xf>
    <xf numFmtId="38" fontId="1" fillId="0" borderId="24" xfId="2" applyFont="1" applyBorder="1" applyAlignment="1">
      <alignment vertical="center"/>
    </xf>
    <xf numFmtId="0" fontId="44" fillId="0" borderId="19" xfId="19" applyFont="1" applyBorder="1">
      <alignment vertical="center"/>
    </xf>
    <xf numFmtId="0" fontId="4" fillId="0" borderId="0" xfId="0" applyFont="1" applyAlignment="1">
      <alignment horizontal="center" vertical="center"/>
    </xf>
    <xf numFmtId="43" fontId="9" fillId="0" borderId="3" xfId="2" applyNumberFormat="1" applyFont="1" applyFill="1" applyBorder="1" applyAlignment="1">
      <alignment vertical="center"/>
    </xf>
    <xf numFmtId="41" fontId="9" fillId="0" borderId="1" xfId="2" applyNumberFormat="1" applyFont="1" applyFill="1" applyBorder="1" applyAlignment="1">
      <alignment vertical="center"/>
    </xf>
    <xf numFmtId="43" fontId="7" fillId="0" borderId="5" xfId="2" applyNumberFormat="1" applyFont="1" applyFill="1" applyBorder="1" applyAlignment="1">
      <alignment vertical="center"/>
    </xf>
    <xf numFmtId="41" fontId="7" fillId="0" borderId="17" xfId="2" applyNumberFormat="1" applyFont="1" applyFill="1" applyBorder="1" applyAlignment="1">
      <alignment vertical="center"/>
    </xf>
    <xf numFmtId="43" fontId="7" fillId="0" borderId="4" xfId="2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wrapText="1"/>
    </xf>
    <xf numFmtId="0" fontId="5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1" fontId="4" fillId="0" borderId="14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vertical="center"/>
    </xf>
    <xf numFmtId="38" fontId="7" fillId="0" borderId="3" xfId="10" applyFont="1" applyFill="1" applyBorder="1" applyAlignment="1">
      <alignment horizontal="right" vertical="center"/>
    </xf>
    <xf numFmtId="38" fontId="7" fillId="0" borderId="2" xfId="10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38" fontId="7" fillId="0" borderId="5" xfId="10" applyFont="1" applyFill="1" applyBorder="1" applyAlignment="1">
      <alignment horizontal="right" vertical="center"/>
    </xf>
    <xf numFmtId="38" fontId="7" fillId="0" borderId="4" xfId="10" applyFont="1" applyFill="1" applyBorder="1" applyAlignment="1">
      <alignment horizontal="right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distributed" vertical="center" justifyLastLine="1"/>
    </xf>
    <xf numFmtId="41" fontId="9" fillId="0" borderId="5" xfId="0" applyNumberFormat="1" applyFont="1" applyBorder="1" applyAlignment="1">
      <alignment horizontal="right" vertical="center"/>
    </xf>
    <xf numFmtId="41" fontId="9" fillId="0" borderId="4" xfId="2" applyNumberFormat="1" applyFont="1" applyFill="1" applyBorder="1" applyAlignment="1">
      <alignment horizontal="right" vertical="center"/>
    </xf>
    <xf numFmtId="49" fontId="9" fillId="0" borderId="17" xfId="0" applyNumberFormat="1" applyFont="1" applyBorder="1" applyAlignment="1">
      <alignment horizontal="distributed" vertical="center"/>
    </xf>
    <xf numFmtId="49" fontId="9" fillId="0" borderId="17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 vertical="center"/>
    </xf>
    <xf numFmtId="177" fontId="9" fillId="0" borderId="2" xfId="2" applyNumberFormat="1" applyFont="1" applyFill="1" applyBorder="1" applyAlignment="1">
      <alignment vertical="center"/>
    </xf>
    <xf numFmtId="177" fontId="7" fillId="0" borderId="4" xfId="2" applyNumberFormat="1" applyFont="1" applyFill="1" applyBorder="1" applyAlignment="1">
      <alignment vertical="center"/>
    </xf>
    <xf numFmtId="41" fontId="5" fillId="0" borderId="0" xfId="0" applyNumberFormat="1" applyFont="1"/>
    <xf numFmtId="41" fontId="45" fillId="0" borderId="2" xfId="0" applyNumberFormat="1" applyFont="1" applyBorder="1" applyAlignment="1">
      <alignment vertical="center"/>
    </xf>
    <xf numFmtId="0" fontId="46" fillId="0" borderId="2" xfId="0" applyFont="1" applyBorder="1" applyAlignment="1">
      <alignment horizontal="distributed" vertical="center"/>
    </xf>
    <xf numFmtId="41" fontId="47" fillId="0" borderId="4" xfId="0" applyNumberFormat="1" applyFont="1" applyBorder="1" applyAlignment="1">
      <alignment vertical="center"/>
    </xf>
    <xf numFmtId="0" fontId="48" fillId="0" borderId="4" xfId="0" applyFont="1" applyBorder="1" applyAlignment="1">
      <alignment horizontal="distributed" vertical="center"/>
    </xf>
    <xf numFmtId="0" fontId="4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41" fontId="9" fillId="0" borderId="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Continuous" vertical="top"/>
    </xf>
    <xf numFmtId="0" fontId="7" fillId="0" borderId="1" xfId="0" applyFont="1" applyBorder="1" applyAlignment="1">
      <alignment horizontal="centerContinuous" vertical="top"/>
    </xf>
    <xf numFmtId="0" fontId="7" fillId="0" borderId="2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41" fontId="9" fillId="0" borderId="0" xfId="0" applyNumberFormat="1" applyFont="1" applyAlignment="1">
      <alignment vertical="center"/>
    </xf>
    <xf numFmtId="0" fontId="7" fillId="0" borderId="1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7" applyFont="1" applyAlignment="1">
      <alignment vertical="center"/>
    </xf>
    <xf numFmtId="177" fontId="9" fillId="0" borderId="0" xfId="0" applyNumberFormat="1" applyFont="1"/>
    <xf numFmtId="177" fontId="9" fillId="0" borderId="2" xfId="7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7" fontId="7" fillId="0" borderId="4" xfId="7" applyNumberFormat="1" applyFont="1" applyBorder="1" applyAlignment="1">
      <alignment horizontal="right" vertical="center"/>
    </xf>
    <xf numFmtId="177" fontId="7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left"/>
    </xf>
    <xf numFmtId="0" fontId="2" fillId="0" borderId="0" xfId="19" applyFont="1">
      <alignment vertical="center"/>
    </xf>
    <xf numFmtId="0" fontId="51" fillId="0" borderId="0" xfId="19" applyFont="1">
      <alignment vertical="center"/>
    </xf>
    <xf numFmtId="0" fontId="35" fillId="0" borderId="0" xfId="19" applyFont="1">
      <alignment vertical="center"/>
    </xf>
    <xf numFmtId="0" fontId="51" fillId="0" borderId="0" xfId="19" applyFont="1" applyAlignment="1">
      <alignment horizontal="right" vertical="center"/>
    </xf>
    <xf numFmtId="41" fontId="4" fillId="0" borderId="25" xfId="19" applyNumberFormat="1" applyFont="1" applyBorder="1">
      <alignment vertical="center"/>
    </xf>
    <xf numFmtId="0" fontId="4" fillId="0" borderId="26" xfId="19" applyFont="1" applyBorder="1" applyAlignment="1">
      <alignment vertical="center" shrinkToFit="1"/>
    </xf>
    <xf numFmtId="0" fontId="51" fillId="0" borderId="27" xfId="19" applyFont="1" applyBorder="1" applyAlignment="1" applyProtection="1">
      <alignment horizontal="right" vertical="center"/>
      <protection locked="0"/>
    </xf>
    <xf numFmtId="41" fontId="28" fillId="0" borderId="28" xfId="19" applyNumberFormat="1" applyFont="1" applyBorder="1">
      <alignment vertical="center"/>
    </xf>
    <xf numFmtId="0" fontId="52" fillId="0" borderId="26" xfId="19" applyFont="1" applyBorder="1">
      <alignment vertical="center"/>
    </xf>
    <xf numFmtId="0" fontId="51" fillId="0" borderId="29" xfId="19" applyFont="1" applyBorder="1" applyAlignment="1">
      <alignment horizontal="center" vertical="center"/>
    </xf>
    <xf numFmtId="41" fontId="4" fillId="0" borderId="0" xfId="19" applyNumberFormat="1" applyFont="1">
      <alignment vertical="center"/>
    </xf>
    <xf numFmtId="0" fontId="4" fillId="0" borderId="0" xfId="19" applyFont="1" applyAlignment="1">
      <alignment vertical="center" shrinkToFit="1"/>
    </xf>
    <xf numFmtId="41" fontId="4" fillId="0" borderId="30" xfId="19" applyNumberFormat="1" applyFont="1" applyBorder="1">
      <alignment vertical="center"/>
    </xf>
    <xf numFmtId="0" fontId="4" fillId="0" borderId="31" xfId="19" applyFont="1" applyBorder="1" applyAlignment="1">
      <alignment vertical="center" shrinkToFit="1"/>
    </xf>
    <xf numFmtId="0" fontId="53" fillId="0" borderId="32" xfId="19" applyFont="1" applyBorder="1">
      <alignment vertical="center"/>
    </xf>
    <xf numFmtId="41" fontId="4" fillId="0" borderId="35" xfId="19" applyNumberFormat="1" applyFont="1" applyBorder="1">
      <alignment vertical="center"/>
    </xf>
    <xf numFmtId="0" fontId="51" fillId="0" borderId="27" xfId="19" applyFont="1" applyBorder="1">
      <alignment vertical="center"/>
    </xf>
    <xf numFmtId="41" fontId="4" fillId="0" borderId="36" xfId="19" applyNumberFormat="1" applyFont="1" applyBorder="1">
      <alignment vertical="center"/>
    </xf>
    <xf numFmtId="0" fontId="4" fillId="0" borderId="37" xfId="19" applyFont="1" applyBorder="1" applyAlignment="1">
      <alignment vertical="center" shrinkToFit="1"/>
    </xf>
    <xf numFmtId="0" fontId="51" fillId="0" borderId="38" xfId="19" applyFont="1" applyBorder="1" applyAlignment="1">
      <alignment horizontal="right" vertical="center"/>
    </xf>
    <xf numFmtId="41" fontId="4" fillId="0" borderId="40" xfId="19" applyNumberFormat="1" applyFont="1" applyBorder="1">
      <alignment vertical="center"/>
    </xf>
    <xf numFmtId="0" fontId="51" fillId="0" borderId="38" xfId="19" applyFont="1" applyBorder="1">
      <alignment vertical="center"/>
    </xf>
    <xf numFmtId="0" fontId="52" fillId="0" borderId="37" xfId="19" applyFont="1" applyBorder="1">
      <alignment vertical="center"/>
    </xf>
    <xf numFmtId="0" fontId="51" fillId="0" borderId="39" xfId="19" applyFont="1" applyBorder="1" applyAlignment="1">
      <alignment horizontal="center" vertical="center"/>
    </xf>
    <xf numFmtId="0" fontId="51" fillId="0" borderId="39" xfId="19" applyFont="1" applyBorder="1" applyAlignment="1">
      <alignment horizontal="right" vertical="center"/>
    </xf>
    <xf numFmtId="41" fontId="4" fillId="0" borderId="46" xfId="19" applyNumberFormat="1" applyFont="1" applyBorder="1">
      <alignment vertical="center"/>
    </xf>
    <xf numFmtId="0" fontId="51" fillId="0" borderId="38" xfId="19" applyFont="1" applyBorder="1" applyAlignment="1">
      <alignment horizontal="center" vertical="center"/>
    </xf>
    <xf numFmtId="0" fontId="4" fillId="0" borderId="37" xfId="19" applyFont="1" applyBorder="1">
      <alignment vertical="center"/>
    </xf>
    <xf numFmtId="0" fontId="4" fillId="0" borderId="37" xfId="19" applyFont="1" applyBorder="1" applyAlignment="1">
      <alignment horizontal="left" vertical="center" shrinkToFit="1"/>
    </xf>
    <xf numFmtId="41" fontId="28" fillId="0" borderId="36" xfId="19" applyNumberFormat="1" applyFont="1" applyBorder="1">
      <alignment vertical="center"/>
    </xf>
    <xf numFmtId="0" fontId="11" fillId="0" borderId="39" xfId="19" applyFont="1" applyBorder="1" applyAlignment="1">
      <alignment horizontal="right" vertical="center"/>
    </xf>
    <xf numFmtId="41" fontId="4" fillId="0" borderId="48" xfId="19" applyNumberFormat="1" applyFont="1" applyBorder="1">
      <alignment vertical="center"/>
    </xf>
    <xf numFmtId="0" fontId="4" fillId="0" borderId="42" xfId="19" applyFont="1" applyBorder="1" applyAlignment="1">
      <alignment vertical="center" shrinkToFit="1"/>
    </xf>
    <xf numFmtId="0" fontId="51" fillId="0" borderId="43" xfId="19" applyFont="1" applyBorder="1">
      <alignment vertical="center"/>
    </xf>
    <xf numFmtId="0" fontId="5" fillId="0" borderId="37" xfId="19" applyFont="1" applyBorder="1">
      <alignment vertical="center"/>
    </xf>
    <xf numFmtId="0" fontId="51" fillId="0" borderId="39" xfId="19" applyFont="1" applyBorder="1">
      <alignment vertical="center"/>
    </xf>
    <xf numFmtId="41" fontId="4" fillId="0" borderId="49" xfId="19" applyNumberFormat="1" applyFont="1" applyBorder="1">
      <alignment vertical="center"/>
    </xf>
    <xf numFmtId="0" fontId="51" fillId="0" borderId="38" xfId="19" applyFont="1" applyBorder="1" applyAlignment="1" applyProtection="1">
      <alignment horizontal="right" vertical="center"/>
      <protection locked="0"/>
    </xf>
    <xf numFmtId="41" fontId="4" fillId="0" borderId="50" xfId="19" applyNumberFormat="1" applyFont="1" applyBorder="1">
      <alignment vertical="center"/>
    </xf>
    <xf numFmtId="0" fontId="4" fillId="0" borderId="51" xfId="19" applyFont="1" applyBorder="1" applyAlignment="1">
      <alignment vertical="center" shrinkToFit="1"/>
    </xf>
    <xf numFmtId="0" fontId="51" fillId="0" borderId="52" xfId="19" applyFont="1" applyBorder="1" applyAlignment="1">
      <alignment horizontal="right" vertical="center"/>
    </xf>
    <xf numFmtId="41" fontId="4" fillId="0" borderId="7" xfId="19" applyNumberFormat="1" applyFont="1" applyBorder="1">
      <alignment vertical="center"/>
    </xf>
    <xf numFmtId="41" fontId="2" fillId="0" borderId="53" xfId="19" applyNumberFormat="1" applyFont="1" applyBorder="1">
      <alignment vertical="center"/>
    </xf>
    <xf numFmtId="0" fontId="4" fillId="0" borderId="19" xfId="19" applyFont="1" applyBorder="1">
      <alignment vertical="center"/>
    </xf>
    <xf numFmtId="0" fontId="54" fillId="0" borderId="26" xfId="19" applyFont="1" applyBorder="1">
      <alignment vertical="center"/>
    </xf>
    <xf numFmtId="0" fontId="51" fillId="0" borderId="27" xfId="19" applyFont="1" applyBorder="1" applyAlignment="1">
      <alignment horizontal="right" vertical="center"/>
    </xf>
    <xf numFmtId="41" fontId="4" fillId="0" borderId="28" xfId="19" applyNumberFormat="1" applyFont="1" applyBorder="1">
      <alignment vertical="center"/>
    </xf>
    <xf numFmtId="0" fontId="4" fillId="0" borderId="26" xfId="7" applyFont="1" applyBorder="1" applyAlignment="1">
      <alignment horizontal="left" vertical="center" shrinkToFit="1"/>
    </xf>
    <xf numFmtId="0" fontId="11" fillId="0" borderId="27" xfId="19" applyFont="1" applyBorder="1" applyAlignment="1">
      <alignment horizontal="right" vertical="center"/>
    </xf>
    <xf numFmtId="0" fontId="51" fillId="0" borderId="29" xfId="19" applyFont="1" applyBorder="1" applyAlignment="1">
      <alignment horizontal="right" vertical="center"/>
    </xf>
    <xf numFmtId="0" fontId="11" fillId="0" borderId="38" xfId="19" applyFont="1" applyBorder="1" applyAlignment="1">
      <alignment horizontal="right" vertical="center"/>
    </xf>
    <xf numFmtId="0" fontId="4" fillId="0" borderId="37" xfId="7" applyFont="1" applyBorder="1" applyAlignment="1">
      <alignment horizontal="left" vertical="center" shrinkToFit="1"/>
    </xf>
    <xf numFmtId="0" fontId="54" fillId="0" borderId="37" xfId="19" applyFont="1" applyBorder="1">
      <alignment vertical="center"/>
    </xf>
    <xf numFmtId="41" fontId="4" fillId="0" borderId="36" xfId="19" applyNumberFormat="1" applyFont="1" applyBorder="1" applyAlignment="1">
      <alignment horizontal="center" vertical="center"/>
    </xf>
    <xf numFmtId="0" fontId="58" fillId="0" borderId="37" xfId="19" applyFont="1" applyBorder="1" applyAlignment="1">
      <alignment horizontal="left" vertical="center"/>
    </xf>
    <xf numFmtId="0" fontId="4" fillId="0" borderId="37" xfId="20" applyFont="1" applyBorder="1" applyAlignment="1">
      <alignment horizontal="left" vertical="center" shrinkToFit="1"/>
    </xf>
    <xf numFmtId="0" fontId="51" fillId="0" borderId="55" xfId="19" applyFont="1" applyBorder="1" applyAlignment="1">
      <alignment horizontal="right" vertical="center"/>
    </xf>
    <xf numFmtId="41" fontId="51" fillId="0" borderId="57" xfId="19" applyNumberFormat="1" applyFont="1" applyBorder="1">
      <alignment vertical="center"/>
    </xf>
    <xf numFmtId="41" fontId="4" fillId="0" borderId="19" xfId="19" applyNumberFormat="1" applyFont="1" applyBorder="1">
      <alignment vertical="center"/>
    </xf>
    <xf numFmtId="0" fontId="4" fillId="0" borderId="58" xfId="19" applyFont="1" applyBorder="1" applyAlignment="1">
      <alignment vertical="center" shrinkToFit="1"/>
    </xf>
    <xf numFmtId="41" fontId="4" fillId="2" borderId="28" xfId="19" applyNumberFormat="1" applyFont="1" applyFill="1" applyBorder="1">
      <alignment vertical="center"/>
    </xf>
    <xf numFmtId="41" fontId="4" fillId="0" borderId="29" xfId="19" applyNumberFormat="1" applyFont="1" applyBorder="1">
      <alignment vertical="center"/>
    </xf>
    <xf numFmtId="0" fontId="4" fillId="2" borderId="26" xfId="19" applyFont="1" applyFill="1" applyBorder="1" applyAlignment="1">
      <alignment vertical="center" shrinkToFit="1"/>
    </xf>
    <xf numFmtId="0" fontId="4" fillId="0" borderId="47" xfId="19" applyFont="1" applyBorder="1" applyAlignment="1">
      <alignment vertical="center" shrinkToFit="1"/>
    </xf>
    <xf numFmtId="41" fontId="4" fillId="2" borderId="36" xfId="19" applyNumberFormat="1" applyFont="1" applyFill="1" applyBorder="1">
      <alignment vertical="center"/>
    </xf>
    <xf numFmtId="0" fontId="4" fillId="2" borderId="37" xfId="19" applyFont="1" applyFill="1" applyBorder="1" applyAlignment="1">
      <alignment vertical="center" shrinkToFit="1"/>
    </xf>
    <xf numFmtId="41" fontId="4" fillId="0" borderId="39" xfId="19" applyNumberFormat="1" applyFont="1" applyBorder="1">
      <alignment vertical="center"/>
    </xf>
    <xf numFmtId="41" fontId="4" fillId="0" borderId="39" xfId="19" applyNumberFormat="1" applyFont="1" applyBorder="1" applyAlignment="1">
      <alignment horizontal="right" vertical="center"/>
    </xf>
    <xf numFmtId="0" fontId="4" fillId="2" borderId="37" xfId="19" applyFont="1" applyFill="1" applyBorder="1">
      <alignment vertical="center"/>
    </xf>
    <xf numFmtId="41" fontId="28" fillId="0" borderId="40" xfId="19" applyNumberFormat="1" applyFont="1" applyBorder="1">
      <alignment vertical="center"/>
    </xf>
    <xf numFmtId="0" fontId="51" fillId="0" borderId="59" xfId="19" applyFont="1" applyBorder="1" applyAlignment="1">
      <alignment horizontal="right" vertical="center"/>
    </xf>
    <xf numFmtId="0" fontId="51" fillId="0" borderId="34" xfId="19" applyFont="1" applyBorder="1" applyAlignment="1">
      <alignment horizontal="right" vertical="center"/>
    </xf>
    <xf numFmtId="41" fontId="5" fillId="0" borderId="40" xfId="19" applyNumberFormat="1" applyFont="1" applyBorder="1">
      <alignment vertical="center"/>
    </xf>
    <xf numFmtId="41" fontId="4" fillId="2" borderId="40" xfId="19" applyNumberFormat="1" applyFont="1" applyFill="1" applyBorder="1">
      <alignment vertical="center"/>
    </xf>
    <xf numFmtId="41" fontId="5" fillId="0" borderId="0" xfId="19" applyNumberFormat="1" applyFont="1">
      <alignment vertical="center"/>
    </xf>
    <xf numFmtId="41" fontId="4" fillId="0" borderId="36" xfId="19" applyNumberFormat="1" applyFont="1" applyBorder="1" applyAlignment="1">
      <alignment horizontal="right" vertical="center"/>
    </xf>
    <xf numFmtId="41" fontId="4" fillId="0" borderId="52" xfId="19" applyNumberFormat="1" applyFont="1" applyBorder="1">
      <alignment vertical="center"/>
    </xf>
    <xf numFmtId="0" fontId="51" fillId="0" borderId="52" xfId="19" applyFont="1" applyBorder="1">
      <alignment vertical="center"/>
    </xf>
    <xf numFmtId="41" fontId="4" fillId="2" borderId="49" xfId="19" applyNumberFormat="1" applyFont="1" applyFill="1" applyBorder="1" applyAlignment="1">
      <alignment horizontal="right" vertical="center"/>
    </xf>
    <xf numFmtId="0" fontId="51" fillId="0" borderId="55" xfId="19" applyFont="1" applyBorder="1">
      <alignment vertical="center"/>
    </xf>
    <xf numFmtId="41" fontId="4" fillId="0" borderId="56" xfId="19" applyNumberFormat="1" applyFont="1" applyBorder="1">
      <alignment vertical="center"/>
    </xf>
    <xf numFmtId="41" fontId="12" fillId="0" borderId="52" xfId="19" applyNumberFormat="1" applyFont="1" applyBorder="1">
      <alignment vertical="center"/>
    </xf>
    <xf numFmtId="41" fontId="61" fillId="0" borderId="10" xfId="19" applyNumberFormat="1" applyFont="1" applyBorder="1">
      <alignment vertical="center"/>
    </xf>
    <xf numFmtId="41" fontId="61" fillId="0" borderId="61" xfId="19" applyNumberFormat="1" applyFont="1" applyBorder="1">
      <alignment vertical="center"/>
    </xf>
    <xf numFmtId="3" fontId="61" fillId="0" borderId="23" xfId="19" applyNumberFormat="1" applyFont="1" applyBorder="1">
      <alignment vertical="center"/>
    </xf>
    <xf numFmtId="0" fontId="5" fillId="0" borderId="0" xfId="19" applyFont="1" applyAlignment="1">
      <alignment horizontal="right" vertical="center"/>
    </xf>
    <xf numFmtId="41" fontId="2" fillId="0" borderId="0" xfId="19" applyNumberFormat="1" applyFont="1">
      <alignment vertical="center"/>
    </xf>
    <xf numFmtId="0" fontId="55" fillId="0" borderId="0" xfId="19" applyFont="1" applyAlignment="1">
      <alignment vertical="center" wrapText="1"/>
    </xf>
    <xf numFmtId="0" fontId="54" fillId="0" borderId="0" xfId="19" applyFont="1" applyAlignment="1">
      <alignment vertical="center" wrapText="1"/>
    </xf>
    <xf numFmtId="0" fontId="4" fillId="0" borderId="0" xfId="19" applyFont="1" applyAlignment="1">
      <alignment vertical="center" wrapText="1"/>
    </xf>
    <xf numFmtId="0" fontId="51" fillId="0" borderId="32" xfId="19" applyFont="1" applyBorder="1" applyAlignment="1">
      <alignment horizontal="right" vertical="center"/>
    </xf>
    <xf numFmtId="0" fontId="4" fillId="0" borderId="37" xfId="19" applyFont="1" applyBorder="1" applyAlignment="1">
      <alignment vertical="center" wrapText="1"/>
    </xf>
    <xf numFmtId="0" fontId="5" fillId="0" borderId="37" xfId="19" applyFont="1" applyBorder="1" applyAlignment="1">
      <alignment vertical="center" shrinkToFit="1"/>
    </xf>
    <xf numFmtId="0" fontId="4" fillId="0" borderId="37" xfId="19" applyFont="1" applyBorder="1" applyAlignment="1">
      <alignment horizontal="left" vertical="center" wrapText="1"/>
    </xf>
    <xf numFmtId="0" fontId="53" fillId="0" borderId="38" xfId="19" applyFont="1" applyBorder="1">
      <alignment vertical="center"/>
    </xf>
    <xf numFmtId="0" fontId="54" fillId="0" borderId="26" xfId="19" applyFont="1" applyBorder="1" applyAlignment="1">
      <alignment vertical="center" shrinkToFit="1"/>
    </xf>
    <xf numFmtId="0" fontId="54" fillId="0" borderId="37" xfId="19" applyFont="1" applyBorder="1" applyAlignment="1">
      <alignment vertical="center" shrinkToFit="1"/>
    </xf>
    <xf numFmtId="41" fontId="12" fillId="0" borderId="52" xfId="19" applyNumberFormat="1" applyFont="1" applyBorder="1" applyAlignment="1">
      <alignment vertical="center" shrinkToFit="1"/>
    </xf>
    <xf numFmtId="177" fontId="12" fillId="0" borderId="0" xfId="0" applyNumberFormat="1" applyFont="1" applyAlignment="1">
      <alignment vertical="center"/>
    </xf>
    <xf numFmtId="177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64" fillId="0" borderId="0" xfId="0" applyFont="1" applyAlignment="1">
      <alignment horizontal="right"/>
    </xf>
    <xf numFmtId="0" fontId="6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7" fontId="29" fillId="0" borderId="2" xfId="0" applyNumberFormat="1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177" fontId="15" fillId="0" borderId="4" xfId="0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2" fillId="0" borderId="8" xfId="0" applyFont="1" applyBorder="1"/>
    <xf numFmtId="0" fontId="18" fillId="0" borderId="8" xfId="0" applyFont="1" applyBorder="1"/>
    <xf numFmtId="41" fontId="29" fillId="0" borderId="2" xfId="0" applyNumberFormat="1" applyFont="1" applyBorder="1" applyAlignment="1">
      <alignment vertical="center"/>
    </xf>
    <xf numFmtId="41" fontId="29" fillId="0" borderId="2" xfId="0" applyNumberFormat="1" applyFont="1" applyBorder="1" applyAlignment="1">
      <alignment horizontal="right" vertical="center"/>
    </xf>
    <xf numFmtId="41" fontId="15" fillId="0" borderId="4" xfId="0" applyNumberFormat="1" applyFont="1" applyBorder="1" applyAlignment="1">
      <alignment vertical="center"/>
    </xf>
    <xf numFmtId="41" fontId="15" fillId="0" borderId="4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top"/>
    </xf>
    <xf numFmtId="0" fontId="7" fillId="0" borderId="11" xfId="0" applyFont="1" applyBorder="1" applyAlignment="1">
      <alignment horizontal="center"/>
    </xf>
    <xf numFmtId="0" fontId="2" fillId="0" borderId="0" xfId="17" applyFont="1" applyAlignment="1">
      <alignment horizontal="right"/>
    </xf>
    <xf numFmtId="185" fontId="2" fillId="0" borderId="0" xfId="17" applyNumberFormat="1" applyFont="1" applyAlignment="1">
      <alignment vertical="center"/>
    </xf>
    <xf numFmtId="185" fontId="67" fillId="0" borderId="0" xfId="17" applyNumberFormat="1" applyFont="1" applyAlignment="1">
      <alignment vertical="center"/>
    </xf>
    <xf numFmtId="185" fontId="9" fillId="0" borderId="2" xfId="17" applyNumberFormat="1" applyFont="1" applyBorder="1" applyAlignment="1">
      <alignment vertical="center"/>
    </xf>
    <xf numFmtId="0" fontId="68" fillId="0" borderId="2" xfId="17" applyFont="1" applyBorder="1" applyAlignment="1">
      <alignment horizontal="center" vertical="center"/>
    </xf>
    <xf numFmtId="185" fontId="7" fillId="0" borderId="4" xfId="17" applyNumberFormat="1" applyFont="1" applyBorder="1" applyAlignment="1">
      <alignment vertical="center"/>
    </xf>
    <xf numFmtId="0" fontId="69" fillId="0" borderId="4" xfId="17" applyFont="1" applyBorder="1" applyAlignment="1">
      <alignment horizontal="center" vertical="center"/>
    </xf>
    <xf numFmtId="0" fontId="7" fillId="0" borderId="4" xfId="17" applyFont="1" applyBorder="1" applyAlignment="1">
      <alignment horizontal="center" vertical="center"/>
    </xf>
    <xf numFmtId="0" fontId="7" fillId="0" borderId="3" xfId="17" applyFont="1" applyBorder="1" applyAlignment="1">
      <alignment horizontal="center" vertical="center"/>
    </xf>
    <xf numFmtId="0" fontId="7" fillId="0" borderId="2" xfId="17" applyFont="1" applyBorder="1" applyAlignment="1">
      <alignment horizontal="center" vertical="center"/>
    </xf>
    <xf numFmtId="0" fontId="7" fillId="0" borderId="6" xfId="17" applyFont="1" applyBorder="1" applyAlignment="1">
      <alignment horizontal="center" vertical="center"/>
    </xf>
    <xf numFmtId="0" fontId="7" fillId="0" borderId="1" xfId="17" applyFont="1" applyBorder="1" applyAlignment="1">
      <alignment vertical="center"/>
    </xf>
    <xf numFmtId="0" fontId="7" fillId="0" borderId="15" xfId="17" applyFont="1" applyBorder="1" applyAlignment="1">
      <alignment horizontal="centerContinuous" vertical="center"/>
    </xf>
    <xf numFmtId="0" fontId="7" fillId="0" borderId="9" xfId="17" applyFont="1" applyBorder="1" applyAlignment="1">
      <alignment horizontal="centerContinuous" vertical="center"/>
    </xf>
    <xf numFmtId="0" fontId="7" fillId="0" borderId="13" xfId="17" applyFont="1" applyBorder="1" applyAlignment="1">
      <alignment horizontal="centerContinuous" vertical="center"/>
    </xf>
    <xf numFmtId="0" fontId="7" fillId="0" borderId="11" xfId="17" applyFont="1" applyBorder="1" applyAlignment="1">
      <alignment horizontal="right" vertical="center"/>
    </xf>
    <xf numFmtId="0" fontId="10" fillId="0" borderId="8" xfId="17" applyFont="1" applyBorder="1" applyAlignment="1">
      <alignment vertical="center"/>
    </xf>
    <xf numFmtId="10" fontId="2" fillId="0" borderId="0" xfId="21" applyNumberFormat="1" applyFont="1" applyAlignment="1">
      <alignment vertical="center"/>
    </xf>
    <xf numFmtId="192" fontId="2" fillId="0" borderId="0" xfId="17" applyNumberFormat="1" applyFont="1" applyAlignment="1">
      <alignment vertical="center"/>
    </xf>
    <xf numFmtId="10" fontId="5" fillId="0" borderId="0" xfId="21" applyNumberFormat="1" applyFont="1" applyAlignment="1">
      <alignment horizontal="right" vertical="center"/>
    </xf>
    <xf numFmtId="193" fontId="5" fillId="0" borderId="0" xfId="21" applyNumberFormat="1" applyFont="1" applyAlignment="1">
      <alignment vertical="center"/>
    </xf>
    <xf numFmtId="43" fontId="9" fillId="0" borderId="2" xfId="17" applyNumberFormat="1" applyFont="1" applyBorder="1" applyAlignment="1">
      <alignment horizontal="right" vertical="center"/>
    </xf>
    <xf numFmtId="41" fontId="9" fillId="0" borderId="2" xfId="10" applyNumberFormat="1" applyFont="1" applyFill="1" applyBorder="1" applyAlignment="1">
      <alignment horizontal="right" vertical="center"/>
    </xf>
    <xf numFmtId="180" fontId="9" fillId="0" borderId="2" xfId="17" applyNumberFormat="1" applyFont="1" applyBorder="1" applyAlignment="1">
      <alignment horizontal="right" vertical="center"/>
    </xf>
    <xf numFmtId="0" fontId="9" fillId="0" borderId="2" xfId="17" applyFont="1" applyBorder="1" applyAlignment="1">
      <alignment horizontal="center" vertical="center"/>
    </xf>
    <xf numFmtId="43" fontId="7" fillId="0" borderId="4" xfId="17" applyNumberFormat="1" applyFont="1" applyBorder="1" applyAlignment="1">
      <alignment horizontal="right" vertical="center"/>
    </xf>
    <xf numFmtId="41" fontId="7" fillId="0" borderId="4" xfId="10" applyNumberFormat="1" applyFont="1" applyFill="1" applyBorder="1" applyAlignment="1">
      <alignment horizontal="right" vertical="center"/>
    </xf>
    <xf numFmtId="180" fontId="7" fillId="0" borderId="4" xfId="17" applyNumberFormat="1" applyFont="1" applyBorder="1" applyAlignment="1">
      <alignment horizontal="right" vertical="center"/>
    </xf>
    <xf numFmtId="183" fontId="9" fillId="0" borderId="2" xfId="17" applyNumberFormat="1" applyFont="1" applyBorder="1" applyAlignment="1">
      <alignment vertical="center"/>
    </xf>
    <xf numFmtId="181" fontId="9" fillId="0" borderId="2" xfId="17" applyNumberFormat="1" applyFont="1" applyBorder="1" applyAlignment="1">
      <alignment vertical="center"/>
    </xf>
    <xf numFmtId="183" fontId="7" fillId="0" borderId="4" xfId="17" applyNumberFormat="1" applyFont="1" applyBorder="1" applyAlignment="1">
      <alignment vertical="center"/>
    </xf>
    <xf numFmtId="181" fontId="7" fillId="0" borderId="4" xfId="17" applyNumberFormat="1" applyFont="1" applyBorder="1" applyAlignment="1">
      <alignment vertical="center"/>
    </xf>
    <xf numFmtId="0" fontId="7" fillId="0" borderId="2" xfId="17" applyFont="1" applyBorder="1" applyAlignment="1">
      <alignment vertical="center"/>
    </xf>
    <xf numFmtId="0" fontId="7" fillId="0" borderId="12" xfId="17" applyFont="1" applyBorder="1" applyAlignment="1">
      <alignment horizontal="right" vertical="center"/>
    </xf>
    <xf numFmtId="0" fontId="2" fillId="0" borderId="8" xfId="17" applyFont="1" applyBorder="1"/>
    <xf numFmtId="177" fontId="2" fillId="0" borderId="0" xfId="17" applyNumberFormat="1" applyFont="1"/>
    <xf numFmtId="0" fontId="5" fillId="0" borderId="0" xfId="17" applyFont="1" applyAlignment="1">
      <alignment horizontal="right"/>
    </xf>
    <xf numFmtId="0" fontId="5" fillId="0" borderId="0" xfId="22" applyFont="1" applyAlignment="1">
      <alignment horizontal="right" vertical="center"/>
    </xf>
    <xf numFmtId="0" fontId="72" fillId="0" borderId="0" xfId="22" applyFont="1"/>
    <xf numFmtId="0" fontId="5" fillId="0" borderId="0" xfId="22" applyFont="1" applyAlignment="1">
      <alignment vertical="center"/>
    </xf>
    <xf numFmtId="177" fontId="7" fillId="0" borderId="0" xfId="17" applyNumberFormat="1" applyFont="1"/>
    <xf numFmtId="177" fontId="9" fillId="0" borderId="2" xfId="22" applyNumberFormat="1" applyFont="1" applyBorder="1" applyAlignment="1">
      <alignment vertical="center"/>
    </xf>
    <xf numFmtId="0" fontId="9" fillId="0" borderId="2" xfId="22" applyFont="1" applyBorder="1" applyAlignment="1">
      <alignment horizontal="center" vertical="center"/>
    </xf>
    <xf numFmtId="177" fontId="7" fillId="0" borderId="4" xfId="22" applyNumberFormat="1" applyFont="1" applyBorder="1" applyAlignment="1">
      <alignment vertical="center"/>
    </xf>
    <xf numFmtId="0" fontId="7" fillId="0" borderId="4" xfId="22" applyFont="1" applyBorder="1" applyAlignment="1">
      <alignment horizontal="center" vertical="center"/>
    </xf>
    <xf numFmtId="0" fontId="7" fillId="0" borderId="1" xfId="22" applyFont="1" applyBorder="1" applyAlignment="1">
      <alignment horizontal="left" vertical="center"/>
    </xf>
    <xf numFmtId="0" fontId="7" fillId="0" borderId="11" xfId="22" applyFont="1" applyBorder="1" applyAlignment="1">
      <alignment horizontal="right" vertical="center"/>
    </xf>
    <xf numFmtId="0" fontId="73" fillId="0" borderId="0" xfId="22" applyFont="1" applyAlignment="1">
      <alignment horizontal="right"/>
    </xf>
    <xf numFmtId="0" fontId="5" fillId="0" borderId="8" xfId="22" applyFont="1" applyBorder="1" applyAlignment="1">
      <alignment horizontal="right" vertical="center"/>
    </xf>
    <xf numFmtId="0" fontId="72" fillId="0" borderId="8" xfId="22" applyFont="1" applyBorder="1"/>
    <xf numFmtId="0" fontId="2" fillId="0" borderId="8" xfId="22" applyFont="1" applyBorder="1" applyAlignment="1">
      <alignment vertical="center"/>
    </xf>
    <xf numFmtId="0" fontId="10" fillId="0" borderId="8" xfId="22" applyFont="1" applyBorder="1" applyAlignment="1">
      <alignment vertical="center"/>
    </xf>
    <xf numFmtId="0" fontId="2" fillId="0" borderId="0" xfId="22" applyFont="1"/>
    <xf numFmtId="0" fontId="10" fillId="0" borderId="0" xfId="22" applyFont="1" applyAlignment="1">
      <alignment vertical="center"/>
    </xf>
    <xf numFmtId="0" fontId="0" fillId="0" borderId="0" xfId="17" applyFont="1"/>
    <xf numFmtId="0" fontId="35" fillId="0" borderId="0" xfId="17" applyFont="1"/>
    <xf numFmtId="0" fontId="35" fillId="0" borderId="0" xfId="17" applyFont="1" applyAlignment="1">
      <alignment horizontal="right" vertical="center"/>
    </xf>
    <xf numFmtId="41" fontId="7" fillId="0" borderId="0" xfId="17" applyNumberFormat="1" applyFont="1"/>
    <xf numFmtId="0" fontId="0" fillId="0" borderId="6" xfId="17" applyFont="1" applyBorder="1"/>
    <xf numFmtId="194" fontId="12" fillId="0" borderId="6" xfId="2" applyNumberFormat="1" applyFont="1" applyBorder="1" applyAlignment="1">
      <alignment vertical="center"/>
    </xf>
    <xf numFmtId="41" fontId="12" fillId="0" borderId="6" xfId="2" applyNumberFormat="1" applyFont="1" applyBorder="1" applyAlignment="1">
      <alignment vertical="center"/>
    </xf>
    <xf numFmtId="41" fontId="9" fillId="0" borderId="2" xfId="2" applyNumberFormat="1" applyFont="1" applyBorder="1" applyAlignment="1">
      <alignment horizontal="right" vertical="center"/>
    </xf>
    <xf numFmtId="41" fontId="7" fillId="0" borderId="6" xfId="2" applyNumberFormat="1" applyFont="1" applyBorder="1" applyAlignment="1">
      <alignment horizontal="right" vertical="center"/>
    </xf>
    <xf numFmtId="38" fontId="0" fillId="0" borderId="0" xfId="10" applyFont="1" applyBorder="1" applyAlignment="1"/>
    <xf numFmtId="194" fontId="12" fillId="0" borderId="0" xfId="2" applyNumberFormat="1" applyFont="1" applyBorder="1" applyAlignment="1">
      <alignment vertical="center"/>
    </xf>
    <xf numFmtId="41" fontId="12" fillId="0" borderId="0" xfId="2" applyNumberFormat="1" applyFont="1" applyBorder="1" applyAlignment="1">
      <alignment vertical="center"/>
    </xf>
    <xf numFmtId="41" fontId="7" fillId="0" borderId="17" xfId="2" applyNumberFormat="1" applyFont="1" applyBorder="1" applyAlignment="1">
      <alignment vertical="center" shrinkToFit="1"/>
    </xf>
    <xf numFmtId="41" fontId="7" fillId="0" borderId="4" xfId="2" applyNumberFormat="1" applyFont="1" applyBorder="1" applyAlignment="1">
      <alignment vertical="center" shrinkToFit="1"/>
    </xf>
    <xf numFmtId="41" fontId="9" fillId="0" borderId="17" xfId="2" applyNumberFormat="1" applyFont="1" applyBorder="1" applyAlignment="1">
      <alignment vertical="center" shrinkToFit="1"/>
    </xf>
    <xf numFmtId="41" fontId="12" fillId="3" borderId="0" xfId="2" applyNumberFormat="1" applyFont="1" applyFill="1" applyBorder="1" applyAlignment="1">
      <alignment vertical="center"/>
    </xf>
    <xf numFmtId="41" fontId="9" fillId="0" borderId="4" xfId="2" applyNumberFormat="1" applyFont="1" applyBorder="1" applyAlignment="1">
      <alignment horizontal="right" vertical="center"/>
    </xf>
    <xf numFmtId="41" fontId="9" fillId="0" borderId="4" xfId="2" applyNumberFormat="1" applyFont="1" applyFill="1" applyBorder="1" applyAlignment="1">
      <alignment vertical="center" shrinkToFit="1"/>
    </xf>
    <xf numFmtId="41" fontId="7" fillId="0" borderId="17" xfId="2" applyNumberFormat="1" applyFont="1" applyFill="1" applyBorder="1" applyAlignment="1">
      <alignment vertical="center" shrinkToFit="1"/>
    </xf>
    <xf numFmtId="41" fontId="7" fillId="0" borderId="4" xfId="2" applyNumberFormat="1" applyFont="1" applyFill="1" applyBorder="1" applyAlignment="1">
      <alignment vertical="center" shrinkToFit="1"/>
    </xf>
    <xf numFmtId="41" fontId="9" fillId="0" borderId="17" xfId="2" applyNumberFormat="1" applyFont="1" applyFill="1" applyBorder="1" applyAlignment="1">
      <alignment vertical="center" shrinkToFit="1"/>
    </xf>
    <xf numFmtId="41" fontId="7" fillId="0" borderId="17" xfId="2" applyNumberFormat="1" applyFont="1" applyBorder="1" applyAlignment="1">
      <alignment vertical="center"/>
    </xf>
    <xf numFmtId="41" fontId="7" fillId="0" borderId="0" xfId="2" applyNumberFormat="1" applyFont="1" applyBorder="1" applyAlignment="1">
      <alignment horizontal="right" vertical="center"/>
    </xf>
    <xf numFmtId="41" fontId="7" fillId="0" borderId="0" xfId="2" applyNumberFormat="1" applyFont="1" applyBorder="1" applyAlignment="1">
      <alignment vertical="center" shrinkToFit="1"/>
    </xf>
    <xf numFmtId="0" fontId="4" fillId="0" borderId="0" xfId="17" applyFont="1" applyAlignment="1">
      <alignment horizontal="distributed" vertical="top"/>
    </xf>
    <xf numFmtId="0" fontId="4" fillId="0" borderId="0" xfId="17" applyFont="1" applyAlignment="1">
      <alignment horizontal="distributed"/>
    </xf>
    <xf numFmtId="0" fontId="62" fillId="0" borderId="0" xfId="17" applyFont="1" applyAlignment="1">
      <alignment horizontal="distributed" vertical="center" wrapText="1"/>
    </xf>
    <xf numFmtId="38" fontId="0" fillId="0" borderId="0" xfId="10" applyFont="1" applyBorder="1" applyAlignment="1">
      <alignment vertical="center"/>
    </xf>
    <xf numFmtId="0" fontId="1" fillId="0" borderId="0" xfId="17" applyAlignment="1">
      <alignment vertical="center"/>
    </xf>
    <xf numFmtId="0" fontId="1" fillId="0" borderId="0" xfId="17"/>
    <xf numFmtId="38" fontId="1" fillId="0" borderId="0" xfId="10" applyFont="1" applyBorder="1" applyAlignment="1"/>
    <xf numFmtId="41" fontId="12" fillId="0" borderId="0" xfId="2" applyNumberFormat="1" applyFont="1" applyFill="1" applyBorder="1" applyAlignment="1">
      <alignment vertical="center"/>
    </xf>
    <xf numFmtId="0" fontId="4" fillId="0" borderId="17" xfId="17" applyFont="1" applyBorder="1"/>
    <xf numFmtId="0" fontId="0" fillId="0" borderId="0" xfId="17" applyFont="1" applyAlignment="1">
      <alignment vertical="center"/>
    </xf>
    <xf numFmtId="38" fontId="0" fillId="0" borderId="0" xfId="10" applyFont="1" applyFill="1" applyBorder="1" applyAlignment="1">
      <alignment vertical="center"/>
    </xf>
    <xf numFmtId="41" fontId="7" fillId="0" borderId="0" xfId="17" applyNumberFormat="1" applyFont="1" applyAlignment="1">
      <alignment vertical="center"/>
    </xf>
    <xf numFmtId="41" fontId="0" fillId="0" borderId="0" xfId="17" applyNumberFormat="1" applyFont="1" applyAlignment="1">
      <alignment vertical="center"/>
    </xf>
    <xf numFmtId="0" fontId="12" fillId="0" borderId="0" xfId="17" applyFont="1" applyAlignment="1">
      <alignment vertical="center"/>
    </xf>
    <xf numFmtId="41" fontId="9" fillId="0" borderId="0" xfId="17" applyNumberFormat="1" applyFont="1" applyAlignment="1">
      <alignment vertical="center"/>
    </xf>
    <xf numFmtId="41" fontId="10" fillId="0" borderId="0" xfId="17" applyNumberFormat="1" applyFont="1" applyAlignment="1">
      <alignment vertical="center"/>
    </xf>
    <xf numFmtId="194" fontId="12" fillId="0" borderId="14" xfId="2" applyNumberFormat="1" applyFont="1" applyBorder="1" applyAlignment="1">
      <alignment vertical="center"/>
    </xf>
    <xf numFmtId="41" fontId="12" fillId="0" borderId="14" xfId="2" applyNumberFormat="1" applyFont="1" applyBorder="1" applyAlignment="1">
      <alignment vertical="center"/>
    </xf>
    <xf numFmtId="41" fontId="9" fillId="0" borderId="10" xfId="2" applyNumberFormat="1" applyFont="1" applyBorder="1" applyAlignment="1">
      <alignment vertical="center" shrinkToFit="1"/>
    </xf>
    <xf numFmtId="41" fontId="7" fillId="0" borderId="23" xfId="2" applyNumberFormat="1" applyFont="1" applyBorder="1" applyAlignment="1">
      <alignment vertical="center" shrinkToFit="1"/>
    </xf>
    <xf numFmtId="41" fontId="7" fillId="0" borderId="10" xfId="2" applyNumberFormat="1" applyFont="1" applyBorder="1" applyAlignment="1">
      <alignment vertical="center" shrinkToFit="1"/>
    </xf>
    <xf numFmtId="0" fontId="28" fillId="0" borderId="19" xfId="17" applyFont="1" applyBorder="1" applyAlignment="1">
      <alignment horizontal="center" vertical="center"/>
    </xf>
    <xf numFmtId="0" fontId="28" fillId="0" borderId="18" xfId="17" applyFont="1" applyBorder="1" applyAlignment="1">
      <alignment horizontal="center" vertical="center"/>
    </xf>
    <xf numFmtId="0" fontId="2" fillId="0" borderId="0" xfId="7" applyFont="1"/>
    <xf numFmtId="0" fontId="5" fillId="0" borderId="0" xfId="7" applyFont="1" applyAlignment="1">
      <alignment horizontal="left" vertical="center" wrapText="1"/>
    </xf>
    <xf numFmtId="0" fontId="38" fillId="0" borderId="0" xfId="7" applyFont="1" applyAlignment="1">
      <alignment horizontal="right" vertical="top"/>
    </xf>
    <xf numFmtId="0" fontId="38" fillId="0" borderId="0" xfId="7" applyFont="1" applyAlignment="1">
      <alignment horizontal="left" vertical="center" wrapText="1"/>
    </xf>
    <xf numFmtId="0" fontId="39" fillId="0" borderId="0" xfId="7" applyFont="1"/>
    <xf numFmtId="0" fontId="5" fillId="0" borderId="0" xfId="7" applyFont="1" applyAlignment="1">
      <alignment horizontal="left" vertical="center"/>
    </xf>
    <xf numFmtId="0" fontId="5" fillId="0" borderId="0" xfId="17" applyFont="1" applyAlignment="1">
      <alignment vertical="top"/>
    </xf>
    <xf numFmtId="0" fontId="7" fillId="0" borderId="0" xfId="7" applyFont="1"/>
    <xf numFmtId="0" fontId="9" fillId="0" borderId="2" xfId="15" applyFont="1" applyBorder="1" applyAlignment="1">
      <alignment horizontal="center" vertical="center"/>
    </xf>
    <xf numFmtId="185" fontId="7" fillId="0" borderId="4" xfId="7" applyNumberFormat="1" applyFont="1" applyBorder="1" applyAlignment="1">
      <alignment vertical="center"/>
    </xf>
    <xf numFmtId="185" fontId="7" fillId="0" borderId="17" xfId="7" applyNumberFormat="1" applyFont="1" applyBorder="1" applyAlignment="1">
      <alignment horizontal="right" vertical="center"/>
    </xf>
    <xf numFmtId="0" fontId="7" fillId="0" borderId="4" xfId="15" applyFont="1" applyBorder="1" applyAlignment="1">
      <alignment horizontal="center" vertical="center"/>
    </xf>
    <xf numFmtId="0" fontId="7" fillId="0" borderId="7" xfId="7" applyFont="1" applyBorder="1" applyAlignment="1">
      <alignment horizontal="center" vertical="center"/>
    </xf>
    <xf numFmtId="0" fontId="7" fillId="0" borderId="19" xfId="7" applyFont="1" applyBorder="1" applyAlignment="1">
      <alignment horizontal="center" vertical="center"/>
    </xf>
    <xf numFmtId="0" fontId="7" fillId="0" borderId="2" xfId="15" applyFont="1" applyBorder="1" applyAlignment="1">
      <alignment vertical="center"/>
    </xf>
    <xf numFmtId="0" fontId="7" fillId="0" borderId="12" xfId="15" applyFont="1" applyBorder="1" applyAlignment="1">
      <alignment horizontal="right" vertical="center"/>
    </xf>
    <xf numFmtId="0" fontId="4" fillId="0" borderId="0" xfId="7" applyFont="1"/>
    <xf numFmtId="0" fontId="10" fillId="0" borderId="0" xfId="7" applyFont="1"/>
    <xf numFmtId="0" fontId="10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38" fontId="12" fillId="0" borderId="0" xfId="2" applyFont="1" applyAlignment="1">
      <alignment vertical="center"/>
    </xf>
    <xf numFmtId="0" fontId="4" fillId="0" borderId="0" xfId="7" applyFont="1" applyAlignment="1">
      <alignment horizontal="distributed" vertical="center" justifyLastLine="1"/>
    </xf>
    <xf numFmtId="38" fontId="5" fillId="0" borderId="0" xfId="2" applyFont="1" applyAlignment="1">
      <alignment horizontal="right" vertical="center"/>
    </xf>
    <xf numFmtId="0" fontId="5" fillId="0" borderId="0" xfId="7" applyFont="1" applyAlignment="1">
      <alignment horizontal="left" vertical="top" justifyLastLine="1"/>
    </xf>
    <xf numFmtId="0" fontId="4" fillId="0" borderId="0" xfId="7" applyFont="1" applyAlignment="1">
      <alignment horizontal="center" vertical="center"/>
    </xf>
    <xf numFmtId="0" fontId="7" fillId="0" borderId="0" xfId="7" applyFont="1" applyAlignment="1">
      <alignment vertical="center"/>
    </xf>
    <xf numFmtId="177" fontId="9" fillId="0" borderId="2" xfId="7" applyNumberFormat="1" applyFont="1" applyBorder="1" applyAlignment="1">
      <alignment vertical="center"/>
    </xf>
    <xf numFmtId="177" fontId="7" fillId="0" borderId="1" xfId="7" applyNumberFormat="1" applyFont="1" applyBorder="1" applyAlignment="1">
      <alignment vertical="center"/>
    </xf>
    <xf numFmtId="177" fontId="7" fillId="0" borderId="2" xfId="7" applyNumberFormat="1" applyFont="1" applyBorder="1" applyAlignment="1">
      <alignment vertical="center"/>
    </xf>
    <xf numFmtId="38" fontId="7" fillId="0" borderId="3" xfId="2" applyFont="1" applyBorder="1" applyAlignment="1">
      <alignment horizontal="distributed" vertical="center"/>
    </xf>
    <xf numFmtId="38" fontId="4" fillId="0" borderId="6" xfId="2" applyFont="1" applyBorder="1" applyAlignment="1">
      <alignment horizontal="distributed" vertical="center"/>
    </xf>
    <xf numFmtId="0" fontId="7" fillId="0" borderId="6" xfId="7" applyFont="1" applyBorder="1" applyAlignment="1">
      <alignment horizontal="center" vertical="center" wrapText="1"/>
    </xf>
    <xf numFmtId="177" fontId="9" fillId="0" borderId="4" xfId="7" applyNumberFormat="1" applyFont="1" applyBorder="1" applyAlignment="1">
      <alignment vertical="center"/>
    </xf>
    <xf numFmtId="177" fontId="7" fillId="0" borderId="17" xfId="7" applyNumberFormat="1" applyFont="1" applyBorder="1" applyAlignment="1">
      <alignment vertical="center"/>
    </xf>
    <xf numFmtId="38" fontId="7" fillId="0" borderId="5" xfId="2" applyFont="1" applyBorder="1" applyAlignment="1">
      <alignment horizontal="distributed" vertical="center"/>
    </xf>
    <xf numFmtId="38" fontId="7" fillId="0" borderId="0" xfId="2" applyFont="1" applyBorder="1" applyAlignment="1">
      <alignment horizontal="distributed" vertical="center"/>
    </xf>
    <xf numFmtId="0" fontId="7" fillId="0" borderId="0" xfId="7" applyFont="1" applyAlignment="1">
      <alignment horizontal="center" vertical="center" wrapText="1"/>
    </xf>
    <xf numFmtId="0" fontId="7" fillId="0" borderId="5" xfId="7" applyFont="1" applyBorder="1" applyAlignment="1">
      <alignment horizontal="distributed" vertical="center"/>
    </xf>
    <xf numFmtId="0" fontId="7" fillId="0" borderId="0" xfId="7" applyFont="1" applyAlignment="1">
      <alignment horizontal="distributed" vertical="center"/>
    </xf>
    <xf numFmtId="0" fontId="7" fillId="0" borderId="17" xfId="7" applyFont="1" applyBorder="1" applyAlignment="1">
      <alignment horizontal="center" vertical="center" wrapText="1"/>
    </xf>
    <xf numFmtId="177" fontId="9" fillId="0" borderId="10" xfId="7" applyNumberFormat="1" applyFont="1" applyBorder="1" applyAlignment="1">
      <alignment vertical="center"/>
    </xf>
    <xf numFmtId="177" fontId="7" fillId="0" borderId="23" xfId="7" applyNumberFormat="1" applyFont="1" applyBorder="1" applyAlignment="1">
      <alignment vertical="center"/>
    </xf>
    <xf numFmtId="38" fontId="7" fillId="0" borderId="6" xfId="2" applyFont="1" applyBorder="1" applyAlignment="1">
      <alignment horizontal="distributed" vertical="center"/>
    </xf>
    <xf numFmtId="0" fontId="7" fillId="0" borderId="1" xfId="7" applyFont="1" applyBorder="1" applyAlignment="1">
      <alignment horizontal="center" vertical="distributed" textRotation="255" justifyLastLine="1"/>
    </xf>
    <xf numFmtId="41" fontId="7" fillId="0" borderId="17" xfId="7" applyNumberFormat="1" applyFont="1" applyBorder="1" applyAlignment="1">
      <alignment vertical="center"/>
    </xf>
    <xf numFmtId="0" fontId="7" fillId="0" borderId="17" xfId="7" applyFont="1" applyBorder="1" applyAlignment="1">
      <alignment horizontal="center" vertical="distributed" textRotation="255" justifyLastLine="1"/>
    </xf>
    <xf numFmtId="38" fontId="7" fillId="0" borderId="3" xfId="2" applyFont="1" applyBorder="1" applyAlignment="1">
      <alignment horizontal="center" vertical="center"/>
    </xf>
    <xf numFmtId="38" fontId="7" fillId="0" borderId="6" xfId="2" applyFont="1" applyBorder="1" applyAlignment="1">
      <alignment vertical="center"/>
    </xf>
    <xf numFmtId="0" fontId="7" fillId="0" borderId="1" xfId="7" applyFont="1" applyBorder="1" applyAlignment="1">
      <alignment horizontal="center" vertical="center" wrapText="1"/>
    </xf>
    <xf numFmtId="38" fontId="7" fillId="0" borderId="5" xfId="2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38" fontId="7" fillId="0" borderId="21" xfId="2" applyFont="1" applyBorder="1" applyAlignment="1">
      <alignment horizontal="center" vertical="center"/>
    </xf>
    <xf numFmtId="0" fontId="7" fillId="0" borderId="23" xfId="7" applyFont="1" applyBorder="1" applyAlignment="1">
      <alignment horizontal="center" vertical="center" wrapText="1"/>
    </xf>
    <xf numFmtId="0" fontId="7" fillId="0" borderId="3" xfId="7" applyFont="1" applyBorder="1" applyAlignment="1">
      <alignment horizontal="left" vertical="center"/>
    </xf>
    <xf numFmtId="0" fontId="7" fillId="0" borderId="6" xfId="7" applyFont="1" applyBorder="1" applyAlignment="1">
      <alignment horizontal="left" vertical="center"/>
    </xf>
    <xf numFmtId="0" fontId="7" fillId="0" borderId="6" xfId="7" applyFont="1" applyBorder="1" applyAlignment="1">
      <alignment horizontal="center" vertical="center"/>
    </xf>
    <xf numFmtId="0" fontId="7" fillId="0" borderId="1" xfId="7" applyFont="1" applyBorder="1" applyAlignment="1">
      <alignment horizontal="left" vertical="center"/>
    </xf>
    <xf numFmtId="0" fontId="9" fillId="0" borderId="0" xfId="7" applyFont="1" applyAlignment="1">
      <alignment vertical="center"/>
    </xf>
    <xf numFmtId="0" fontId="9" fillId="0" borderId="0" xfId="7" applyFont="1"/>
    <xf numFmtId="38" fontId="7" fillId="0" borderId="16" xfId="2" applyFont="1" applyBorder="1" applyAlignment="1">
      <alignment horizontal="right" vertical="center"/>
    </xf>
    <xf numFmtId="0" fontId="7" fillId="0" borderId="16" xfId="7" applyFont="1" applyBorder="1" applyAlignment="1">
      <alignment vertical="center"/>
    </xf>
    <xf numFmtId="0" fontId="7" fillId="0" borderId="11" xfId="7" applyFont="1" applyBorder="1" applyAlignment="1">
      <alignment vertical="center"/>
    </xf>
    <xf numFmtId="38" fontId="10" fillId="0" borderId="8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0" fontId="10" fillId="0" borderId="8" xfId="7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0" fontId="18" fillId="0" borderId="0" xfId="23" applyFont="1"/>
    <xf numFmtId="0" fontId="2" fillId="0" borderId="0" xfId="23" applyFont="1" applyAlignment="1">
      <alignment vertical="center"/>
    </xf>
    <xf numFmtId="0" fontId="5" fillId="0" borderId="0" xfId="23" applyFont="1" applyAlignment="1">
      <alignment vertical="center"/>
    </xf>
    <xf numFmtId="0" fontId="18" fillId="0" borderId="0" xfId="23" applyFont="1" applyAlignment="1">
      <alignment horizontal="right" vertical="center"/>
    </xf>
    <xf numFmtId="0" fontId="5" fillId="0" borderId="0" xfId="23" applyFont="1" applyAlignment="1">
      <alignment horizontal="right" vertical="center"/>
    </xf>
    <xf numFmtId="0" fontId="5" fillId="0" borderId="0" xfId="23" applyFont="1" applyAlignment="1">
      <alignment horizontal="left" vertical="center"/>
    </xf>
    <xf numFmtId="0" fontId="19" fillId="0" borderId="0" xfId="23" applyFont="1"/>
    <xf numFmtId="0" fontId="7" fillId="0" borderId="0" xfId="23" applyFont="1" applyAlignment="1">
      <alignment vertical="center"/>
    </xf>
    <xf numFmtId="41" fontId="9" fillId="0" borderId="0" xfId="23" applyNumberFormat="1" applyFont="1" applyAlignment="1">
      <alignment horizontal="right" vertical="center"/>
    </xf>
    <xf numFmtId="0" fontId="9" fillId="0" borderId="1" xfId="23" applyFont="1" applyBorder="1" applyAlignment="1">
      <alignment horizontal="center" vertical="center"/>
    </xf>
    <xf numFmtId="41" fontId="7" fillId="0" borderId="0" xfId="23" applyNumberFormat="1" applyFont="1" applyAlignment="1">
      <alignment horizontal="right" vertical="center"/>
    </xf>
    <xf numFmtId="41" fontId="7" fillId="0" borderId="4" xfId="23" applyNumberFormat="1" applyFont="1" applyBorder="1" applyAlignment="1">
      <alignment horizontal="right" vertical="center"/>
    </xf>
    <xf numFmtId="0" fontId="7" fillId="0" borderId="17" xfId="23" applyFont="1" applyBorder="1" applyAlignment="1">
      <alignment horizontal="center" vertical="center"/>
    </xf>
    <xf numFmtId="0" fontId="19" fillId="0" borderId="0" xfId="23" applyFont="1" applyAlignment="1">
      <alignment vertical="center"/>
    </xf>
    <xf numFmtId="0" fontId="7" fillId="0" borderId="2" xfId="23" applyFont="1" applyBorder="1" applyAlignment="1">
      <alignment vertical="center"/>
    </xf>
    <xf numFmtId="0" fontId="7" fillId="0" borderId="0" xfId="23" applyFont="1" applyAlignment="1">
      <alignment vertical="center" wrapText="1"/>
    </xf>
    <xf numFmtId="0" fontId="7" fillId="0" borderId="11" xfId="23" applyFont="1" applyBorder="1" applyAlignment="1">
      <alignment horizontal="right" vertical="center"/>
    </xf>
    <xf numFmtId="0" fontId="18" fillId="0" borderId="0" xfId="23" applyFont="1" applyAlignment="1">
      <alignment vertical="center"/>
    </xf>
    <xf numFmtId="0" fontId="4" fillId="0" borderId="0" xfId="23" applyFont="1" applyAlignment="1">
      <alignment vertical="center"/>
    </xf>
    <xf numFmtId="0" fontId="10" fillId="0" borderId="0" xfId="23" applyFont="1" applyAlignment="1">
      <alignment vertical="center"/>
    </xf>
    <xf numFmtId="0" fontId="4" fillId="0" borderId="0" xfId="23" applyFont="1"/>
    <xf numFmtId="0" fontId="2" fillId="0" borderId="0" xfId="23" applyFont="1"/>
    <xf numFmtId="0" fontId="10" fillId="0" borderId="0" xfId="23" applyFont="1"/>
    <xf numFmtId="185" fontId="9" fillId="0" borderId="2" xfId="0" applyNumberFormat="1" applyFont="1" applyBorder="1" applyAlignment="1">
      <alignment horizontal="center" vertical="center"/>
    </xf>
    <xf numFmtId="185" fontId="7" fillId="0" borderId="4" xfId="0" applyNumberFormat="1" applyFont="1" applyBorder="1" applyAlignment="1">
      <alignment horizontal="center" vertical="center"/>
    </xf>
    <xf numFmtId="185" fontId="7" fillId="0" borderId="2" xfId="0" applyNumberFormat="1" applyFont="1" applyBorder="1" applyAlignment="1">
      <alignment vertical="top"/>
    </xf>
    <xf numFmtId="185" fontId="7" fillId="0" borderId="1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77" fontId="2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77" fontId="9" fillId="0" borderId="2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15" xfId="0" applyFont="1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18" fillId="0" borderId="0" xfId="23" applyFont="1" applyAlignment="1">
      <alignment horizontal="left" shrinkToFit="1"/>
    </xf>
    <xf numFmtId="0" fontId="5" fillId="0" borderId="0" xfId="23" applyFont="1" applyAlignment="1">
      <alignment horizontal="left"/>
    </xf>
    <xf numFmtId="177" fontId="4" fillId="0" borderId="0" xfId="23" applyNumberFormat="1" applyFont="1"/>
    <xf numFmtId="0" fontId="5" fillId="0" borderId="0" xfId="24" applyFont="1" applyAlignment="1">
      <alignment horizontal="right" vertical="center"/>
    </xf>
    <xf numFmtId="0" fontId="4" fillId="0" borderId="0" xfId="24" applyFont="1"/>
    <xf numFmtId="0" fontId="5" fillId="0" borderId="0" xfId="24" applyFont="1"/>
    <xf numFmtId="0" fontId="18" fillId="0" borderId="0" xfId="24" applyFont="1"/>
    <xf numFmtId="0" fontId="5" fillId="0" borderId="0" xfId="24" applyFont="1" applyAlignment="1">
      <alignment horizontal="left" vertical="center"/>
    </xf>
    <xf numFmtId="0" fontId="5" fillId="0" borderId="0" xfId="24" applyFont="1" applyAlignment="1">
      <alignment horizontal="left"/>
    </xf>
    <xf numFmtId="0" fontId="5" fillId="0" borderId="0" xfId="24" applyFont="1" applyAlignment="1">
      <alignment vertical="center"/>
    </xf>
    <xf numFmtId="0" fontId="7" fillId="0" borderId="0" xfId="23" applyFont="1"/>
    <xf numFmtId="177" fontId="9" fillId="0" borderId="2" xfId="24" applyNumberFormat="1" applyFont="1" applyBorder="1" applyAlignment="1">
      <alignment horizontal="center" vertical="center"/>
    </xf>
    <xf numFmtId="3" fontId="7" fillId="0" borderId="4" xfId="24" applyNumberFormat="1" applyFont="1" applyBorder="1" applyAlignment="1">
      <alignment vertical="center"/>
    </xf>
    <xf numFmtId="3" fontId="7" fillId="0" borderId="4" xfId="24" applyNumberFormat="1" applyFont="1" applyBorder="1" applyAlignment="1">
      <alignment vertical="center" shrinkToFit="1"/>
    </xf>
    <xf numFmtId="177" fontId="7" fillId="0" borderId="4" xfId="24" applyNumberFormat="1" applyFont="1" applyBorder="1" applyAlignment="1">
      <alignment horizontal="center" vertical="center"/>
    </xf>
    <xf numFmtId="0" fontId="64" fillId="0" borderId="0" xfId="23" applyFont="1" applyAlignment="1">
      <alignment vertical="center" shrinkToFit="1"/>
    </xf>
    <xf numFmtId="0" fontId="4" fillId="0" borderId="0" xfId="23" applyFont="1" applyAlignment="1">
      <alignment vertical="center" shrinkToFit="1"/>
    </xf>
    <xf numFmtId="0" fontId="4" fillId="0" borderId="2" xfId="24" applyFont="1" applyBorder="1" applyAlignment="1">
      <alignment horizontal="center" vertical="center" wrapText="1"/>
    </xf>
    <xf numFmtId="0" fontId="64" fillId="0" borderId="0" xfId="23" applyFont="1" applyAlignment="1">
      <alignment vertical="center"/>
    </xf>
    <xf numFmtId="0" fontId="4" fillId="0" borderId="10" xfId="24" applyFont="1" applyBorder="1" applyAlignment="1">
      <alignment horizontal="center" vertical="center"/>
    </xf>
    <xf numFmtId="0" fontId="4" fillId="0" borderId="12" xfId="24" applyFont="1" applyBorder="1" applyAlignment="1">
      <alignment horizontal="right" vertical="center"/>
    </xf>
    <xf numFmtId="0" fontId="2" fillId="0" borderId="0" xfId="24" applyFont="1" applyAlignment="1">
      <alignment vertical="center"/>
    </xf>
    <xf numFmtId="0" fontId="10" fillId="0" borderId="0" xfId="24" applyFont="1" applyAlignment="1">
      <alignment vertical="center"/>
    </xf>
    <xf numFmtId="0" fontId="2" fillId="0" borderId="0" xfId="24" applyFont="1"/>
    <xf numFmtId="0" fontId="5" fillId="0" borderId="0" xfId="25" applyFont="1" applyAlignment="1">
      <alignment vertical="center"/>
    </xf>
    <xf numFmtId="0" fontId="5" fillId="0" borderId="0" xfId="25" applyFont="1" applyAlignment="1">
      <alignment horizontal="left" vertical="center"/>
    </xf>
    <xf numFmtId="0" fontId="5" fillId="0" borderId="0" xfId="26" applyFont="1" applyAlignment="1">
      <alignment vertical="center"/>
    </xf>
    <xf numFmtId="0" fontId="9" fillId="0" borderId="2" xfId="26" applyFont="1" applyBorder="1" applyAlignment="1">
      <alignment horizontal="center" vertical="center"/>
    </xf>
    <xf numFmtId="181" fontId="7" fillId="0" borderId="4" xfId="26" applyNumberFormat="1" applyFont="1" applyBorder="1" applyAlignment="1">
      <alignment horizontal="center" vertical="center"/>
    </xf>
    <xf numFmtId="181" fontId="7" fillId="0" borderId="4" xfId="26" applyNumberFormat="1" applyFont="1" applyBorder="1" applyAlignment="1">
      <alignment horizontal="right" vertical="center"/>
    </xf>
    <xf numFmtId="0" fontId="7" fillId="0" borderId="4" xfId="26" applyFont="1" applyBorder="1" applyAlignment="1">
      <alignment horizontal="center" vertical="center"/>
    </xf>
    <xf numFmtId="0" fontId="7" fillId="0" borderId="3" xfId="26" applyFont="1" applyBorder="1" applyAlignment="1">
      <alignment horizontal="center" vertical="center"/>
    </xf>
    <xf numFmtId="0" fontId="7" fillId="0" borderId="2" xfId="26" applyFont="1" applyBorder="1" applyAlignment="1">
      <alignment horizontal="center" vertical="center"/>
    </xf>
    <xf numFmtId="0" fontId="7" fillId="0" borderId="6" xfId="26" applyFont="1" applyBorder="1" applyAlignment="1">
      <alignment horizontal="center" vertical="center"/>
    </xf>
    <xf numFmtId="0" fontId="7" fillId="0" borderId="2" xfId="26" applyFont="1" applyBorder="1" applyAlignment="1">
      <alignment horizontal="left" vertical="center"/>
    </xf>
    <xf numFmtId="0" fontId="7" fillId="0" borderId="12" xfId="26" applyFont="1" applyBorder="1" applyAlignment="1">
      <alignment horizontal="right" vertical="center"/>
    </xf>
    <xf numFmtId="0" fontId="5" fillId="0" borderId="8" xfId="26" applyFont="1" applyBorder="1" applyAlignment="1">
      <alignment horizontal="right" vertical="center"/>
    </xf>
    <xf numFmtId="0" fontId="2" fillId="0" borderId="8" xfId="26" applyFont="1" applyBorder="1" applyAlignment="1">
      <alignment vertical="center"/>
    </xf>
    <xf numFmtId="0" fontId="10" fillId="0" borderId="8" xfId="26" applyFont="1" applyBorder="1" applyAlignment="1">
      <alignment vertical="center"/>
    </xf>
    <xf numFmtId="0" fontId="2" fillId="0" borderId="0" xfId="26" applyFont="1"/>
    <xf numFmtId="0" fontId="10" fillId="0" borderId="0" xfId="26" applyFont="1" applyAlignment="1">
      <alignment vertical="center"/>
    </xf>
    <xf numFmtId="0" fontId="5" fillId="0" borderId="0" xfId="27" applyFont="1" applyAlignment="1">
      <alignment horizontal="right" vertical="center"/>
    </xf>
    <xf numFmtId="0" fontId="27" fillId="0" borderId="0" xfId="28" applyFont="1"/>
    <xf numFmtId="0" fontId="5" fillId="0" borderId="0" xfId="28" applyFont="1" applyAlignment="1">
      <alignment vertical="center"/>
    </xf>
    <xf numFmtId="177" fontId="9" fillId="0" borderId="2" xfId="28" applyNumberFormat="1" applyFont="1" applyBorder="1" applyAlignment="1">
      <alignment horizontal="right" vertical="center"/>
    </xf>
    <xf numFmtId="177" fontId="9" fillId="0" borderId="6" xfId="28" applyNumberFormat="1" applyFont="1" applyBorder="1" applyAlignment="1">
      <alignment horizontal="right" vertical="center"/>
    </xf>
    <xf numFmtId="0" fontId="9" fillId="0" borderId="2" xfId="28" applyFont="1" applyBorder="1" applyAlignment="1">
      <alignment horizontal="center" vertical="center"/>
    </xf>
    <xf numFmtId="177" fontId="7" fillId="0" borderId="4" xfId="28" applyNumberFormat="1" applyFont="1" applyBorder="1" applyAlignment="1">
      <alignment horizontal="right" vertical="center"/>
    </xf>
    <xf numFmtId="177" fontId="7" fillId="0" borderId="0" xfId="28" applyNumberFormat="1" applyFont="1" applyAlignment="1">
      <alignment horizontal="right" vertical="center"/>
    </xf>
    <xf numFmtId="0" fontId="7" fillId="0" borderId="4" xfId="28" applyFont="1" applyBorder="1" applyAlignment="1">
      <alignment horizontal="center" vertical="center"/>
    </xf>
    <xf numFmtId="0" fontId="7" fillId="0" borderId="6" xfId="28" applyFont="1" applyBorder="1" applyAlignment="1">
      <alignment horizontal="center" vertical="center"/>
    </xf>
    <xf numFmtId="0" fontId="7" fillId="0" borderId="2" xfId="28" applyFont="1" applyBorder="1" applyAlignment="1">
      <alignment horizontal="center" vertical="center"/>
    </xf>
    <xf numFmtId="0" fontId="7" fillId="0" borderId="2" xfId="28" applyFont="1" applyBorder="1" applyAlignment="1">
      <alignment horizontal="left" vertical="center"/>
    </xf>
    <xf numFmtId="0" fontId="7" fillId="0" borderId="12" xfId="28" applyFont="1" applyBorder="1" applyAlignment="1">
      <alignment horizontal="right" vertical="center"/>
    </xf>
    <xf numFmtId="0" fontId="5" fillId="0" borderId="8" xfId="27" applyFont="1" applyBorder="1" applyAlignment="1">
      <alignment horizontal="right" vertical="center"/>
    </xf>
    <xf numFmtId="0" fontId="2" fillId="0" borderId="8" xfId="28" applyFont="1" applyBorder="1" applyAlignment="1">
      <alignment vertical="center"/>
    </xf>
    <xf numFmtId="0" fontId="10" fillId="0" borderId="8" xfId="28" applyFont="1" applyBorder="1" applyAlignment="1">
      <alignment vertical="center"/>
    </xf>
    <xf numFmtId="0" fontId="2" fillId="0" borderId="0" xfId="28" applyFont="1" applyAlignment="1">
      <alignment vertical="center"/>
    </xf>
    <xf numFmtId="0" fontId="10" fillId="0" borderId="0" xfId="28" applyFont="1" applyAlignment="1">
      <alignment vertical="center"/>
    </xf>
    <xf numFmtId="0" fontId="5" fillId="0" borderId="0" xfId="29" applyFont="1" applyAlignment="1">
      <alignment horizontal="right" vertical="center"/>
    </xf>
    <xf numFmtId="0" fontId="5" fillId="0" borderId="14" xfId="29" applyFont="1" applyBorder="1" applyAlignment="1">
      <alignment horizontal="right" vertical="center"/>
    </xf>
    <xf numFmtId="0" fontId="2" fillId="0" borderId="0" xfId="29" applyFont="1" applyAlignment="1">
      <alignment vertical="center"/>
    </xf>
    <xf numFmtId="0" fontId="5" fillId="0" borderId="0" xfId="30" applyFont="1" applyAlignment="1">
      <alignment horizontal="right" vertical="center"/>
    </xf>
    <xf numFmtId="0" fontId="5" fillId="0" borderId="0" xfId="30" applyFont="1" applyAlignment="1">
      <alignment vertical="center"/>
    </xf>
    <xf numFmtId="41" fontId="15" fillId="0" borderId="4" xfId="29" applyNumberFormat="1" applyFont="1" applyBorder="1" applyAlignment="1">
      <alignment horizontal="right" vertical="center"/>
    </xf>
    <xf numFmtId="41" fontId="29" fillId="0" borderId="2" xfId="29" applyNumberFormat="1" applyFont="1" applyBorder="1" applyAlignment="1">
      <alignment horizontal="right" vertical="center"/>
    </xf>
    <xf numFmtId="41" fontId="29" fillId="0" borderId="2" xfId="30" applyNumberFormat="1" applyFont="1" applyBorder="1" applyAlignment="1">
      <alignment horizontal="right" vertical="center"/>
    </xf>
    <xf numFmtId="41" fontId="29" fillId="0" borderId="2" xfId="10" applyNumberFormat="1" applyFont="1" applyFill="1" applyBorder="1" applyAlignment="1">
      <alignment horizontal="right" vertical="center" shrinkToFit="1"/>
    </xf>
    <xf numFmtId="41" fontId="29" fillId="0" borderId="2" xfId="30" applyNumberFormat="1" applyFont="1" applyBorder="1" applyAlignment="1">
      <alignment horizontal="right" vertical="center" shrinkToFit="1"/>
    </xf>
    <xf numFmtId="0" fontId="75" fillId="0" borderId="2" xfId="30" applyFont="1" applyBorder="1" applyAlignment="1">
      <alignment horizontal="center" vertical="center"/>
    </xf>
    <xf numFmtId="41" fontId="15" fillId="0" borderId="4" xfId="30" applyNumberFormat="1" applyFont="1" applyBorder="1" applyAlignment="1">
      <alignment horizontal="right" vertical="center"/>
    </xf>
    <xf numFmtId="41" fontId="15" fillId="0" borderId="4" xfId="10" applyNumberFormat="1" applyFont="1" applyFill="1" applyBorder="1" applyAlignment="1">
      <alignment horizontal="right" vertical="center" shrinkToFit="1"/>
    </xf>
    <xf numFmtId="41" fontId="15" fillId="0" borderId="4" xfId="30" applyNumberFormat="1" applyFont="1" applyBorder="1" applyAlignment="1">
      <alignment horizontal="right" vertical="center" shrinkToFit="1"/>
    </xf>
    <xf numFmtId="0" fontId="76" fillId="0" borderId="4" xfId="30" applyFont="1" applyBorder="1" applyAlignment="1">
      <alignment horizontal="center" vertical="center"/>
    </xf>
    <xf numFmtId="41" fontId="15" fillId="0" borderId="5" xfId="29" applyNumberFormat="1" applyFont="1" applyBorder="1" applyAlignment="1">
      <alignment horizontal="right" vertical="center"/>
    </xf>
    <xf numFmtId="0" fontId="76" fillId="0" borderId="4" xfId="30" applyFont="1" applyBorder="1" applyAlignment="1">
      <alignment horizontal="center" vertical="center" shrinkToFit="1"/>
    </xf>
    <xf numFmtId="0" fontId="4" fillId="0" borderId="2" xfId="30" applyFont="1" applyBorder="1" applyAlignment="1">
      <alignment horizontal="center" vertical="distributed" textRotation="255" justifyLastLine="1"/>
    </xf>
    <xf numFmtId="0" fontId="4" fillId="0" borderId="2" xfId="30" applyFont="1" applyBorder="1" applyAlignment="1">
      <alignment horizontal="center" vertical="distributed" textRotation="255"/>
    </xf>
    <xf numFmtId="0" fontId="4" fillId="0" borderId="2" xfId="30" applyFont="1" applyBorder="1" applyAlignment="1">
      <alignment horizontal="center" vertical="distributed" textRotation="255" wrapText="1"/>
    </xf>
    <xf numFmtId="0" fontId="4" fillId="0" borderId="2" xfId="30" applyFont="1" applyBorder="1" applyAlignment="1">
      <alignment horizontal="left" vertical="justify" wrapText="1"/>
    </xf>
    <xf numFmtId="0" fontId="4" fillId="0" borderId="4" xfId="30" applyFont="1" applyBorder="1" applyAlignment="1">
      <alignment horizontal="center" vertical="distributed" textRotation="255"/>
    </xf>
    <xf numFmtId="0" fontId="4" fillId="0" borderId="4" xfId="30" applyFont="1" applyBorder="1" applyAlignment="1">
      <alignment horizontal="center" vertical="distributed" textRotation="255" wrapText="1"/>
    </xf>
    <xf numFmtId="0" fontId="5" fillId="0" borderId="4" xfId="30" applyFont="1" applyBorder="1" applyAlignment="1">
      <alignment horizontal="left" vertical="justify" wrapText="1"/>
    </xf>
    <xf numFmtId="0" fontId="4" fillId="0" borderId="10" xfId="30" applyFont="1" applyBorder="1" applyAlignment="1">
      <alignment horizontal="center" vertical="distributed" textRotation="255"/>
    </xf>
    <xf numFmtId="0" fontId="4" fillId="0" borderId="10" xfId="30" applyFont="1" applyBorder="1" applyAlignment="1">
      <alignment horizontal="center" vertical="distributed" textRotation="255" wrapText="1"/>
    </xf>
    <xf numFmtId="0" fontId="4" fillId="0" borderId="12" xfId="30" applyFont="1" applyBorder="1" applyAlignment="1">
      <alignment horizontal="center" vertical="distributed" textRotation="255" justifyLastLine="1"/>
    </xf>
    <xf numFmtId="0" fontId="4" fillId="0" borderId="9" xfId="30" applyFont="1" applyBorder="1" applyAlignment="1">
      <alignment horizontal="centerContinuous" vertical="center"/>
    </xf>
    <xf numFmtId="0" fontId="4" fillId="0" borderId="13" xfId="30" applyFont="1" applyBorder="1" applyAlignment="1">
      <alignment horizontal="centerContinuous" vertical="center"/>
    </xf>
    <xf numFmtId="0" fontId="2" fillId="0" borderId="0" xfId="29" applyFont="1"/>
    <xf numFmtId="0" fontId="2" fillId="0" borderId="0" xfId="30" applyFont="1" applyAlignment="1">
      <alignment vertical="center"/>
    </xf>
    <xf numFmtId="0" fontId="10" fillId="0" borderId="0" xfId="30" applyFont="1" applyAlignment="1">
      <alignment vertical="center"/>
    </xf>
    <xf numFmtId="0" fontId="5" fillId="0" borderId="0" xfId="30" applyFont="1" applyAlignment="1">
      <alignment horizontal="right"/>
    </xf>
    <xf numFmtId="0" fontId="2" fillId="0" borderId="0" xfId="30" applyFont="1"/>
    <xf numFmtId="38" fontId="15" fillId="0" borderId="0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42" fillId="0" borderId="0" xfId="0" applyFont="1" applyAlignment="1">
      <alignment vertical="center"/>
    </xf>
    <xf numFmtId="38" fontId="29" fillId="0" borderId="2" xfId="2" applyFont="1" applyBorder="1" applyAlignment="1">
      <alignment horizontal="right" vertical="center"/>
    </xf>
    <xf numFmtId="38" fontId="29" fillId="0" borderId="2" xfId="2" applyFont="1" applyFill="1" applyBorder="1" applyAlignment="1">
      <alignment horizontal="right" vertical="center"/>
    </xf>
    <xf numFmtId="177" fontId="29" fillId="0" borderId="2" xfId="2" applyNumberFormat="1" applyFont="1" applyBorder="1" applyAlignment="1">
      <alignment horizontal="right" vertical="center"/>
    </xf>
    <xf numFmtId="38" fontId="15" fillId="0" borderId="4" xfId="2" applyFont="1" applyBorder="1" applyAlignment="1">
      <alignment horizontal="right" vertical="center"/>
    </xf>
    <xf numFmtId="38" fontId="15" fillId="0" borderId="4" xfId="2" applyFont="1" applyFill="1" applyBorder="1" applyAlignment="1">
      <alignment horizontal="right" vertical="center"/>
    </xf>
    <xf numFmtId="177" fontId="15" fillId="0" borderId="4" xfId="2" applyNumberFormat="1" applyFont="1" applyBorder="1" applyAlignment="1">
      <alignment horizontal="right" vertical="center"/>
    </xf>
    <xf numFmtId="0" fontId="4" fillId="0" borderId="0" xfId="0" applyFont="1" applyAlignment="1">
      <alignment horizontal="justify" vertical="center" textRotation="255"/>
    </xf>
    <xf numFmtId="0" fontId="76" fillId="0" borderId="4" xfId="0" applyFont="1" applyBorder="1" applyAlignment="1">
      <alignment horizontal="center" vertical="center"/>
    </xf>
    <xf numFmtId="0" fontId="2" fillId="0" borderId="2" xfId="0" applyFont="1" applyBorder="1"/>
    <xf numFmtId="0" fontId="28" fillId="0" borderId="2" xfId="0" applyFont="1" applyBorder="1"/>
    <xf numFmtId="0" fontId="0" fillId="0" borderId="2" xfId="0" applyBorder="1" applyAlignment="1">
      <alignment vertical="distributed"/>
    </xf>
    <xf numFmtId="0" fontId="2" fillId="0" borderId="3" xfId="0" applyFont="1" applyBorder="1"/>
    <xf numFmtId="0" fontId="4" fillId="0" borderId="0" xfId="0" applyFont="1" applyAlignment="1">
      <alignment horizontal="justify" textRotation="255"/>
    </xf>
    <xf numFmtId="0" fontId="4" fillId="0" borderId="4" xfId="0" applyFont="1" applyBorder="1" applyAlignment="1">
      <alignment horizontal="center" vertical="distributed" textRotation="255" wrapText="1"/>
    </xf>
    <xf numFmtId="0" fontId="4" fillId="0" borderId="4" xfId="0" applyFont="1" applyBorder="1" applyAlignment="1">
      <alignment horizontal="center" vertical="top" textRotation="255" wrapText="1"/>
    </xf>
    <xf numFmtId="0" fontId="4" fillId="0" borderId="5" xfId="0" applyFont="1" applyBorder="1" applyAlignment="1">
      <alignment horizontal="center" vertical="distributed" textRotation="255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21" xfId="0" applyFont="1" applyBorder="1"/>
    <xf numFmtId="0" fontId="4" fillId="0" borderId="3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2" fillId="0" borderId="20" xfId="0" applyFont="1" applyBorder="1"/>
    <xf numFmtId="0" fontId="2" fillId="0" borderId="16" xfId="0" applyFont="1" applyBorder="1"/>
    <xf numFmtId="0" fontId="2" fillId="0" borderId="11" xfId="0" applyFont="1" applyBorder="1"/>
    <xf numFmtId="0" fontId="10" fillId="0" borderId="11" xfId="0" applyFont="1" applyBorder="1"/>
    <xf numFmtId="0" fontId="10" fillId="0" borderId="8" xfId="0" applyFont="1" applyBorder="1"/>
    <xf numFmtId="0" fontId="2" fillId="0" borderId="14" xfId="0" applyFont="1" applyBorder="1"/>
    <xf numFmtId="0" fontId="5" fillId="0" borderId="14" xfId="31" applyFont="1" applyBorder="1" applyAlignment="1">
      <alignment horizontal="right" vertical="center"/>
    </xf>
    <xf numFmtId="0" fontId="5" fillId="0" borderId="0" xfId="31" applyFont="1"/>
    <xf numFmtId="177" fontId="9" fillId="0" borderId="2" xfId="31" applyNumberFormat="1" applyFont="1" applyBorder="1" applyAlignment="1">
      <alignment vertical="center"/>
    </xf>
    <xf numFmtId="177" fontId="9" fillId="0" borderId="2" xfId="26" applyNumberFormat="1" applyFont="1" applyBorder="1" applyAlignment="1">
      <alignment horizontal="right" vertical="center"/>
    </xf>
    <xf numFmtId="0" fontId="9" fillId="0" borderId="2" xfId="31" applyFont="1" applyBorder="1" applyAlignment="1">
      <alignment horizontal="center" vertical="center"/>
    </xf>
    <xf numFmtId="177" fontId="7" fillId="0" borderId="4" xfId="31" applyNumberFormat="1" applyFont="1" applyBorder="1" applyAlignment="1">
      <alignment vertical="center"/>
    </xf>
    <xf numFmtId="177" fontId="7" fillId="0" borderId="4" xfId="26" applyNumberFormat="1" applyFont="1" applyBorder="1" applyAlignment="1">
      <alignment horizontal="right" vertical="center"/>
    </xf>
    <xf numFmtId="0" fontId="7" fillId="0" borderId="4" xfId="31" applyFont="1" applyBorder="1" applyAlignment="1">
      <alignment horizontal="center" vertical="center"/>
    </xf>
    <xf numFmtId="0" fontId="7" fillId="4" borderId="2" xfId="31" applyFont="1" applyFill="1" applyBorder="1" applyAlignment="1">
      <alignment horizontal="center" vertical="center"/>
    </xf>
    <xf numFmtId="0" fontId="7" fillId="4" borderId="6" xfId="31" applyFont="1" applyFill="1" applyBorder="1" applyAlignment="1">
      <alignment horizontal="center" vertical="center"/>
    </xf>
    <xf numFmtId="0" fontId="7" fillId="4" borderId="3" xfId="31" applyFont="1" applyFill="1" applyBorder="1" applyAlignment="1">
      <alignment horizontal="center" vertical="center"/>
    </xf>
    <xf numFmtId="0" fontId="7" fillId="0" borderId="2" xfId="31" applyFont="1" applyBorder="1" applyAlignment="1">
      <alignment horizontal="left" vertical="center"/>
    </xf>
    <xf numFmtId="0" fontId="7" fillId="0" borderId="12" xfId="31" applyFont="1" applyBorder="1" applyAlignment="1">
      <alignment horizontal="right" vertical="center"/>
    </xf>
    <xf numFmtId="0" fontId="5" fillId="0" borderId="0" xfId="31" applyFont="1" applyAlignment="1">
      <alignment horizontal="right" vertical="center"/>
    </xf>
    <xf numFmtId="0" fontId="10" fillId="0" borderId="0" xfId="31" applyFont="1"/>
    <xf numFmtId="0" fontId="10" fillId="0" borderId="0" xfId="31" applyFont="1" applyAlignment="1">
      <alignment vertical="center"/>
    </xf>
    <xf numFmtId="177" fontId="5" fillId="0" borderId="0" xfId="0" applyNumberFormat="1" applyFont="1"/>
    <xf numFmtId="0" fontId="5" fillId="0" borderId="0" xfId="0" applyFont="1" applyAlignment="1">
      <alignment horizontal="left" vertical="center"/>
    </xf>
    <xf numFmtId="177" fontId="9" fillId="0" borderId="2" xfId="32" applyNumberFormat="1" applyFont="1" applyBorder="1" applyAlignment="1">
      <alignment vertical="center"/>
    </xf>
    <xf numFmtId="177" fontId="9" fillId="0" borderId="6" xfId="32" applyNumberFormat="1" applyFont="1" applyBorder="1" applyAlignment="1">
      <alignment vertical="center"/>
    </xf>
    <xf numFmtId="177" fontId="9" fillId="0" borderId="3" xfId="32" applyNumberFormat="1" applyFont="1" applyBorder="1" applyAlignment="1">
      <alignment vertical="center"/>
    </xf>
    <xf numFmtId="0" fontId="9" fillId="0" borderId="2" xfId="32" applyFont="1" applyBorder="1" applyAlignment="1">
      <alignment horizontal="center" vertical="center"/>
    </xf>
    <xf numFmtId="177" fontId="7" fillId="0" borderId="4" xfId="32" applyNumberFormat="1" applyFont="1" applyBorder="1" applyAlignment="1">
      <alignment vertical="center"/>
    </xf>
    <xf numFmtId="177" fontId="7" fillId="0" borderId="0" xfId="32" applyNumberFormat="1" applyFont="1" applyAlignment="1">
      <alignment vertical="center"/>
    </xf>
    <xf numFmtId="177" fontId="7" fillId="0" borderId="5" xfId="32" applyNumberFormat="1" applyFont="1" applyBorder="1" applyAlignment="1">
      <alignment vertical="center"/>
    </xf>
    <xf numFmtId="0" fontId="7" fillId="0" borderId="4" xfId="32" applyFont="1" applyBorder="1" applyAlignment="1">
      <alignment horizontal="center" vertical="center"/>
    </xf>
    <xf numFmtId="0" fontId="7" fillId="4" borderId="2" xfId="32" applyFont="1" applyFill="1" applyBorder="1" applyAlignment="1">
      <alignment horizontal="center" vertical="center"/>
    </xf>
    <xf numFmtId="0" fontId="7" fillId="4" borderId="6" xfId="32" applyFont="1" applyFill="1" applyBorder="1" applyAlignment="1">
      <alignment horizontal="center" vertical="center"/>
    </xf>
    <xf numFmtId="0" fontId="7" fillId="4" borderId="3" xfId="32" applyFont="1" applyFill="1" applyBorder="1" applyAlignment="1">
      <alignment horizontal="center" vertical="center"/>
    </xf>
    <xf numFmtId="0" fontId="7" fillId="0" borderId="2" xfId="32" applyFont="1" applyBorder="1" applyAlignment="1">
      <alignment horizontal="left" vertical="center"/>
    </xf>
    <xf numFmtId="0" fontId="7" fillId="0" borderId="12" xfId="32" applyFont="1" applyBorder="1" applyAlignment="1">
      <alignment horizontal="right" vertical="center"/>
    </xf>
    <xf numFmtId="0" fontId="5" fillId="0" borderId="0" xfId="32" applyFont="1" applyAlignment="1">
      <alignment horizontal="right" vertical="center"/>
    </xf>
    <xf numFmtId="0" fontId="10" fillId="0" borderId="0" xfId="32" applyFont="1"/>
    <xf numFmtId="0" fontId="10" fillId="0" borderId="0" xfId="32" applyFont="1" applyAlignment="1">
      <alignment vertical="center"/>
    </xf>
    <xf numFmtId="186" fontId="7" fillId="0" borderId="4" xfId="0" applyNumberFormat="1" applyFont="1" applyBorder="1" applyAlignment="1">
      <alignment horizontal="right" vertical="center"/>
    </xf>
    <xf numFmtId="41" fontId="9" fillId="0" borderId="10" xfId="2" applyNumberFormat="1" applyFont="1" applyBorder="1" applyAlignment="1">
      <alignment vertical="center"/>
    </xf>
    <xf numFmtId="41" fontId="9" fillId="0" borderId="4" xfId="2" applyNumberFormat="1" applyFont="1" applyBorder="1" applyAlignment="1">
      <alignment vertical="center"/>
    </xf>
    <xf numFmtId="41" fontId="9" fillId="0" borderId="5" xfId="2" applyNumberFormat="1" applyFont="1" applyBorder="1" applyAlignment="1">
      <alignment vertical="center"/>
    </xf>
    <xf numFmtId="41" fontId="9" fillId="0" borderId="3" xfId="2" applyNumberFormat="1" applyFont="1" applyBorder="1" applyAlignment="1">
      <alignment vertical="center"/>
    </xf>
    <xf numFmtId="41" fontId="12" fillId="0" borderId="2" xfId="18" applyNumberFormat="1" applyFont="1" applyBorder="1" applyAlignment="1">
      <alignment vertical="center" shrinkToFit="1"/>
    </xf>
    <xf numFmtId="185" fontId="9" fillId="0" borderId="1" xfId="7" applyNumberFormat="1" applyFont="1" applyBorder="1" applyAlignment="1">
      <alignment horizontal="right" vertical="center"/>
    </xf>
    <xf numFmtId="185" fontId="9" fillId="0" borderId="2" xfId="7" applyNumberFormat="1" applyFont="1" applyBorder="1" applyAlignment="1">
      <alignment vertical="center"/>
    </xf>
    <xf numFmtId="190" fontId="9" fillId="0" borderId="2" xfId="0" applyNumberFormat="1" applyFont="1" applyBorder="1" applyAlignment="1">
      <alignment vertical="center"/>
    </xf>
    <xf numFmtId="181" fontId="9" fillId="0" borderId="2" xfId="26" applyNumberFormat="1" applyFont="1" applyBorder="1" applyAlignment="1">
      <alignment horizontal="right" vertical="center"/>
    </xf>
    <xf numFmtId="181" fontId="9" fillId="0" borderId="2" xfId="26" applyNumberFormat="1" applyFont="1" applyBorder="1" applyAlignment="1">
      <alignment horizontal="center" vertical="center"/>
    </xf>
    <xf numFmtId="41" fontId="9" fillId="0" borderId="2" xfId="23" applyNumberFormat="1" applyFont="1" applyBorder="1" applyAlignment="1">
      <alignment horizontal="right" vertical="center"/>
    </xf>
    <xf numFmtId="3" fontId="9" fillId="0" borderId="2" xfId="24" applyNumberFormat="1" applyFont="1" applyBorder="1" applyAlignment="1">
      <alignment vertical="center"/>
    </xf>
    <xf numFmtId="3" fontId="9" fillId="0" borderId="2" xfId="24" applyNumberFormat="1" applyFont="1" applyBorder="1" applyAlignment="1">
      <alignment vertical="center" shrinkToFit="1"/>
    </xf>
    <xf numFmtId="0" fontId="77" fillId="0" borderId="17" xfId="19" applyFont="1" applyBorder="1" applyAlignment="1">
      <alignment horizontal="center" vertical="center"/>
    </xf>
    <xf numFmtId="41" fontId="9" fillId="0" borderId="4" xfId="0" applyNumberFormat="1" applyFont="1" applyBorder="1" applyAlignment="1">
      <alignment vertical="center"/>
    </xf>
    <xf numFmtId="41" fontId="29" fillId="0" borderId="2" xfId="2" applyNumberFormat="1" applyFont="1" applyFill="1" applyBorder="1" applyAlignment="1">
      <alignment vertical="center"/>
    </xf>
    <xf numFmtId="178" fontId="9" fillId="0" borderId="2" xfId="2" applyNumberFormat="1" applyFont="1" applyFill="1" applyBorder="1" applyAlignment="1">
      <alignment vertical="center"/>
    </xf>
    <xf numFmtId="41" fontId="9" fillId="0" borderId="4" xfId="2" applyNumberFormat="1" applyFont="1" applyBorder="1" applyAlignment="1">
      <alignment vertical="center" shrinkToFit="1"/>
    </xf>
    <xf numFmtId="41" fontId="9" fillId="0" borderId="17" xfId="2" applyNumberFormat="1" applyFont="1" applyBorder="1" applyAlignment="1">
      <alignment horizontal="right" vertical="center"/>
    </xf>
    <xf numFmtId="0" fontId="12" fillId="0" borderId="2" xfId="18" applyFont="1" applyBorder="1" applyAlignment="1">
      <alignment horizontal="right" vertical="center" shrinkToFit="1"/>
    </xf>
    <xf numFmtId="41" fontId="29" fillId="0" borderId="4" xfId="29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2" fillId="0" borderId="2" xfId="0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14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distributed" vertical="center"/>
    </xf>
    <xf numFmtId="0" fontId="4" fillId="0" borderId="2" xfId="0" applyFont="1" applyBorder="1"/>
    <xf numFmtId="0" fontId="41" fillId="0" borderId="1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12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1" fontId="9" fillId="0" borderId="1" xfId="0" applyNumberFormat="1" applyFont="1" applyBorder="1" applyAlignment="1">
      <alignment horizontal="center" vertical="center"/>
    </xf>
    <xf numFmtId="41" fontId="9" fillId="0" borderId="6" xfId="0" applyNumberFormat="1" applyFont="1" applyBorder="1" applyAlignment="1">
      <alignment horizontal="center" vertical="center"/>
    </xf>
    <xf numFmtId="41" fontId="9" fillId="0" borderId="3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1" fontId="7" fillId="0" borderId="23" xfId="0" applyNumberFormat="1" applyFont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2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41" fontId="4" fillId="0" borderId="40" xfId="19" applyNumberFormat="1" applyFont="1" applyBorder="1">
      <alignment vertical="center"/>
    </xf>
    <xf numFmtId="0" fontId="53" fillId="0" borderId="40" xfId="19" applyFont="1" applyBorder="1">
      <alignment vertical="center"/>
    </xf>
    <xf numFmtId="0" fontId="4" fillId="0" borderId="10" xfId="19" applyFont="1" applyBorder="1" applyAlignment="1">
      <alignment horizontal="center" vertical="center"/>
    </xf>
    <xf numFmtId="0" fontId="28" fillId="0" borderId="10" xfId="19" applyFont="1" applyBorder="1" applyAlignment="1">
      <alignment horizontal="center" vertical="center"/>
    </xf>
    <xf numFmtId="0" fontId="4" fillId="0" borderId="60" xfId="19" applyFont="1" applyBorder="1" applyAlignment="1">
      <alignment horizontal="center" vertical="center"/>
    </xf>
    <xf numFmtId="0" fontId="12" fillId="0" borderId="10" xfId="19" applyFont="1" applyBorder="1" applyAlignment="1">
      <alignment horizontal="center" vertical="center" shrinkToFit="1"/>
    </xf>
    <xf numFmtId="0" fontId="43" fillId="0" borderId="10" xfId="19" applyFont="1" applyBorder="1">
      <alignment vertical="center"/>
    </xf>
    <xf numFmtId="0" fontId="52" fillId="2" borderId="37" xfId="19" applyFont="1" applyFill="1" applyBorder="1" applyAlignment="1">
      <alignment vertical="center" wrapText="1"/>
    </xf>
    <xf numFmtId="0" fontId="56" fillId="0" borderId="37" xfId="19" applyFont="1" applyBorder="1" applyAlignment="1">
      <alignment vertical="center" wrapText="1"/>
    </xf>
    <xf numFmtId="0" fontId="51" fillId="0" borderId="52" xfId="19" applyFont="1" applyBorder="1" applyAlignment="1">
      <alignment horizontal="right" vertical="center"/>
    </xf>
    <xf numFmtId="0" fontId="53" fillId="0" borderId="39" xfId="19" applyFont="1" applyBorder="1" applyAlignment="1">
      <alignment horizontal="right" vertical="center"/>
    </xf>
    <xf numFmtId="0" fontId="4" fillId="0" borderId="51" xfId="7" applyFont="1" applyBorder="1" applyAlignment="1">
      <alignment horizontal="left" vertical="center" wrapText="1"/>
    </xf>
    <xf numFmtId="0" fontId="53" fillId="0" borderId="37" xfId="19" applyFont="1" applyBorder="1" applyAlignment="1">
      <alignment horizontal="left" vertical="center" wrapText="1"/>
    </xf>
    <xf numFmtId="41" fontId="4" fillId="0" borderId="56" xfId="19" applyNumberFormat="1" applyFont="1" applyBorder="1">
      <alignment vertical="center"/>
    </xf>
    <xf numFmtId="0" fontId="53" fillId="0" borderId="36" xfId="19" applyFont="1" applyBorder="1">
      <alignment vertical="center"/>
    </xf>
    <xf numFmtId="0" fontId="51" fillId="0" borderId="38" xfId="19" applyFont="1" applyBorder="1" applyAlignment="1">
      <alignment horizontal="right" vertical="center"/>
    </xf>
    <xf numFmtId="0" fontId="53" fillId="0" borderId="38" xfId="19" applyFont="1" applyBorder="1" applyAlignment="1">
      <alignment horizontal="right" vertical="center"/>
    </xf>
    <xf numFmtId="0" fontId="4" fillId="0" borderId="37" xfId="19" applyFont="1" applyBorder="1" applyAlignment="1">
      <alignment vertical="center" wrapText="1" shrinkToFit="1"/>
    </xf>
    <xf numFmtId="0" fontId="53" fillId="0" borderId="37" xfId="19" applyFont="1" applyBorder="1" applyAlignment="1">
      <alignment vertical="center" wrapText="1" shrinkToFit="1"/>
    </xf>
    <xf numFmtId="0" fontId="4" fillId="0" borderId="37" xfId="19" applyFont="1" applyBorder="1" applyAlignment="1">
      <alignment horizontal="left" vertical="center" wrapText="1"/>
    </xf>
    <xf numFmtId="0" fontId="53" fillId="0" borderId="38" xfId="19" applyFont="1" applyBorder="1">
      <alignment vertical="center"/>
    </xf>
    <xf numFmtId="0" fontId="11" fillId="0" borderId="38" xfId="19" applyFont="1" applyBorder="1" applyAlignment="1">
      <alignment horizontal="right" vertical="center"/>
    </xf>
    <xf numFmtId="0" fontId="52" fillId="0" borderId="37" xfId="19" applyFont="1" applyBorder="1" applyAlignment="1">
      <alignment horizontal="left" vertical="center" wrapText="1"/>
    </xf>
    <xf numFmtId="41" fontId="4" fillId="0" borderId="39" xfId="19" applyNumberFormat="1" applyFont="1" applyBorder="1">
      <alignment vertical="center"/>
    </xf>
    <xf numFmtId="0" fontId="53" fillId="0" borderId="39" xfId="19" applyFont="1" applyBorder="1">
      <alignment vertical="center"/>
    </xf>
    <xf numFmtId="0" fontId="51" fillId="0" borderId="34" xfId="19" applyFont="1" applyBorder="1" applyAlignment="1">
      <alignment horizontal="right" vertical="center"/>
    </xf>
    <xf numFmtId="0" fontId="53" fillId="0" borderId="59" xfId="19" applyFont="1" applyBorder="1" applyAlignment="1">
      <alignment horizontal="right" vertical="center"/>
    </xf>
    <xf numFmtId="0" fontId="4" fillId="2" borderId="37" xfId="19" applyFont="1" applyFill="1" applyBorder="1" applyAlignment="1">
      <alignment vertical="center" wrapText="1" shrinkToFit="1"/>
    </xf>
    <xf numFmtId="0" fontId="4" fillId="0" borderId="37" xfId="19" applyFont="1" applyBorder="1" applyAlignment="1">
      <alignment vertical="center" wrapText="1"/>
    </xf>
    <xf numFmtId="0" fontId="53" fillId="0" borderId="37" xfId="19" applyFont="1" applyBorder="1" applyAlignment="1">
      <alignment vertical="center" wrapText="1"/>
    </xf>
    <xf numFmtId="41" fontId="4" fillId="0" borderId="36" xfId="19" applyNumberFormat="1" applyFont="1" applyBorder="1">
      <alignment vertical="center"/>
    </xf>
    <xf numFmtId="41" fontId="28" fillId="0" borderId="40" xfId="19" applyNumberFormat="1" applyFont="1" applyBorder="1">
      <alignment vertical="center"/>
    </xf>
    <xf numFmtId="0" fontId="4" fillId="0" borderId="19" xfId="19" applyFont="1" applyBorder="1" applyAlignment="1">
      <alignment horizontal="center" vertical="center"/>
    </xf>
    <xf numFmtId="0" fontId="28" fillId="0" borderId="18" xfId="19" applyFont="1" applyBorder="1" applyAlignment="1">
      <alignment horizontal="center" vertical="center"/>
    </xf>
    <xf numFmtId="0" fontId="4" fillId="0" borderId="54" xfId="19" applyFont="1" applyBorder="1" applyAlignment="1">
      <alignment horizontal="center" vertical="center"/>
    </xf>
    <xf numFmtId="0" fontId="4" fillId="0" borderId="37" xfId="7" applyFont="1" applyBorder="1" applyAlignment="1">
      <alignment horizontal="left" vertical="center" wrapText="1" shrinkToFit="1"/>
    </xf>
    <xf numFmtId="0" fontId="53" fillId="0" borderId="37" xfId="19" applyFont="1" applyBorder="1" applyAlignment="1">
      <alignment horizontal="left" vertical="center" wrapText="1" shrinkToFit="1"/>
    </xf>
    <xf numFmtId="0" fontId="51" fillId="0" borderId="39" xfId="19" applyFont="1" applyBorder="1" applyAlignment="1">
      <alignment horizontal="right" vertical="center"/>
    </xf>
    <xf numFmtId="0" fontId="11" fillId="0" borderId="39" xfId="19" applyFont="1" applyBorder="1" applyAlignment="1">
      <alignment horizontal="right" vertical="center"/>
    </xf>
    <xf numFmtId="41" fontId="28" fillId="0" borderId="36" xfId="19" applyNumberFormat="1" applyFont="1" applyBorder="1">
      <alignment vertical="center"/>
    </xf>
    <xf numFmtId="0" fontId="4" fillId="0" borderId="37" xfId="19" applyFont="1" applyBorder="1" applyAlignment="1">
      <alignment horizontal="left" vertical="center" wrapText="1" shrinkToFit="1"/>
    </xf>
    <xf numFmtId="0" fontId="51" fillId="0" borderId="39" xfId="19" applyFont="1" applyBorder="1" applyAlignment="1" applyProtection="1">
      <alignment horizontal="right" vertical="center"/>
      <protection locked="0"/>
    </xf>
    <xf numFmtId="0" fontId="51" fillId="0" borderId="38" xfId="19" applyFont="1" applyBorder="1" applyAlignment="1">
      <alignment horizontal="center" vertical="center"/>
    </xf>
    <xf numFmtId="0" fontId="54" fillId="0" borderId="37" xfId="7" applyFont="1" applyBorder="1" applyAlignment="1">
      <alignment horizontal="left" vertical="center" wrapText="1"/>
    </xf>
    <xf numFmtId="0" fontId="53" fillId="0" borderId="37" xfId="19" applyFont="1" applyBorder="1">
      <alignment vertical="center"/>
    </xf>
    <xf numFmtId="41" fontId="4" fillId="0" borderId="40" xfId="19" applyNumberFormat="1" applyFont="1" applyBorder="1" applyAlignment="1">
      <alignment horizontal="center" vertical="center"/>
    </xf>
    <xf numFmtId="0" fontId="54" fillId="0" borderId="37" xfId="19" applyFont="1" applyBorder="1" applyAlignment="1">
      <alignment horizontal="left" vertical="center" wrapText="1"/>
    </xf>
    <xf numFmtId="0" fontId="55" fillId="0" borderId="37" xfId="19" applyFont="1" applyBorder="1" applyAlignment="1">
      <alignment horizontal="left" vertical="center" wrapText="1"/>
    </xf>
    <xf numFmtId="0" fontId="4" fillId="0" borderId="24" xfId="19" applyFont="1" applyBorder="1" applyAlignment="1">
      <alignment horizontal="center" vertical="center"/>
    </xf>
    <xf numFmtId="0" fontId="4" fillId="0" borderId="37" xfId="7" applyFont="1" applyBorder="1" applyAlignment="1">
      <alignment vertical="center" wrapText="1"/>
    </xf>
    <xf numFmtId="0" fontId="51" fillId="0" borderId="38" xfId="19" applyFont="1" applyBorder="1">
      <alignment vertical="center"/>
    </xf>
    <xf numFmtId="0" fontId="52" fillId="0" borderId="37" xfId="19" applyFont="1" applyBorder="1" applyAlignment="1">
      <alignment vertical="center" wrapText="1" shrinkToFit="1"/>
    </xf>
    <xf numFmtId="0" fontId="56" fillId="0" borderId="37" xfId="19" applyFont="1" applyBorder="1" applyAlignment="1">
      <alignment vertical="center" wrapText="1" shrinkToFit="1"/>
    </xf>
    <xf numFmtId="41" fontId="4" fillId="0" borderId="40" xfId="19" applyNumberFormat="1" applyFont="1" applyBorder="1" applyProtection="1">
      <alignment vertical="center"/>
      <protection locked="0"/>
    </xf>
    <xf numFmtId="0" fontId="2" fillId="0" borderId="38" xfId="19" applyFont="1" applyBorder="1" applyAlignment="1">
      <alignment horizontal="center" vertical="center"/>
    </xf>
    <xf numFmtId="0" fontId="54" fillId="0" borderId="37" xfId="19" applyFont="1" applyBorder="1" applyAlignment="1">
      <alignment vertical="center" wrapText="1" shrinkToFit="1"/>
    </xf>
    <xf numFmtId="0" fontId="55" fillId="0" borderId="37" xfId="19" applyFont="1" applyBorder="1" applyAlignment="1">
      <alignment vertical="center" wrapText="1" shrinkToFit="1"/>
    </xf>
    <xf numFmtId="0" fontId="51" fillId="0" borderId="32" xfId="19" applyFont="1" applyBorder="1" applyAlignment="1">
      <alignment horizontal="center" vertical="center"/>
    </xf>
    <xf numFmtId="0" fontId="51" fillId="0" borderId="45" xfId="19" applyFont="1" applyBorder="1" applyAlignment="1">
      <alignment horizontal="center" vertical="center"/>
    </xf>
    <xf numFmtId="0" fontId="51" fillId="0" borderId="43" xfId="19" applyFont="1" applyBorder="1" applyAlignment="1">
      <alignment horizontal="center" vertical="center"/>
    </xf>
    <xf numFmtId="0" fontId="4" fillId="0" borderId="31" xfId="19" applyFont="1" applyBorder="1" applyAlignment="1">
      <alignment horizontal="left" vertical="center" wrapText="1"/>
    </xf>
    <xf numFmtId="0" fontId="4" fillId="0" borderId="5" xfId="19" applyFont="1" applyBorder="1" applyAlignment="1">
      <alignment horizontal="left" vertical="center" wrapText="1"/>
    </xf>
    <xf numFmtId="0" fontId="4" fillId="0" borderId="42" xfId="19" applyFont="1" applyBorder="1" applyAlignment="1">
      <alignment horizontal="left" vertical="center" wrapText="1"/>
    </xf>
    <xf numFmtId="41" fontId="4" fillId="0" borderId="33" xfId="19" applyNumberFormat="1" applyFont="1" applyBorder="1" applyAlignment="1">
      <alignment horizontal="center" vertical="center"/>
    </xf>
    <xf numFmtId="41" fontId="4" fillId="0" borderId="44" xfId="19" applyNumberFormat="1" applyFont="1" applyBorder="1" applyAlignment="1">
      <alignment horizontal="center" vertical="center"/>
    </xf>
    <xf numFmtId="41" fontId="4" fillId="0" borderId="41" xfId="19" applyNumberFormat="1" applyFont="1" applyBorder="1" applyAlignment="1">
      <alignment horizontal="center" vertical="center"/>
    </xf>
    <xf numFmtId="0" fontId="54" fillId="0" borderId="37" xfId="19" applyFont="1" applyBorder="1" applyAlignment="1">
      <alignment vertical="center" wrapText="1"/>
    </xf>
    <xf numFmtId="0" fontId="55" fillId="0" borderId="37" xfId="19" applyFont="1" applyBorder="1" applyAlignment="1">
      <alignment vertical="center" wrapText="1"/>
    </xf>
    <xf numFmtId="0" fontId="5" fillId="0" borderId="37" xfId="19" applyFont="1" applyBorder="1" applyAlignment="1">
      <alignment vertical="center" wrapText="1"/>
    </xf>
    <xf numFmtId="0" fontId="2" fillId="0" borderId="37" xfId="19" applyFont="1" applyBorder="1" applyAlignment="1">
      <alignment vertical="center" wrapText="1"/>
    </xf>
    <xf numFmtId="0" fontId="4" fillId="0" borderId="47" xfId="19" applyFont="1" applyBorder="1" applyAlignment="1">
      <alignment vertical="center" wrapText="1"/>
    </xf>
    <xf numFmtId="0" fontId="53" fillId="0" borderId="47" xfId="19" applyFont="1" applyBorder="1" applyAlignment="1">
      <alignment vertical="center" wrapText="1"/>
    </xf>
    <xf numFmtId="0" fontId="52" fillId="0" borderId="37" xfId="19" applyFont="1" applyBorder="1" applyAlignment="1">
      <alignment horizontal="left" vertical="center" wrapText="1" shrinkToFit="1"/>
    </xf>
    <xf numFmtId="41" fontId="4" fillId="0" borderId="36" xfId="19" applyNumberFormat="1" applyFont="1" applyBorder="1" applyAlignment="1">
      <alignment horizontal="center" vertical="center"/>
    </xf>
    <xf numFmtId="0" fontId="51" fillId="0" borderId="39" xfId="19" applyFont="1" applyBorder="1" applyAlignment="1">
      <alignment horizontal="center" vertical="center"/>
    </xf>
    <xf numFmtId="0" fontId="2" fillId="0" borderId="34" xfId="19" applyFont="1" applyBorder="1" applyAlignment="1">
      <alignment horizontal="center" vertical="center"/>
    </xf>
    <xf numFmtId="0" fontId="54" fillId="0" borderId="31" xfId="19" applyFont="1" applyBorder="1" applyAlignment="1">
      <alignment vertical="center" wrapText="1"/>
    </xf>
    <xf numFmtId="0" fontId="53" fillId="0" borderId="33" xfId="19" applyFont="1" applyBorder="1">
      <alignment vertical="center"/>
    </xf>
    <xf numFmtId="0" fontId="51" fillId="0" borderId="32" xfId="19" applyFont="1" applyBorder="1" applyAlignment="1">
      <alignment horizontal="center" vertical="center" wrapText="1"/>
    </xf>
    <xf numFmtId="0" fontId="51" fillId="0" borderId="43" xfId="19" applyFont="1" applyBorder="1" applyAlignment="1">
      <alignment horizontal="center" vertical="center" wrapText="1"/>
    </xf>
    <xf numFmtId="0" fontId="4" fillId="0" borderId="31" xfId="19" applyFont="1" applyBorder="1" applyAlignment="1">
      <alignment horizontal="left" vertical="center" wrapText="1" shrinkToFit="1"/>
    </xf>
    <xf numFmtId="0" fontId="4" fillId="0" borderId="42" xfId="19" applyFont="1" applyBorder="1" applyAlignment="1">
      <alignment horizontal="left" vertical="center" wrapText="1" shrinkToFit="1"/>
    </xf>
    <xf numFmtId="0" fontId="51" fillId="0" borderId="32" xfId="19" applyFont="1" applyBorder="1" applyAlignment="1" applyProtection="1">
      <alignment horizontal="center" vertical="center"/>
      <protection locked="0"/>
    </xf>
    <xf numFmtId="0" fontId="51" fillId="0" borderId="45" xfId="19" applyFont="1" applyBorder="1" applyAlignment="1" applyProtection="1">
      <alignment horizontal="center" vertical="center"/>
      <protection locked="0"/>
    </xf>
    <xf numFmtId="0" fontId="51" fillId="0" borderId="43" xfId="19" applyFont="1" applyBorder="1" applyAlignment="1" applyProtection="1">
      <alignment horizontal="center" vertical="center"/>
      <protection locked="0"/>
    </xf>
    <xf numFmtId="0" fontId="5" fillId="0" borderId="37" xfId="19" applyFont="1" applyBorder="1" applyAlignment="1">
      <alignment vertical="center" wrapText="1" shrinkToFit="1"/>
    </xf>
    <xf numFmtId="0" fontId="63" fillId="0" borderId="37" xfId="19" applyFont="1" applyBorder="1" applyAlignment="1">
      <alignment vertical="center" wrapText="1" shrinkToFit="1"/>
    </xf>
    <xf numFmtId="41" fontId="4" fillId="0" borderId="62" xfId="19" applyNumberFormat="1" applyFont="1" applyBorder="1" applyAlignment="1">
      <alignment horizontal="center" vertical="center"/>
    </xf>
    <xf numFmtId="41" fontId="4" fillId="0" borderId="4" xfId="19" applyNumberFormat="1" applyFont="1" applyBorder="1" applyAlignment="1">
      <alignment horizontal="center" vertical="center"/>
    </xf>
    <xf numFmtId="41" fontId="4" fillId="0" borderId="48" xfId="19" applyNumberFormat="1" applyFont="1" applyBorder="1" applyAlignment="1">
      <alignment horizontal="center" vertical="center"/>
    </xf>
    <xf numFmtId="0" fontId="62" fillId="0" borderId="31" xfId="19" applyFont="1" applyBorder="1" applyAlignment="1">
      <alignment horizontal="left" vertical="center" wrapText="1" shrinkToFit="1"/>
    </xf>
    <xf numFmtId="0" fontId="62" fillId="0" borderId="42" xfId="19" applyFont="1" applyBorder="1" applyAlignment="1">
      <alignment horizontal="left" vertical="center" wrapText="1" shrinkToFit="1"/>
    </xf>
    <xf numFmtId="0" fontId="51" fillId="0" borderId="45" xfId="19" applyFont="1" applyBorder="1" applyAlignment="1" applyProtection="1">
      <alignment horizontal="right" vertical="center"/>
      <protection locked="0"/>
    </xf>
    <xf numFmtId="0" fontId="51" fillId="0" borderId="43" xfId="19" applyFont="1" applyBorder="1" applyAlignment="1" applyProtection="1">
      <alignment horizontal="right" vertical="center"/>
      <protection locked="0"/>
    </xf>
    <xf numFmtId="0" fontId="4" fillId="0" borderId="5" xfId="19" applyFont="1" applyBorder="1" applyAlignment="1">
      <alignment vertical="center" wrapText="1"/>
    </xf>
    <xf numFmtId="0" fontId="4" fillId="0" borderId="42" xfId="19" applyFont="1" applyBorder="1" applyAlignment="1">
      <alignment vertical="center" wrapText="1"/>
    </xf>
    <xf numFmtId="0" fontId="7" fillId="0" borderId="12" xfId="17" applyFont="1" applyBorder="1" applyAlignment="1">
      <alignment horizontal="center" vertical="center"/>
    </xf>
    <xf numFmtId="0" fontId="7" fillId="0" borderId="2" xfId="17" applyFont="1" applyBorder="1" applyAlignment="1">
      <alignment horizontal="center" vertical="center"/>
    </xf>
    <xf numFmtId="0" fontId="7" fillId="0" borderId="12" xfId="17" applyFont="1" applyBorder="1" applyAlignment="1">
      <alignment horizontal="center" vertical="center" wrapText="1"/>
    </xf>
    <xf numFmtId="0" fontId="7" fillId="0" borderId="12" xfId="22" applyFont="1" applyBorder="1" applyAlignment="1">
      <alignment horizontal="center" vertical="center"/>
    </xf>
    <xf numFmtId="0" fontId="7" fillId="0" borderId="2" xfId="22" applyFont="1" applyBorder="1" applyAlignment="1">
      <alignment horizontal="center" vertical="center"/>
    </xf>
    <xf numFmtId="0" fontId="4" fillId="0" borderId="17" xfId="17" applyFont="1" applyBorder="1" applyAlignment="1">
      <alignment horizontal="distributed" vertical="center"/>
    </xf>
    <xf numFmtId="0" fontId="4" fillId="0" borderId="5" xfId="17" applyFont="1" applyBorder="1" applyAlignment="1">
      <alignment horizontal="distributed" vertical="center"/>
    </xf>
    <xf numFmtId="0" fontId="4" fillId="0" borderId="1" xfId="17" applyFont="1" applyBorder="1" applyAlignment="1">
      <alignment horizontal="distributed" vertical="center"/>
    </xf>
    <xf numFmtId="0" fontId="4" fillId="0" borderId="3" xfId="17" applyFont="1" applyBorder="1" applyAlignment="1">
      <alignment horizontal="distributed" vertical="center"/>
    </xf>
    <xf numFmtId="0" fontId="4" fillId="0" borderId="17" xfId="17" applyFont="1" applyBorder="1" applyAlignment="1">
      <alignment horizontal="center" vertical="center"/>
    </xf>
    <xf numFmtId="0" fontId="4" fillId="0" borderId="5" xfId="17" applyFont="1" applyBorder="1" applyAlignment="1">
      <alignment horizontal="center" vertical="center"/>
    </xf>
    <xf numFmtId="41" fontId="9" fillId="0" borderId="4" xfId="2" applyNumberFormat="1" applyFont="1" applyBorder="1" applyAlignment="1">
      <alignment horizontal="right" vertical="center" shrinkToFit="1"/>
    </xf>
    <xf numFmtId="41" fontId="7" fillId="0" borderId="4" xfId="2" applyNumberFormat="1" applyFont="1" applyBorder="1" applyAlignment="1">
      <alignment horizontal="center" vertical="center"/>
    </xf>
    <xf numFmtId="41" fontId="7" fillId="0" borderId="4" xfId="2" applyNumberFormat="1" applyFont="1" applyBorder="1" applyAlignment="1">
      <alignment vertical="center" shrinkToFit="1"/>
    </xf>
    <xf numFmtId="41" fontId="7" fillId="0" borderId="17" xfId="2" applyNumberFormat="1" applyFont="1" applyBorder="1" applyAlignment="1">
      <alignment vertical="center" shrinkToFit="1"/>
    </xf>
    <xf numFmtId="41" fontId="9" fillId="0" borderId="4" xfId="2" applyNumberFormat="1" applyFont="1" applyBorder="1" applyAlignment="1">
      <alignment vertical="center" shrinkToFit="1"/>
    </xf>
    <xf numFmtId="41" fontId="7" fillId="0" borderId="4" xfId="2" applyNumberFormat="1" applyFont="1" applyBorder="1" applyAlignment="1">
      <alignment horizontal="right" vertical="center" shrinkToFit="1"/>
    </xf>
    <xf numFmtId="41" fontId="7" fillId="0" borderId="17" xfId="2" applyNumberFormat="1" applyFont="1" applyBorder="1" applyAlignment="1">
      <alignment horizontal="right" vertical="center" shrinkToFit="1"/>
    </xf>
    <xf numFmtId="0" fontId="4" fillId="0" borderId="23" xfId="17" applyFont="1" applyBorder="1" applyAlignment="1">
      <alignment horizontal="center" vertical="center"/>
    </xf>
    <xf numFmtId="0" fontId="4" fillId="0" borderId="21" xfId="17" applyFont="1" applyBorder="1" applyAlignment="1">
      <alignment horizontal="center" vertical="center"/>
    </xf>
    <xf numFmtId="0" fontId="0" fillId="0" borderId="0" xfId="17" applyFont="1" applyAlignment="1">
      <alignment horizontal="center" vertical="center"/>
    </xf>
    <xf numFmtId="0" fontId="7" fillId="0" borderId="13" xfId="17" applyFont="1" applyBorder="1" applyAlignment="1">
      <alignment horizontal="center" vertical="center"/>
    </xf>
    <xf numFmtId="0" fontId="7" fillId="0" borderId="15" xfId="17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3" xfId="17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9" xfId="17" applyFont="1" applyBorder="1" applyAlignment="1">
      <alignment horizontal="center" vertical="center"/>
    </xf>
    <xf numFmtId="0" fontId="67" fillId="0" borderId="9" xfId="0" applyFont="1" applyBorder="1" applyAlignment="1">
      <alignment horizontal="center" vertical="center"/>
    </xf>
    <xf numFmtId="0" fontId="4" fillId="0" borderId="23" xfId="17" applyFont="1" applyBorder="1" applyAlignment="1">
      <alignment horizontal="distributed" vertical="center"/>
    </xf>
    <xf numFmtId="0" fontId="4" fillId="0" borderId="21" xfId="17" applyFont="1" applyBorder="1" applyAlignment="1">
      <alignment horizontal="distributed" vertical="center"/>
    </xf>
    <xf numFmtId="38" fontId="7" fillId="0" borderId="12" xfId="2" applyFont="1" applyBorder="1" applyAlignment="1">
      <alignment horizontal="center" vertical="center"/>
    </xf>
    <xf numFmtId="38" fontId="7" fillId="0" borderId="2" xfId="2" applyFont="1" applyBorder="1" applyAlignment="1">
      <alignment horizontal="center" vertical="center"/>
    </xf>
    <xf numFmtId="38" fontId="9" fillId="0" borderId="20" xfId="2" applyFont="1" applyBorder="1" applyAlignment="1">
      <alignment horizontal="center" vertical="center"/>
    </xf>
    <xf numFmtId="38" fontId="9" fillId="0" borderId="3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4" xfId="18" applyFont="1" applyBorder="1" applyAlignment="1">
      <alignment horizontal="distributed" vertical="distributed" textRotation="255"/>
    </xf>
    <xf numFmtId="0" fontId="4" fillId="0" borderId="4" xfId="0" applyFont="1" applyBorder="1" applyAlignment="1">
      <alignment horizontal="distributed" vertical="distributed" textRotation="255"/>
    </xf>
    <xf numFmtId="0" fontId="4" fillId="0" borderId="4" xfId="18" applyFont="1" applyBorder="1"/>
    <xf numFmtId="0" fontId="4" fillId="0" borderId="2" xfId="18" applyFont="1" applyBorder="1"/>
    <xf numFmtId="0" fontId="7" fillId="0" borderId="13" xfId="7" applyFont="1" applyBorder="1" applyAlignment="1">
      <alignment horizontal="center" vertical="center"/>
    </xf>
    <xf numFmtId="0" fontId="7" fillId="0" borderId="9" xfId="7" applyFont="1" applyBorder="1" applyAlignment="1">
      <alignment horizontal="center" vertical="center"/>
    </xf>
    <xf numFmtId="0" fontId="4" fillId="0" borderId="13" xfId="7" applyFont="1" applyBorder="1" applyAlignment="1">
      <alignment horizontal="center" vertical="center" wrapText="1"/>
    </xf>
    <xf numFmtId="0" fontId="4" fillId="0" borderId="15" xfId="7" applyFont="1" applyBorder="1" applyAlignment="1">
      <alignment horizontal="center" vertical="center"/>
    </xf>
    <xf numFmtId="0" fontId="5" fillId="0" borderId="14" xfId="7" applyFont="1" applyBorder="1" applyAlignment="1">
      <alignment horizontal="left" wrapText="1"/>
    </xf>
    <xf numFmtId="0" fontId="7" fillId="0" borderId="10" xfId="7" applyFont="1" applyBorder="1" applyAlignment="1">
      <alignment horizontal="center" vertical="center" wrapText="1"/>
    </xf>
    <xf numFmtId="0" fontId="7" fillId="0" borderId="4" xfId="7" applyFont="1" applyBorder="1" applyAlignment="1">
      <alignment horizontal="center" vertical="center" wrapText="1"/>
    </xf>
    <xf numFmtId="0" fontId="7" fillId="0" borderId="12" xfId="7" applyFont="1" applyBorder="1" applyAlignment="1">
      <alignment horizontal="center" vertical="center"/>
    </xf>
    <xf numFmtId="0" fontId="7" fillId="0" borderId="2" xfId="7" applyFont="1" applyBorder="1" applyAlignment="1">
      <alignment horizontal="center" vertical="center"/>
    </xf>
    <xf numFmtId="0" fontId="7" fillId="0" borderId="11" xfId="7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0" fontId="9" fillId="0" borderId="12" xfId="7" applyFont="1" applyBorder="1" applyAlignment="1">
      <alignment horizontal="center" vertical="center"/>
    </xf>
    <xf numFmtId="0" fontId="9" fillId="0" borderId="2" xfId="7" applyFont="1" applyBorder="1" applyAlignment="1">
      <alignment horizontal="center" vertical="center"/>
    </xf>
    <xf numFmtId="0" fontId="7" fillId="0" borderId="10" xfId="7" applyFont="1" applyBorder="1" applyAlignment="1">
      <alignment horizontal="center" vertical="distributed" textRotation="255" justifyLastLine="1"/>
    </xf>
    <xf numFmtId="0" fontId="7" fillId="0" borderId="4" xfId="7" applyFont="1" applyBorder="1" applyAlignment="1">
      <alignment horizontal="center" vertical="distributed" textRotation="255" justifyLastLine="1"/>
    </xf>
    <xf numFmtId="0" fontId="7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7" fillId="0" borderId="12" xfId="16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13" xfId="16" applyFont="1" applyBorder="1" applyAlignment="1">
      <alignment horizontal="center" vertical="center"/>
    </xf>
    <xf numFmtId="0" fontId="7" fillId="0" borderId="15" xfId="16" applyFont="1" applyBorder="1" applyAlignment="1">
      <alignment horizontal="center" vertical="center"/>
    </xf>
    <xf numFmtId="0" fontId="40" fillId="0" borderId="0" xfId="16" applyFont="1" applyAlignment="1">
      <alignment horizontal="left"/>
    </xf>
    <xf numFmtId="0" fontId="5" fillId="0" borderId="0" xfId="0" applyFont="1" applyAlignment="1">
      <alignment vertical="center"/>
    </xf>
    <xf numFmtId="0" fontId="7" fillId="0" borderId="12" xfId="26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3" xfId="26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2" xfId="28" applyFont="1" applyBorder="1" applyAlignment="1">
      <alignment horizontal="center" vertical="center"/>
    </xf>
    <xf numFmtId="0" fontId="7" fillId="0" borderId="13" xfId="28" applyFont="1" applyBorder="1" applyAlignment="1">
      <alignment horizontal="center" vertical="center"/>
    </xf>
    <xf numFmtId="0" fontId="7" fillId="0" borderId="12" xfId="27" applyFont="1" applyBorder="1" applyAlignment="1">
      <alignment horizontal="center" vertical="center"/>
    </xf>
    <xf numFmtId="0" fontId="7" fillId="4" borderId="13" xfId="3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7" fillId="4" borderId="12" xfId="3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7" fillId="4" borderId="13" xfId="32" applyFont="1" applyFill="1" applyBorder="1" applyAlignment="1">
      <alignment horizontal="center" vertical="center"/>
    </xf>
    <xf numFmtId="0" fontId="67" fillId="4" borderId="9" xfId="0" applyFont="1" applyFill="1" applyBorder="1" applyAlignment="1">
      <alignment horizontal="center" vertical="center"/>
    </xf>
    <xf numFmtId="0" fontId="7" fillId="4" borderId="12" xfId="32" applyFont="1" applyFill="1" applyBorder="1" applyAlignment="1">
      <alignment horizontal="center" vertical="center"/>
    </xf>
    <xf numFmtId="0" fontId="4" fillId="0" borderId="4" xfId="30" applyFont="1" applyBorder="1" applyAlignment="1">
      <alignment horizontal="center" vertical="distributed" textRotation="255"/>
    </xf>
    <xf numFmtId="0" fontId="5" fillId="0" borderId="12" xfId="3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12" xfId="30" applyFont="1" applyBorder="1" applyAlignment="1">
      <alignment horizontal="center" vertical="distributed" textRotation="255"/>
    </xf>
    <xf numFmtId="0" fontId="4" fillId="0" borderId="13" xfId="3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2" xfId="23" applyFont="1" applyBorder="1" applyAlignment="1">
      <alignment horizontal="center" vertical="center"/>
    </xf>
    <xf numFmtId="0" fontId="19" fillId="0" borderId="2" xfId="23" applyFont="1" applyBorder="1" applyAlignment="1">
      <alignment horizontal="center" vertical="center"/>
    </xf>
    <xf numFmtId="0" fontId="7" fillId="0" borderId="2" xfId="23" applyFont="1" applyBorder="1" applyAlignment="1">
      <alignment horizontal="center" vertical="center"/>
    </xf>
    <xf numFmtId="0" fontId="7" fillId="0" borderId="12" xfId="23" applyFont="1" applyBorder="1" applyAlignment="1">
      <alignment horizontal="center" vertical="center" wrapText="1"/>
    </xf>
    <xf numFmtId="185" fontId="7" fillId="0" borderId="12" xfId="0" applyNumberFormat="1" applyFont="1" applyBorder="1" applyAlignment="1">
      <alignment horizontal="center" vertical="center"/>
    </xf>
    <xf numFmtId="185" fontId="7" fillId="0" borderId="2" xfId="0" applyNumberFormat="1" applyFont="1" applyBorder="1" applyAlignment="1">
      <alignment horizontal="center" vertical="center"/>
    </xf>
    <xf numFmtId="0" fontId="4" fillId="0" borderId="13" xfId="24" applyFont="1" applyBorder="1" applyAlignment="1">
      <alignment horizontal="center" vertical="center"/>
    </xf>
    <xf numFmtId="0" fontId="4" fillId="0" borderId="9" xfId="24" applyFont="1" applyBorder="1" applyAlignment="1">
      <alignment horizontal="center" vertical="center"/>
    </xf>
    <xf numFmtId="0" fontId="4" fillId="0" borderId="15" xfId="24" applyFont="1" applyBorder="1" applyAlignment="1">
      <alignment horizontal="center" vertical="center"/>
    </xf>
    <xf numFmtId="0" fontId="4" fillId="0" borderId="4" xfId="24" applyFont="1" applyBorder="1"/>
    <xf numFmtId="0" fontId="4" fillId="0" borderId="10" xfId="24" applyFont="1" applyBorder="1" applyAlignment="1">
      <alignment horizontal="center" vertical="center"/>
    </xf>
    <xf numFmtId="0" fontId="4" fillId="0" borderId="10" xfId="24" applyFont="1" applyBorder="1" applyAlignment="1">
      <alignment horizontal="center" vertical="center" wrapText="1"/>
    </xf>
    <xf numFmtId="0" fontId="4" fillId="0" borderId="17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 vertical="top" textRotation="255" wrapText="1"/>
    </xf>
    <xf numFmtId="0" fontId="0" fillId="0" borderId="2" xfId="0" applyBorder="1"/>
    <xf numFmtId="0" fontId="4" fillId="0" borderId="4" xfId="0" applyFont="1" applyBorder="1" applyAlignment="1">
      <alignment vertical="top" textRotation="255" wrapText="1"/>
    </xf>
    <xf numFmtId="0" fontId="28" fillId="0" borderId="2" xfId="0" applyFont="1" applyBorder="1"/>
    <xf numFmtId="185" fontId="7" fillId="0" borderId="11" xfId="0" applyNumberFormat="1" applyFont="1" applyBorder="1" applyAlignment="1">
      <alignment horizontal="center" vertical="center" wrapText="1"/>
    </xf>
    <xf numFmtId="185" fontId="7" fillId="0" borderId="20" xfId="0" applyNumberFormat="1" applyFont="1" applyBorder="1" applyAlignment="1">
      <alignment horizontal="center" vertical="center" wrapText="1"/>
    </xf>
    <xf numFmtId="185" fontId="7" fillId="0" borderId="12" xfId="0" applyNumberFormat="1" applyFont="1" applyBorder="1" applyAlignment="1">
      <alignment horizontal="center" vertical="center" wrapText="1"/>
    </xf>
    <xf numFmtId="185" fontId="7" fillId="0" borderId="2" xfId="0" applyNumberFormat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 wrapText="1" justifyLastLine="1"/>
    </xf>
    <xf numFmtId="0" fontId="7" fillId="0" borderId="4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9" applyFont="1" applyBorder="1" applyAlignment="1">
      <alignment horizontal="center" vertical="center"/>
    </xf>
    <xf numFmtId="0" fontId="7" fillId="0" borderId="2" xfId="9" applyFont="1" applyBorder="1" applyAlignment="1">
      <alignment horizontal="center" vertical="center"/>
    </xf>
    <xf numFmtId="0" fontId="7" fillId="0" borderId="12" xfId="9" applyFont="1" applyBorder="1" applyAlignment="1">
      <alignment horizontal="distributed" wrapText="1" justifyLastLine="1"/>
    </xf>
    <xf numFmtId="0" fontId="7" fillId="0" borderId="4" xfId="0" applyFont="1" applyBorder="1" applyAlignment="1">
      <alignment horizontal="distributed" wrapText="1" justifyLastLine="1"/>
    </xf>
    <xf numFmtId="0" fontId="7" fillId="0" borderId="2" xfId="0" applyFont="1" applyBorder="1" applyAlignment="1">
      <alignment horizontal="distributed" wrapText="1" justifyLastLine="1"/>
    </xf>
    <xf numFmtId="0" fontId="7" fillId="0" borderId="12" xfId="9" applyFont="1" applyBorder="1" applyAlignment="1">
      <alignment horizontal="distributed" vertical="center" wrapText="1" justifyLastLine="1"/>
    </xf>
    <xf numFmtId="0" fontId="4" fillId="0" borderId="12" xfId="9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7" fillId="0" borderId="11" xfId="9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33">
    <cellStyle name="パーセント" xfId="8" builtinId="5"/>
    <cellStyle name="パーセント 2" xfId="6" xr:uid="{00000000-0005-0000-0000-000000000000}"/>
    <cellStyle name="パーセント 3" xfId="21" xr:uid="{0CE0F3F9-DD14-4E28-814C-4D6FC279B141}"/>
    <cellStyle name="桁区切り 2" xfId="2" xr:uid="{00000000-0005-0000-0000-000001000000}"/>
    <cellStyle name="桁区切り 2 2" xfId="12" xr:uid="{EB8087B0-CBB2-4065-86B5-85C969F536A8}"/>
    <cellStyle name="桁区切り 3" xfId="10" xr:uid="{DE6A9503-5E3A-4706-9EF2-6B8117F75B34}"/>
    <cellStyle name="標準" xfId="0" builtinId="0"/>
    <cellStyle name="標準 2" xfId="7" xr:uid="{00000000-0005-0000-0000-000003000000}"/>
    <cellStyle name="標準 2 2" xfId="20" xr:uid="{0667AB7B-1CFA-44EA-9A88-E2884DD9F7B3}"/>
    <cellStyle name="標準 3" xfId="19" xr:uid="{7384E5FE-38CA-4C6F-8B8F-BC695ADE47CD}"/>
    <cellStyle name="標準_089" xfId="1" xr:uid="{00000000-0005-0000-0000-000004000000}"/>
    <cellStyle name="標準_090" xfId="3" xr:uid="{00000000-0005-0000-0000-000005000000}"/>
    <cellStyle name="標準_091" xfId="9" xr:uid="{F45BAC22-904B-440B-A117-47A3D5683CF8}"/>
    <cellStyle name="標準_22数字で見る足立【介護保険課】" xfId="17" xr:uid="{5F2FA062-888A-4671-A3AC-DCBCC01E9429}"/>
    <cellStyle name="標準_8-0111提出用(20年度）（参照）_8-0131（福祉）" xfId="13" xr:uid="{892507BD-D057-46B9-B099-286D38AA7F37}"/>
    <cellStyle name="標準_8-0111提出用(20年度）（参照）_数字で見る足立原稿【中部福祉事務所】" xfId="14" xr:uid="{294E4E3F-2499-4E57-983E-FA1FE6F06481}"/>
    <cellStyle name="標準_8-25_8-0131（福祉）" xfId="18" xr:uid="{18BA3120-8345-4D3E-A72C-3235D6D4206F}"/>
    <cellStyle name="標準_8-27表(中部高齢)" xfId="16" xr:uid="{CA6392E3-274F-43AD-9884-C7B0884D0DEE}"/>
    <cellStyle name="標準_8-4561(2)" xfId="5" xr:uid="{00000000-0005-0000-0000-000006000000}"/>
    <cellStyle name="標準_8-52" xfId="26" xr:uid="{5806110F-8151-4A59-9E95-0890BE8C9D60}"/>
    <cellStyle name="標準_8-52_私立8-3338" xfId="28" xr:uid="{3B1C4780-3CC9-442F-8B7C-3FCA2FE1A4B7}"/>
    <cellStyle name="標準_8-53" xfId="25" xr:uid="{95ECCBE8-E335-487F-8207-BE5B846B7A88}"/>
    <cellStyle name="標準_8-53_私立8-3338" xfId="27" xr:uid="{7241C2A8-DAFD-4847-B93E-127CB5651065}"/>
    <cellStyle name="標準_8-53の後②（新規）" xfId="32" xr:uid="{4AA16A48-3B78-4A99-837D-761938DCFEF4}"/>
    <cellStyle name="標準_8-53の後③（新規）" xfId="31" xr:uid="{58B59D93-CCBE-476B-991E-3BE5B850B3EC}"/>
    <cellStyle name="標準_8-67" xfId="4" xr:uid="{00000000-0005-0000-0000-000007000000}"/>
    <cellStyle name="標準_8-80" xfId="22" xr:uid="{940E06D1-CC0C-46F6-A4D5-9EB43FF001A7}"/>
    <cellStyle name="標準_9-21" xfId="11" xr:uid="{F00F1464-3FBF-4BF7-90B5-DDD9F5E6BB89}"/>
    <cellStyle name="標準_Sheet1" xfId="30" xr:uid="{53530265-935B-4467-AADD-934C8A2C4801}"/>
    <cellStyle name="標準_高齢サービス課8-2036" xfId="15" xr:uid="{3B38165B-CBBB-4E25-A67D-9E7201C89ACC}"/>
    <cellStyle name="標準_児童給付係分／23-8-3943(1)(1)_26コピー8-3944" xfId="24" xr:uid="{CAF80A78-2897-4099-854A-9BE312BBCD3C}"/>
    <cellStyle name="標準_児童給付係分／23-8-3943(1)(1)_8-4045（児童給付分）" xfId="23" xr:uid="{94545366-8EB1-47EF-9768-5CAF3E5A610C}"/>
    <cellStyle name="標準_福祉部（レイアウト)(1)" xfId="29" xr:uid="{FB5B3A72-FAC5-462F-A815-23F790FFF8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1B4606A-C000-43F6-9F36-225AF17DEC4B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60A6A5F-0CDB-4EC3-B4D9-754803609635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19050</xdr:rowOff>
    </xdr:from>
    <xdr:to>
      <xdr:col>1</xdr:col>
      <xdr:colOff>0</xdr:colOff>
      <xdr:row>12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08BE6FA-28CD-4DE6-BA55-F2FDD634B192}"/>
            </a:ext>
          </a:extLst>
        </xdr:cNvPr>
        <xdr:cNvSpPr>
          <a:spLocks noChangeShapeType="1"/>
        </xdr:cNvSpPr>
      </xdr:nvSpPr>
      <xdr:spPr bwMode="auto">
        <a:xfrm>
          <a:off x="9525" y="2076450"/>
          <a:ext cx="6762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FAF1374-8BB6-48E9-9224-71D45B21722F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19050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7454F6E-D776-4AC9-9674-C42CB848BD6B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95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8CEEE72-0486-446C-8308-3B77B9684239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3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6084EF6-D6AF-4799-884B-15F987645915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8477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3</xdr:row>
      <xdr:rowOff>180975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5D49DA7-2A0E-4292-B9EF-489FDF0E2F91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8477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45E2B4E-83F4-4492-A8D5-A49EE2DB7BC8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F0727C2-DBBD-4CFE-A71F-BBCCAE66D8DF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BD3DD44-EDD4-4DD7-9731-45817CF9B6D4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15F8540-9C1E-4333-A156-0E0CC218157E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73A7818-4E3F-4A4A-B1DC-C5CA8F5AF931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3" name="テキスト 4">
          <a:extLst>
            <a:ext uri="{FF2B5EF4-FFF2-40B4-BE49-F238E27FC236}">
              <a16:creationId xmlns:a16="http://schemas.microsoft.com/office/drawing/2014/main" id="{F1F01BBC-4BC0-4FD0-A51A-64AEB4CFA7AA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4" name="テキスト 5">
          <a:extLst>
            <a:ext uri="{FF2B5EF4-FFF2-40B4-BE49-F238E27FC236}">
              <a16:creationId xmlns:a16="http://schemas.microsoft.com/office/drawing/2014/main" id="{6EADB969-4C02-4BF0-B986-C9A151BF87C1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DE738FAB-5E0B-4EA6-840E-54F200045F0F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5E3FA561-BA90-43A2-AD69-25B817A19787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3D83909F-490D-45F0-BE4A-200A27435C70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8" name="テキスト 4">
          <a:extLst>
            <a:ext uri="{FF2B5EF4-FFF2-40B4-BE49-F238E27FC236}">
              <a16:creationId xmlns:a16="http://schemas.microsoft.com/office/drawing/2014/main" id="{49EB0170-6F4D-4593-9C86-33993FB95B23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9" name="テキスト 5">
          <a:extLst>
            <a:ext uri="{FF2B5EF4-FFF2-40B4-BE49-F238E27FC236}">
              <a16:creationId xmlns:a16="http://schemas.microsoft.com/office/drawing/2014/main" id="{5BC2DD3F-C7A5-4281-817F-FB99FF83E0A3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" name="テキスト 4">
          <a:extLst>
            <a:ext uri="{FF2B5EF4-FFF2-40B4-BE49-F238E27FC236}">
              <a16:creationId xmlns:a16="http://schemas.microsoft.com/office/drawing/2014/main" id="{64CB5007-22B6-4052-8329-E6C96DD0CAAC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" name="テキスト 5">
          <a:extLst>
            <a:ext uri="{FF2B5EF4-FFF2-40B4-BE49-F238E27FC236}">
              <a16:creationId xmlns:a16="http://schemas.microsoft.com/office/drawing/2014/main" id="{26890923-AC99-40F0-96B1-F328EFD8AAE4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35604AB6-B76A-4687-8DAE-6FB7A0EFE66A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13" name="テキスト 4">
          <a:extLst>
            <a:ext uri="{FF2B5EF4-FFF2-40B4-BE49-F238E27FC236}">
              <a16:creationId xmlns:a16="http://schemas.microsoft.com/office/drawing/2014/main" id="{BE483E0B-19AB-41FC-9148-5308BD4728BA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14" name="テキスト 5">
          <a:extLst>
            <a:ext uri="{FF2B5EF4-FFF2-40B4-BE49-F238E27FC236}">
              <a16:creationId xmlns:a16="http://schemas.microsoft.com/office/drawing/2014/main" id="{2F27A864-DEBF-40FA-9722-B084F1774B40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5" name="テキスト 4">
          <a:extLst>
            <a:ext uri="{FF2B5EF4-FFF2-40B4-BE49-F238E27FC236}">
              <a16:creationId xmlns:a16="http://schemas.microsoft.com/office/drawing/2014/main" id="{1F80F357-BD15-405F-96A0-2D653DA0F65C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6" name="テキスト 5">
          <a:extLst>
            <a:ext uri="{FF2B5EF4-FFF2-40B4-BE49-F238E27FC236}">
              <a16:creationId xmlns:a16="http://schemas.microsoft.com/office/drawing/2014/main" id="{287CDDFD-A188-494C-A66E-AB1613E2C6A9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E142D7F0-9DA2-4140-878A-4290DA399FE7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18" name="テキスト 4">
          <a:extLst>
            <a:ext uri="{FF2B5EF4-FFF2-40B4-BE49-F238E27FC236}">
              <a16:creationId xmlns:a16="http://schemas.microsoft.com/office/drawing/2014/main" id="{75F326B7-69A0-4841-BCC9-BF64D4F2E109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19" name="テキスト 5">
          <a:extLst>
            <a:ext uri="{FF2B5EF4-FFF2-40B4-BE49-F238E27FC236}">
              <a16:creationId xmlns:a16="http://schemas.microsoft.com/office/drawing/2014/main" id="{3D5E8447-2356-476B-A427-EA1B735212A7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0" name="テキスト 4">
          <a:extLst>
            <a:ext uri="{FF2B5EF4-FFF2-40B4-BE49-F238E27FC236}">
              <a16:creationId xmlns:a16="http://schemas.microsoft.com/office/drawing/2014/main" id="{A460B8AA-A60C-4476-AF17-04C7C3331C16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1" name="テキスト 5">
          <a:extLst>
            <a:ext uri="{FF2B5EF4-FFF2-40B4-BE49-F238E27FC236}">
              <a16:creationId xmlns:a16="http://schemas.microsoft.com/office/drawing/2014/main" id="{EB066DE6-9263-4AFD-B723-30476ED58DB3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7AB0EA6A-7FEB-4C53-85DD-339C676A098D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28575</xdr:rowOff>
    </xdr:to>
    <xdr:sp macro="" textlink="">
      <xdr:nvSpPr>
        <xdr:cNvPr id="23" name="テキスト 4">
          <a:extLst>
            <a:ext uri="{FF2B5EF4-FFF2-40B4-BE49-F238E27FC236}">
              <a16:creationId xmlns:a16="http://schemas.microsoft.com/office/drawing/2014/main" id="{3530D2C2-7392-43B6-B9EF-7C068D1598B4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28575</xdr:rowOff>
    </xdr:to>
    <xdr:sp macro="" textlink="">
      <xdr:nvSpPr>
        <xdr:cNvPr id="24" name="テキスト 5">
          <a:extLst>
            <a:ext uri="{FF2B5EF4-FFF2-40B4-BE49-F238E27FC236}">
              <a16:creationId xmlns:a16="http://schemas.microsoft.com/office/drawing/2014/main" id="{8E339E70-083B-4F3F-B350-923A4221F3A8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5" name="テキスト 4">
          <a:extLst>
            <a:ext uri="{FF2B5EF4-FFF2-40B4-BE49-F238E27FC236}">
              <a16:creationId xmlns:a16="http://schemas.microsoft.com/office/drawing/2014/main" id="{4B847C7A-DC77-4EF7-BA2D-CEE6D9A26A55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6" name="テキスト 5">
          <a:extLst>
            <a:ext uri="{FF2B5EF4-FFF2-40B4-BE49-F238E27FC236}">
              <a16:creationId xmlns:a16="http://schemas.microsoft.com/office/drawing/2014/main" id="{E6E562EC-CB49-423B-B961-2DDF89963723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E34E1E4A-E6D8-4AA6-AAF2-B31C4F308E7A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28575</xdr:rowOff>
    </xdr:to>
    <xdr:sp macro="" textlink="">
      <xdr:nvSpPr>
        <xdr:cNvPr id="28" name="テキスト 4">
          <a:extLst>
            <a:ext uri="{FF2B5EF4-FFF2-40B4-BE49-F238E27FC236}">
              <a16:creationId xmlns:a16="http://schemas.microsoft.com/office/drawing/2014/main" id="{41B7033F-06A4-4D4A-8079-C5F464F6EA76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28575</xdr:rowOff>
    </xdr:to>
    <xdr:sp macro="" textlink="">
      <xdr:nvSpPr>
        <xdr:cNvPr id="29" name="テキスト 5">
          <a:extLst>
            <a:ext uri="{FF2B5EF4-FFF2-40B4-BE49-F238E27FC236}">
              <a16:creationId xmlns:a16="http://schemas.microsoft.com/office/drawing/2014/main" id="{6FAAA07A-5F31-40AE-8F69-F378267BBAF4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30" name="テキスト 4">
          <a:extLst>
            <a:ext uri="{FF2B5EF4-FFF2-40B4-BE49-F238E27FC236}">
              <a16:creationId xmlns:a16="http://schemas.microsoft.com/office/drawing/2014/main" id="{C6E46A70-E514-4CA5-BB47-4552D77F4C45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31" name="テキスト 5">
          <a:extLst>
            <a:ext uri="{FF2B5EF4-FFF2-40B4-BE49-F238E27FC236}">
              <a16:creationId xmlns:a16="http://schemas.microsoft.com/office/drawing/2014/main" id="{3F3EDC67-D71B-43DD-BCE5-983D9D78D162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71DADF-03AF-4FD6-95EA-30FBFBC00DC2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A5E496B-258F-4D75-BABA-C5804D7970B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683C100-D4A9-4BD3-83F3-B03B1C36E1DC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95BDA646-C623-4FC7-873D-3434B5099673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20F5586-007B-4577-9E58-95178EF47F53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9098A34-09DD-4BDD-B0A3-B33E5CE94336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A5E4915-13E0-4C78-BFDF-6F2AD73735FA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1323975</xdr:colOff>
      <xdr:row>3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579486-AC6D-4E16-B373-D6678C997F9C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5E3C33C-7FB8-4018-861C-5AF4319BE27C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FDD2884-EB9D-4240-9FAF-7C00A5546601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8106D71-5F45-44EC-9A8F-16BFC857BACF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3D1A829-34B9-4A1C-B7A9-5E8143914388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F06B6C7-85FB-417A-893D-5D4E25BF55D0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13620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CD9342F-3F69-4A7C-B70F-FEE3357E34E6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13620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38100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BA905C7-DF89-4682-9A90-5C8699E9A818}"/>
            </a:ext>
          </a:extLst>
        </xdr:cNvPr>
        <xdr:cNvSpPr>
          <a:spLocks noChangeShapeType="1"/>
        </xdr:cNvSpPr>
      </xdr:nvSpPr>
      <xdr:spPr bwMode="auto">
        <a:xfrm>
          <a:off x="9525" y="895350"/>
          <a:ext cx="6762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38100</xdr:rowOff>
    </xdr:from>
    <xdr:to>
      <xdr:col>1</xdr:col>
      <xdr:colOff>0</xdr:colOff>
      <xdr:row>7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D88767E-0DAE-4E6B-A132-C324FA5F6D07}"/>
            </a:ext>
          </a:extLst>
        </xdr:cNvPr>
        <xdr:cNvSpPr>
          <a:spLocks noChangeShapeType="1"/>
        </xdr:cNvSpPr>
      </xdr:nvSpPr>
      <xdr:spPr bwMode="auto">
        <a:xfrm>
          <a:off x="9525" y="895350"/>
          <a:ext cx="6762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1B7DA77-545A-4F5C-89A1-C146ABF0B7A5}"/>
            </a:ext>
          </a:extLst>
        </xdr:cNvPr>
        <xdr:cNvSpPr>
          <a:spLocks noChangeShapeType="1"/>
        </xdr:cNvSpPr>
      </xdr:nvSpPr>
      <xdr:spPr bwMode="auto">
        <a:xfrm>
          <a:off x="9525" y="1200150"/>
          <a:ext cx="6762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6569</xdr:colOff>
      <xdr:row>2</xdr:row>
      <xdr:rowOff>13138</xdr:rowOff>
    </xdr:from>
    <xdr:to>
      <xdr:col>4</xdr:col>
      <xdr:colOff>0</xdr:colOff>
      <xdr:row>3</xdr:row>
      <xdr:rowOff>164225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7A478DF-529E-4EDF-8E9B-98D5CAC3D173}"/>
            </a:ext>
          </a:extLst>
        </xdr:cNvPr>
        <xdr:cNvCxnSpPr/>
      </xdr:nvCxnSpPr>
      <xdr:spPr>
        <a:xfrm>
          <a:off x="6569" y="1203763"/>
          <a:ext cx="2736631" cy="3892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D5DBA1E-6CA4-464A-AE7D-0AD1749F74D5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6953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9525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53AA2A7-E2E0-499F-811A-4D22444C62C4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6953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9525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8E6CF28-5908-4128-A692-91064450FBD3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6953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9525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46CE0F4-A98D-4065-9927-F01845B9546B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6953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47BD364A-55C8-4BC0-B75B-03C950F924D7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E81B200A-57D4-4D81-B438-F16B0EECB66F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45B9732F-18E3-4984-98F3-EBA8CDE2CA32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EBDE1DA5-E9D3-4FF8-908A-80AD16EAF574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44861745-1CBB-4C38-B6DE-2F59CFBB181F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1638300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321DBE1-36A3-4B61-8F0C-F7A03E29DE7C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01118C9-CBAC-44AB-AD7B-0C1C81050B60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A8DB2CE-221E-415D-BEA9-4E450A35D8CB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9825A923-453A-4A7C-A23C-01E7C82A86EC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A2347F6-D924-4778-B46F-0242D235165A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3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10348BD-CFD9-4590-B064-0451541EBAAF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3</xdr:row>
      <xdr:rowOff>190500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EC191CE-8626-467E-97AB-D4BF64F3C6A3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3</xdr:row>
      <xdr:rowOff>190500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C8D9252F-26EF-4F2C-88CD-72DD2B7C8478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3</xdr:row>
      <xdr:rowOff>190500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A804F25-5B71-4764-B572-4731B0110AA2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0</xdr:col>
      <xdr:colOff>771525</xdr:colOff>
      <xdr:row>3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B77C925-E23B-437A-84B5-19C4D30BAEC4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9D78F6C-CBDF-42A4-BCD4-BCED3D77D7A2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D609EDB-B0B7-4263-858A-2D7DA92C1EE1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CA7EF1D-D8B5-4CE9-95CD-B8C84A0FCF66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E9F568B-CEDE-444D-AF9C-111E3EF5CF38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3C7BE72-881D-44B3-81CE-D4D93AA9CEC3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72DE5E9-29E6-4557-8808-3F36809072CA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1152525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20C6B53-E69D-485B-9A32-979759474EEF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6</xdr:row>
      <xdr:rowOff>9525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B846D5DB-A412-433C-ADDF-BD3FE7CF7B6E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762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17F11DE2-C813-4D9C-A5D2-C785BD0DCC3C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2171700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6DF277F-DAE2-45F1-9873-246A7719EBA6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C4B1962-73E9-43D8-B33C-319713EBF0CA}"/>
            </a:ext>
          </a:extLst>
        </xdr:cNvPr>
        <xdr:cNvSpPr>
          <a:spLocks noChangeShapeType="1"/>
        </xdr:cNvSpPr>
      </xdr:nvSpPr>
      <xdr:spPr bwMode="auto">
        <a:xfrm flipH="1" flipV="1">
          <a:off x="9525" y="866775"/>
          <a:ext cx="6572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1314450</xdr:colOff>
      <xdr:row>3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C66A5B0-0D54-42BA-9EEA-B213409D3330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707E21A-2500-458B-94BB-239990B01FB6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7</xdr:row>
      <xdr:rowOff>142875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AAD1C40-0BF7-48EF-99F0-CB795D9441C4}"/>
            </a:ext>
          </a:extLst>
        </xdr:cNvPr>
        <xdr:cNvSpPr txBox="1"/>
      </xdr:nvSpPr>
      <xdr:spPr>
        <a:xfrm>
          <a:off x="3429000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9</xdr:row>
      <xdr:rowOff>142875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5B5A274-346A-4BAE-A0F4-A353C25E04E7}"/>
            </a:ext>
          </a:extLst>
        </xdr:cNvPr>
        <xdr:cNvSpPr txBox="1"/>
      </xdr:nvSpPr>
      <xdr:spPr>
        <a:xfrm>
          <a:off x="34290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B22622F-3F0F-4C8E-86D8-0DD912E771CF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E2C81C8-9602-45C3-ACB3-C2C647B52113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F60DB42-4215-4C36-8499-44EBC4CD430D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56D90F8-0A04-403A-8FBA-AAAF3CB3923C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9907B64-C128-4C43-A44D-DE354FCFA4BD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B218AF0-CF27-4C89-B37D-B1C9C7AC5B95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F931B6E-5A01-4CD8-AF00-97440861E600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5F76835-7D6B-4288-90B0-1F0E2C1E4106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62E1753-0085-487D-BF23-C2B0C91DF998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2832092-B64A-44D2-9247-D9BD9459E6C4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8B50BA2-0952-4A31-A4B5-F0CA730A7F4A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0B70BFF-7EEC-4298-856B-15273E9F142B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9FBADEF-59E9-4898-94A6-56CD0792A721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9FF06BD-DB3E-4102-B115-18C698DDEB42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4855DE0-FA9F-4A2B-BA2B-3C54C1B87C23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4AB7975-86A8-4DE5-AE26-4BB7FF722136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E19DC1B-63AA-4215-99F3-C39FF7D962D7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61C3D2E-D5C4-43BE-B140-DEE19C4B620B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762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F282BE00-2FAA-4C89-9759-602AA594C008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6675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96F62FF-2E6C-4BC0-8A10-AE6A9D3BB345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05BB9FE-6DA0-4E9C-B689-3EE2611A5F39}"/>
            </a:ext>
          </a:extLst>
        </xdr:cNvPr>
        <xdr:cNvSpPr>
          <a:spLocks noChangeShapeType="1"/>
        </xdr:cNvSpPr>
      </xdr:nvSpPr>
      <xdr:spPr bwMode="auto">
        <a:xfrm>
          <a:off x="0" y="103822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</xdr:rowOff>
    </xdr:from>
    <xdr:to>
      <xdr:col>0</xdr:col>
      <xdr:colOff>959644</xdr:colOff>
      <xdr:row>3</xdr:row>
      <xdr:rowOff>188016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7D08855-82D1-4624-A4A6-69B2AF800D57}"/>
            </a:ext>
          </a:extLst>
        </xdr:cNvPr>
        <xdr:cNvCxnSpPr/>
      </xdr:nvCxnSpPr>
      <xdr:spPr>
        <a:xfrm>
          <a:off x="0" y="859631"/>
          <a:ext cx="683419" cy="3380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2381</xdr:rowOff>
    </xdr:from>
    <xdr:to>
      <xdr:col>0</xdr:col>
      <xdr:colOff>959644</xdr:colOff>
      <xdr:row>3</xdr:row>
      <xdr:rowOff>188016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1ED6F8C-10BC-4F6C-B695-F309E99D016C}"/>
            </a:ext>
          </a:extLst>
        </xdr:cNvPr>
        <xdr:cNvCxnSpPr/>
      </xdr:nvCxnSpPr>
      <xdr:spPr>
        <a:xfrm>
          <a:off x="0" y="859631"/>
          <a:ext cx="683419" cy="3380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982B67-4E8F-4F68-90FF-E5A3C7191022}"/>
            </a:ext>
          </a:extLst>
        </xdr:cNvPr>
        <xdr:cNvSpPr>
          <a:spLocks noChangeShapeType="1"/>
        </xdr:cNvSpPr>
      </xdr:nvSpPr>
      <xdr:spPr bwMode="auto">
        <a:xfrm>
          <a:off x="0" y="828675"/>
          <a:ext cx="5524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622E6FE-DFFF-4255-AB61-76D6CA5E853C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0BD8AFE-B92A-4AC3-BDF1-90BE8648786D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10</xdr:row>
      <xdr:rowOff>19050</xdr:rowOff>
    </xdr:from>
    <xdr:to>
      <xdr:col>1</xdr:col>
      <xdr:colOff>0</xdr:colOff>
      <xdr:row>11</xdr:row>
      <xdr:rowOff>209550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C413802-E789-40C2-9B09-CDE59699446D}"/>
            </a:ext>
          </a:extLst>
        </xdr:cNvPr>
        <xdr:cNvSpPr>
          <a:spLocks noChangeShapeType="1"/>
        </xdr:cNvSpPr>
      </xdr:nvSpPr>
      <xdr:spPr bwMode="auto">
        <a:xfrm>
          <a:off x="9525" y="22479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D80DFE-72A1-4B96-A7B4-84A825DFA700}"/>
            </a:ext>
          </a:extLst>
        </xdr:cNvPr>
        <xdr:cNvSpPr>
          <a:spLocks noChangeShapeType="1"/>
        </xdr:cNvSpPr>
      </xdr:nvSpPr>
      <xdr:spPr bwMode="auto">
        <a:xfrm>
          <a:off x="19050" y="1028700"/>
          <a:ext cx="13144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5D159EBC-AD27-4EFA-9142-E67AC66BFC88}"/>
            </a:ext>
          </a:extLst>
        </xdr:cNvPr>
        <xdr:cNvSpPr>
          <a:spLocks noChangeShapeType="1"/>
        </xdr:cNvSpPr>
      </xdr:nvSpPr>
      <xdr:spPr bwMode="auto">
        <a:xfrm>
          <a:off x="0" y="12192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9525</xdr:rowOff>
    </xdr:from>
    <xdr:to>
      <xdr:col>1</xdr:col>
      <xdr:colOff>0</xdr:colOff>
      <xdr:row>12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3D49CC8F-CEA4-4767-8907-0963644BE833}"/>
            </a:ext>
          </a:extLst>
        </xdr:cNvPr>
        <xdr:cNvSpPr>
          <a:spLocks noChangeShapeType="1"/>
        </xdr:cNvSpPr>
      </xdr:nvSpPr>
      <xdr:spPr bwMode="auto">
        <a:xfrm>
          <a:off x="0" y="25812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C85D9BB-AE77-4DE8-A6B2-AA69CFB441BB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E57596D-EE43-467A-9F4B-9EF9812FFE52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C6C332D3-76FE-4B82-91CE-8AA56D1ECECC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B4AE5736-E017-4902-8376-3B748944817A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E3089BCF-816B-43B1-8EBF-4DC83CE1366F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97C40F42-B78E-4FDA-BECF-A9B55259A976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3FF5BE-18F4-4BC5-BDC0-AFDE48C147B2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3EFCF17-789B-496C-9284-44851986190E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D0C5564-2BA8-4D79-843B-E4AE28750527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6642E41-C02B-4460-BB8D-1803D40FCA09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5E05636-8DBD-4591-A8C6-10895D7193B5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53CB807-C999-4BAE-BC69-8B065134E391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B3BD588-A743-4B31-80B6-A0988F5457DD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7F59506-4E2A-48E8-A703-5DA2A240F72F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3A365A5-4777-485B-85CC-0D207457AD29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9D4982C-7CE8-48F8-8720-92CD929E5981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25C43CC-223A-4C24-AF57-59FEE9B4A807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CAF1D28-5C78-4AC7-8525-4F47DED9F0DC}"/>
            </a:ext>
          </a:extLst>
        </xdr:cNvPr>
        <xdr:cNvSpPr>
          <a:spLocks noChangeShapeType="1"/>
        </xdr:cNvSpPr>
      </xdr:nvSpPr>
      <xdr:spPr bwMode="auto">
        <a:xfrm flipH="1" flipV="1"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9EE6DE6-3F1B-4F36-9478-A451D5EFF371}"/>
            </a:ext>
          </a:extLst>
        </xdr:cNvPr>
        <xdr:cNvSpPr>
          <a:spLocks noChangeShapeType="1"/>
        </xdr:cNvSpPr>
      </xdr:nvSpPr>
      <xdr:spPr bwMode="auto">
        <a:xfrm flipH="1" flipV="1"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1619250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032AC2D-4235-4A55-B705-0DAA620EF563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1619250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A56DE8C-59F9-4308-A1D0-90E4269A4132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1619250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25ED5BDD-2399-4B4B-8812-19DBDD38C1E5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C1B8A12-C93F-4E2C-B4D1-4B9C6B970BAC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D2F40C6-2219-47E3-9527-39B0A31E1090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2C5D73B-50E6-4F49-9B74-4E44F3CEDACA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939C32D-D9D9-49B5-8ED0-F39DACDAB7E4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0</xdr:colOff>
      <xdr:row>13</xdr:row>
      <xdr:rowOff>95250</xdr:rowOff>
    </xdr:from>
    <xdr:ext cx="76200" cy="2095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D99DEB-A8A1-43B1-92C1-1D446C20952E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95250</xdr:rowOff>
    </xdr:from>
    <xdr:ext cx="76200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6E35F55-FEE4-4860-9746-0E9871C2C559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95250</xdr:rowOff>
    </xdr:from>
    <xdr:ext cx="76200" cy="20955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2406436-0990-4424-A776-8FA4463C0915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95250</xdr:rowOff>
    </xdr:from>
    <xdr:ext cx="76200" cy="20955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C9879743-F2BA-4DBB-A515-CA0C0DE788A0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95250</xdr:rowOff>
    </xdr:from>
    <xdr:ext cx="76200" cy="209550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269610A-AC7D-4406-836C-0A6632E6FACA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95250</xdr:rowOff>
    </xdr:from>
    <xdr:ext cx="76200" cy="209550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AE1050C6-3267-490F-8064-8FE27139075F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95250</xdr:rowOff>
    </xdr:from>
    <xdr:ext cx="76200" cy="20955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343D7EB-4069-4CD1-A4AB-17D3AC9E68CF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95250</xdr:rowOff>
    </xdr:from>
    <xdr:ext cx="76200" cy="209550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BDA7BC0D-BCB7-4D3E-B2DA-6CCEA4F26478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95250</xdr:rowOff>
    </xdr:from>
    <xdr:ext cx="76200" cy="209550"/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76CB9154-251C-4C2A-8C8D-BF2BC7BAFA4B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95250</xdr:rowOff>
    </xdr:from>
    <xdr:ext cx="76200" cy="209550"/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AC5A9B5-C049-4054-AA48-850BBAD26494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95250</xdr:rowOff>
    </xdr:from>
    <xdr:ext cx="76200" cy="209550"/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6BFCBD67-DD83-4626-9234-1B825E7205E7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95250</xdr:rowOff>
    </xdr:from>
    <xdr:ext cx="76200" cy="209550"/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85995B7F-28F6-4DB9-B1BB-21DC6A61AF01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B0C3729C-B6D3-4A82-8A93-C8E27F1437C6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9DE730C6-CD94-4EAB-8C69-6F30F543A6E9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AE54161C-14CB-4806-AD74-E1DC56BBF4AC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7810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BB900570-A1A4-4592-83BC-7709E176B63A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7810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35">
          <a:extLst>
            <a:ext uri="{FF2B5EF4-FFF2-40B4-BE49-F238E27FC236}">
              <a16:creationId xmlns:a16="http://schemas.microsoft.com/office/drawing/2014/main" id="{919646DE-AD7A-41A4-A114-496C55EFFBA0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35">
          <a:extLst>
            <a:ext uri="{FF2B5EF4-FFF2-40B4-BE49-F238E27FC236}">
              <a16:creationId xmlns:a16="http://schemas.microsoft.com/office/drawing/2014/main" id="{DF2133FE-EA2E-4BAB-81DB-6B9ED2C38DD8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09DEA48-D911-4BF7-9BCC-1E12B70BFC5F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ACD3A79-BDD6-4DE7-837B-7B674C227EB2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4BB07A5-8998-47C8-B02D-16C99A8FB223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68D2247-DE54-4909-85E2-790DD592EE1F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39FF0AF-E17E-481A-8349-011F671CF395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0D57FF4-0DBC-4506-801A-CE56B2BA3293}"/>
            </a:ext>
          </a:extLst>
        </xdr:cNvPr>
        <xdr:cNvSpPr>
          <a:spLocks noChangeShapeType="1"/>
        </xdr:cNvSpPr>
      </xdr:nvSpPr>
      <xdr:spPr bwMode="auto">
        <a:xfrm>
          <a:off x="0" y="222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647700</xdr:colOff>
      <xdr:row>5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B41A5EA-2518-4045-9ED4-40D668F4B03F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477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4A24449-4341-4D0C-A92B-4B788E703ED9}"/>
            </a:ext>
          </a:extLst>
        </xdr:cNvPr>
        <xdr:cNvSpPr>
          <a:spLocks noChangeShapeType="1"/>
        </xdr:cNvSpPr>
      </xdr:nvSpPr>
      <xdr:spPr bwMode="auto">
        <a:xfrm>
          <a:off x="0" y="240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47527-A11E-4C78-8071-A6263858869C}">
  <dimension ref="A1:F35"/>
  <sheetViews>
    <sheetView tabSelected="1" view="pageBreakPreview" zoomScaleNormal="100" zoomScaleSheetLayoutView="100" workbookViewId="0">
      <selection activeCell="B16" sqref="B16"/>
    </sheetView>
  </sheetViews>
  <sheetFormatPr defaultColWidth="9" defaultRowHeight="13.2"/>
  <cols>
    <col min="1" max="1" width="17.6640625" style="415" customWidth="1"/>
    <col min="2" max="2" width="17.33203125" style="418" customWidth="1"/>
    <col min="3" max="4" width="17.33203125" style="417" customWidth="1"/>
    <col min="5" max="5" width="17.33203125" style="416" customWidth="1"/>
    <col min="6" max="16384" width="9" style="415"/>
  </cols>
  <sheetData>
    <row r="1" spans="1:6" s="453" customFormat="1" ht="79.5" customHeight="1">
      <c r="A1" s="459" t="s">
        <v>394</v>
      </c>
      <c r="B1" s="458"/>
      <c r="C1" s="457"/>
      <c r="D1" s="456"/>
      <c r="E1" s="455"/>
      <c r="F1" s="454"/>
    </row>
    <row r="2" spans="1:6">
      <c r="A2" s="452"/>
      <c r="B2" s="448"/>
      <c r="C2" s="448"/>
      <c r="D2" s="448"/>
      <c r="E2" s="450"/>
    </row>
    <row r="3" spans="1:6">
      <c r="A3" s="452"/>
      <c r="B3" s="448"/>
      <c r="C3" s="448"/>
      <c r="D3" s="448"/>
      <c r="E3" s="450"/>
    </row>
    <row r="4" spans="1:6">
      <c r="A4" s="452"/>
      <c r="B4" s="448"/>
      <c r="C4" s="448"/>
      <c r="D4" s="448"/>
      <c r="E4" s="450"/>
    </row>
    <row r="5" spans="1:6" ht="15" customHeight="1">
      <c r="A5" s="451" t="s">
        <v>393</v>
      </c>
      <c r="B5" s="448"/>
      <c r="C5" s="448"/>
      <c r="D5" s="448"/>
      <c r="E5" s="450"/>
    </row>
    <row r="6" spans="1:6" ht="15" customHeight="1" thickBot="1">
      <c r="A6" s="449" t="s">
        <v>392</v>
      </c>
      <c r="B6" s="448"/>
      <c r="C6" s="448"/>
      <c r="D6" s="448"/>
      <c r="E6" s="419" t="s">
        <v>391</v>
      </c>
    </row>
    <row r="7" spans="1:6" s="426" customFormat="1" ht="16.5" customHeight="1" thickTop="1">
      <c r="A7" s="447" t="s">
        <v>390</v>
      </c>
      <c r="B7" s="445" t="s">
        <v>389</v>
      </c>
      <c r="C7" s="446" t="s">
        <v>388</v>
      </c>
      <c r="D7" s="445" t="s">
        <v>387</v>
      </c>
      <c r="E7" s="444" t="s">
        <v>386</v>
      </c>
    </row>
    <row r="8" spans="1:6" s="426" customFormat="1" ht="15.75" customHeight="1">
      <c r="A8" s="436" t="s">
        <v>385</v>
      </c>
      <c r="B8" s="443">
        <v>13995469</v>
      </c>
      <c r="C8" s="434">
        <v>230841</v>
      </c>
      <c r="D8" s="46">
        <v>278175</v>
      </c>
      <c r="E8" s="433">
        <v>1.99</v>
      </c>
    </row>
    <row r="9" spans="1:6" s="426" customFormat="1" ht="15.75" customHeight="1">
      <c r="A9" s="436" t="s">
        <v>384</v>
      </c>
      <c r="B9" s="435">
        <v>9680548</v>
      </c>
      <c r="C9" s="435">
        <v>171042</v>
      </c>
      <c r="D9" s="435">
        <v>203460</v>
      </c>
      <c r="E9" s="433">
        <v>2.1</v>
      </c>
      <c r="F9" s="427"/>
    </row>
    <row r="10" spans="1:6" s="426" customFormat="1" ht="15.75" customHeight="1">
      <c r="A10" s="436"/>
      <c r="B10" s="46"/>
      <c r="C10" s="434"/>
      <c r="D10" s="46"/>
      <c r="E10" s="433"/>
      <c r="F10" s="427"/>
    </row>
    <row r="11" spans="1:6" s="426" customFormat="1" ht="15.75" customHeight="1">
      <c r="A11" s="442" t="s">
        <v>383</v>
      </c>
      <c r="B11" s="441">
        <v>692474</v>
      </c>
      <c r="C11" s="440">
        <v>18913</v>
      </c>
      <c r="D11" s="439">
        <v>23967</v>
      </c>
      <c r="E11" s="438">
        <v>3.46</v>
      </c>
      <c r="F11" s="427"/>
    </row>
    <row r="12" spans="1:6" s="426" customFormat="1" ht="15.75" customHeight="1">
      <c r="A12" s="436" t="s">
        <v>382</v>
      </c>
      <c r="B12" s="435">
        <v>66914</v>
      </c>
      <c r="C12" s="437">
        <v>558</v>
      </c>
      <c r="D12" s="46">
        <v>593</v>
      </c>
      <c r="E12" s="433">
        <v>0.89</v>
      </c>
      <c r="F12" s="427"/>
    </row>
    <row r="13" spans="1:6" s="426" customFormat="1" ht="15.75" customHeight="1">
      <c r="A13" s="436" t="s">
        <v>381</v>
      </c>
      <c r="B13" s="435">
        <v>171249</v>
      </c>
      <c r="C13" s="437">
        <v>1078</v>
      </c>
      <c r="D13" s="46">
        <v>1198</v>
      </c>
      <c r="E13" s="433">
        <v>0.7</v>
      </c>
      <c r="F13" s="427"/>
    </row>
    <row r="14" spans="1:6" s="426" customFormat="1" ht="15.75" customHeight="1">
      <c r="A14" s="436" t="s">
        <v>380</v>
      </c>
      <c r="B14" s="435">
        <v>259376</v>
      </c>
      <c r="C14" s="434">
        <v>1767</v>
      </c>
      <c r="D14" s="46">
        <v>2039</v>
      </c>
      <c r="E14" s="433">
        <v>0.79</v>
      </c>
      <c r="F14" s="427"/>
    </row>
    <row r="15" spans="1:6" s="426" customFormat="1" ht="15.75" customHeight="1">
      <c r="A15" s="436" t="s">
        <v>379</v>
      </c>
      <c r="B15" s="435">
        <v>345683</v>
      </c>
      <c r="C15" s="434">
        <v>8673</v>
      </c>
      <c r="D15" s="46">
        <v>9728</v>
      </c>
      <c r="E15" s="433">
        <v>2.81</v>
      </c>
      <c r="F15" s="427"/>
    </row>
    <row r="16" spans="1:6" s="426" customFormat="1" ht="15.75" customHeight="1">
      <c r="A16" s="436" t="s">
        <v>378</v>
      </c>
      <c r="B16" s="435">
        <v>240510</v>
      </c>
      <c r="C16" s="434">
        <v>1895</v>
      </c>
      <c r="D16" s="46">
        <v>2075</v>
      </c>
      <c r="E16" s="433">
        <v>0.86</v>
      </c>
      <c r="F16" s="427"/>
    </row>
    <row r="17" spans="1:6" s="426" customFormat="1" ht="15.75" customHeight="1">
      <c r="A17" s="436" t="s">
        <v>377</v>
      </c>
      <c r="B17" s="435">
        <v>212754</v>
      </c>
      <c r="C17" s="434">
        <v>7124</v>
      </c>
      <c r="D17" s="46">
        <v>7606</v>
      </c>
      <c r="E17" s="433">
        <v>3.58</v>
      </c>
      <c r="F17" s="427"/>
    </row>
    <row r="18" spans="1:6" s="426" customFormat="1" ht="15.75" customHeight="1">
      <c r="A18" s="436" t="s">
        <v>376</v>
      </c>
      <c r="B18" s="435">
        <v>273234</v>
      </c>
      <c r="C18" s="434">
        <v>6190</v>
      </c>
      <c r="D18" s="46">
        <v>7409</v>
      </c>
      <c r="E18" s="433">
        <v>2.71</v>
      </c>
      <c r="F18" s="427"/>
    </row>
    <row r="19" spans="1:6" s="426" customFormat="1" ht="15.75" customHeight="1">
      <c r="A19" s="436" t="s">
        <v>375</v>
      </c>
      <c r="B19" s="435">
        <v>524764</v>
      </c>
      <c r="C19" s="434">
        <v>7566</v>
      </c>
      <c r="D19" s="46">
        <v>9166</v>
      </c>
      <c r="E19" s="433">
        <v>1.75</v>
      </c>
      <c r="F19" s="427"/>
    </row>
    <row r="20" spans="1:6" s="426" customFormat="1" ht="15.75" customHeight="1">
      <c r="A20" s="436" t="s">
        <v>374</v>
      </c>
      <c r="B20" s="435">
        <v>419364</v>
      </c>
      <c r="C20" s="434">
        <v>4394</v>
      </c>
      <c r="D20" s="46">
        <v>4986</v>
      </c>
      <c r="E20" s="433">
        <v>1.19</v>
      </c>
      <c r="F20" s="427"/>
    </row>
    <row r="21" spans="1:6" s="426" customFormat="1" ht="15.75" customHeight="1">
      <c r="A21" s="436" t="s">
        <v>373</v>
      </c>
      <c r="B21" s="435">
        <v>284421</v>
      </c>
      <c r="C21" s="434">
        <v>2383</v>
      </c>
      <c r="D21" s="46">
        <v>2694</v>
      </c>
      <c r="E21" s="433">
        <v>0.95</v>
      </c>
      <c r="F21" s="427"/>
    </row>
    <row r="22" spans="1:6" s="426" customFormat="1" ht="15.75" customHeight="1">
      <c r="A22" s="436" t="s">
        <v>372</v>
      </c>
      <c r="B22" s="435">
        <v>741032</v>
      </c>
      <c r="C22" s="434">
        <v>13135</v>
      </c>
      <c r="D22" s="46">
        <v>15500</v>
      </c>
      <c r="E22" s="433">
        <v>2.09</v>
      </c>
      <c r="F22" s="427"/>
    </row>
    <row r="23" spans="1:6" s="426" customFormat="1" ht="15.75" customHeight="1">
      <c r="A23" s="436" t="s">
        <v>371</v>
      </c>
      <c r="B23" s="435">
        <v>938552</v>
      </c>
      <c r="C23" s="434">
        <v>8797</v>
      </c>
      <c r="D23" s="46">
        <v>10069</v>
      </c>
      <c r="E23" s="433">
        <v>1.07</v>
      </c>
      <c r="F23" s="427"/>
    </row>
    <row r="24" spans="1:6" s="426" customFormat="1" ht="15.75" customHeight="1">
      <c r="A24" s="436" t="s">
        <v>370</v>
      </c>
      <c r="B24" s="435">
        <v>241891</v>
      </c>
      <c r="C24" s="434">
        <v>2632</v>
      </c>
      <c r="D24" s="46">
        <v>2884</v>
      </c>
      <c r="E24" s="433">
        <v>1.19</v>
      </c>
      <c r="F24" s="427"/>
    </row>
    <row r="25" spans="1:6" s="426" customFormat="1" ht="15.75" customHeight="1">
      <c r="A25" s="436" t="s">
        <v>369</v>
      </c>
      <c r="B25" s="435">
        <v>342258</v>
      </c>
      <c r="C25" s="434">
        <v>6856</v>
      </c>
      <c r="D25" s="46">
        <v>7612</v>
      </c>
      <c r="E25" s="433">
        <v>2.2200000000000002</v>
      </c>
      <c r="F25" s="427"/>
    </row>
    <row r="26" spans="1:6" s="426" customFormat="1" ht="15.75" customHeight="1">
      <c r="A26" s="436" t="s">
        <v>368</v>
      </c>
      <c r="B26" s="435">
        <v>587324</v>
      </c>
      <c r="C26" s="434">
        <v>6436</v>
      </c>
      <c r="D26" s="46">
        <v>7185</v>
      </c>
      <c r="E26" s="433">
        <v>1.22</v>
      </c>
      <c r="F26" s="427"/>
    </row>
    <row r="27" spans="1:6" s="426" customFormat="1" ht="15.75" customHeight="1">
      <c r="A27" s="436" t="s">
        <v>367</v>
      </c>
      <c r="B27" s="435">
        <v>298004</v>
      </c>
      <c r="C27" s="434">
        <v>5964</v>
      </c>
      <c r="D27" s="46">
        <v>6494</v>
      </c>
      <c r="E27" s="433">
        <v>2.1800000000000002</v>
      </c>
      <c r="F27" s="427"/>
    </row>
    <row r="28" spans="1:6" s="426" customFormat="1" ht="15.75" customHeight="1">
      <c r="A28" s="436" t="s">
        <v>366</v>
      </c>
      <c r="B28" s="435">
        <v>353037</v>
      </c>
      <c r="C28" s="434">
        <v>7597</v>
      </c>
      <c r="D28" s="46">
        <v>8959</v>
      </c>
      <c r="E28" s="433">
        <v>2.54</v>
      </c>
      <c r="F28" s="427"/>
    </row>
    <row r="29" spans="1:6" s="426" customFormat="1" ht="15.75" customHeight="1">
      <c r="A29" s="436" t="s">
        <v>365</v>
      </c>
      <c r="B29" s="435">
        <v>216406</v>
      </c>
      <c r="C29" s="434">
        <v>5013</v>
      </c>
      <c r="D29" s="46">
        <v>5837</v>
      </c>
      <c r="E29" s="433">
        <v>2.7</v>
      </c>
      <c r="F29" s="427"/>
    </row>
    <row r="30" spans="1:6" s="426" customFormat="1" ht="15.75" customHeight="1">
      <c r="A30" s="436" t="s">
        <v>364</v>
      </c>
      <c r="B30" s="435">
        <v>580623</v>
      </c>
      <c r="C30" s="434">
        <v>14342</v>
      </c>
      <c r="D30" s="46">
        <v>17804</v>
      </c>
      <c r="E30" s="433">
        <v>3.07</v>
      </c>
      <c r="F30" s="427"/>
    </row>
    <row r="31" spans="1:6" s="426" customFormat="1" ht="15.75" customHeight="1">
      <c r="A31" s="436" t="s">
        <v>363</v>
      </c>
      <c r="B31" s="435">
        <v>749848</v>
      </c>
      <c r="C31" s="434">
        <v>13482</v>
      </c>
      <c r="D31" s="46">
        <v>16591</v>
      </c>
      <c r="E31" s="433">
        <v>2.21</v>
      </c>
      <c r="F31" s="427"/>
    </row>
    <row r="32" spans="1:6" s="426" customFormat="1" ht="15.75" customHeight="1">
      <c r="A32" s="1021" t="s">
        <v>362</v>
      </c>
      <c r="B32" s="435">
        <v>451322</v>
      </c>
      <c r="C32" s="434">
        <v>10677</v>
      </c>
      <c r="D32" s="46">
        <v>13235</v>
      </c>
      <c r="E32" s="433">
        <v>2.93</v>
      </c>
      <c r="F32" s="427"/>
    </row>
    <row r="33" spans="1:6" s="426" customFormat="1" ht="15.75" customHeight="1">
      <c r="A33" s="432" t="s">
        <v>361</v>
      </c>
      <c r="B33" s="431">
        <v>689508</v>
      </c>
      <c r="C33" s="430">
        <v>15570</v>
      </c>
      <c r="D33" s="429">
        <v>19829</v>
      </c>
      <c r="E33" s="428">
        <v>2.88</v>
      </c>
      <c r="F33" s="427"/>
    </row>
    <row r="34" spans="1:6" ht="12.9" customHeight="1">
      <c r="A34" s="425"/>
      <c r="B34" s="424"/>
      <c r="C34" s="423" t="s">
        <v>360</v>
      </c>
      <c r="D34" s="422"/>
      <c r="E34" s="421"/>
    </row>
    <row r="35" spans="1:6" ht="12.9" customHeight="1">
      <c r="C35" s="420" t="s">
        <v>359</v>
      </c>
      <c r="E35" s="419"/>
    </row>
  </sheetData>
  <phoneticPr fontId="11"/>
  <printOptions horizontalCentered="1"/>
  <pageMargins left="0" right="0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A6DA8-2894-4614-B540-73FD318657A1}">
  <dimension ref="A1:L10"/>
  <sheetViews>
    <sheetView view="pageBreakPreview" zoomScaleNormal="100" zoomScaleSheetLayoutView="100" workbookViewId="0">
      <selection activeCell="K29" sqref="K29"/>
    </sheetView>
  </sheetViews>
  <sheetFormatPr defaultColWidth="9" defaultRowHeight="13.2"/>
  <cols>
    <col min="1" max="1" width="7.6640625" style="21" customWidth="1"/>
    <col min="2" max="3" width="8" style="21" customWidth="1"/>
    <col min="4" max="4" width="7.6640625" style="21" customWidth="1"/>
    <col min="5" max="5" width="5.44140625" style="21" bestFit="1" customWidth="1"/>
    <col min="6" max="6" width="6.6640625" style="21" customWidth="1"/>
    <col min="7" max="7" width="7.109375" style="21" customWidth="1"/>
    <col min="8" max="8" width="8" style="21" customWidth="1"/>
    <col min="9" max="9" width="7.109375" style="21" customWidth="1"/>
    <col min="10" max="10" width="8" style="21" customWidth="1"/>
    <col min="11" max="11" width="7.109375" style="21" customWidth="1"/>
    <col min="12" max="12" width="7.88671875" style="21" customWidth="1"/>
    <col min="13" max="16" width="7.109375" style="21" customWidth="1"/>
    <col min="17" max="16384" width="9" style="21"/>
  </cols>
  <sheetData>
    <row r="1" spans="1:12" ht="15" customHeight="1">
      <c r="A1" s="22" t="s">
        <v>465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2" ht="12.9" customHeight="1" thickBot="1">
      <c r="A2" s="278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468" t="s">
        <v>451</v>
      </c>
    </row>
    <row r="3" spans="1:12" s="50" customFormat="1" ht="12.9" customHeight="1" thickTop="1">
      <c r="A3" s="1059" t="s">
        <v>102</v>
      </c>
      <c r="B3" s="1061" t="s">
        <v>456</v>
      </c>
      <c r="C3" s="1062"/>
      <c r="D3" s="1063"/>
      <c r="E3" s="512" t="s">
        <v>464</v>
      </c>
      <c r="F3" s="511"/>
      <c r="G3" s="512" t="s">
        <v>463</v>
      </c>
      <c r="H3" s="511"/>
      <c r="I3" s="512" t="s">
        <v>462</v>
      </c>
      <c r="J3" s="511"/>
      <c r="K3" s="512" t="s">
        <v>461</v>
      </c>
      <c r="L3" s="511"/>
    </row>
    <row r="4" spans="1:12" s="50" customFormat="1" ht="12.9" customHeight="1">
      <c r="A4" s="1060"/>
      <c r="B4" s="1064"/>
      <c r="C4" s="1065"/>
      <c r="D4" s="1066"/>
      <c r="E4" s="510" t="s">
        <v>460</v>
      </c>
      <c r="F4" s="509"/>
      <c r="G4" s="510" t="s">
        <v>459</v>
      </c>
      <c r="H4" s="509"/>
      <c r="I4" s="510" t="s">
        <v>458</v>
      </c>
      <c r="J4" s="509"/>
      <c r="K4" s="510" t="s">
        <v>457</v>
      </c>
      <c r="L4" s="509"/>
    </row>
    <row r="5" spans="1:12" s="50" customFormat="1" ht="12.9" customHeight="1">
      <c r="A5" s="1067" t="s">
        <v>444</v>
      </c>
      <c r="B5" s="1069" t="s">
        <v>456</v>
      </c>
      <c r="C5" s="508" t="s">
        <v>455</v>
      </c>
      <c r="D5" s="508" t="s">
        <v>455</v>
      </c>
      <c r="E5" s="508" t="s">
        <v>455</v>
      </c>
      <c r="F5" s="508" t="s">
        <v>455</v>
      </c>
      <c r="G5" s="508" t="s">
        <v>455</v>
      </c>
      <c r="H5" s="508" t="s">
        <v>455</v>
      </c>
      <c r="I5" s="508" t="s">
        <v>455</v>
      </c>
      <c r="J5" s="508" t="s">
        <v>455</v>
      </c>
      <c r="K5" s="508" t="s">
        <v>455</v>
      </c>
      <c r="L5" s="508" t="s">
        <v>455</v>
      </c>
    </row>
    <row r="6" spans="1:12" s="50" customFormat="1" ht="12.9" customHeight="1">
      <c r="A6" s="1068"/>
      <c r="B6" s="1030"/>
      <c r="C6" s="79" t="s">
        <v>454</v>
      </c>
      <c r="D6" s="179" t="s">
        <v>453</v>
      </c>
      <c r="E6" s="79" t="s">
        <v>454</v>
      </c>
      <c r="F6" s="179" t="s">
        <v>453</v>
      </c>
      <c r="G6" s="79" t="s">
        <v>454</v>
      </c>
      <c r="H6" s="179" t="s">
        <v>453</v>
      </c>
      <c r="I6" s="79" t="s">
        <v>454</v>
      </c>
      <c r="J6" s="179" t="s">
        <v>453</v>
      </c>
      <c r="K6" s="79" t="s">
        <v>454</v>
      </c>
      <c r="L6" s="349" t="s">
        <v>453</v>
      </c>
    </row>
    <row r="7" spans="1:12" s="50" customFormat="1" ht="18" customHeight="1">
      <c r="A7" s="128" t="s">
        <v>198</v>
      </c>
      <c r="B7" s="194">
        <v>5700</v>
      </c>
      <c r="C7" s="194">
        <v>1244</v>
      </c>
      <c r="D7" s="194">
        <v>4456</v>
      </c>
      <c r="E7" s="194">
        <v>21</v>
      </c>
      <c r="F7" s="194">
        <v>105</v>
      </c>
      <c r="G7" s="194">
        <v>254</v>
      </c>
      <c r="H7" s="194">
        <v>1062</v>
      </c>
      <c r="I7" s="194">
        <v>301</v>
      </c>
      <c r="J7" s="194">
        <v>1018</v>
      </c>
      <c r="K7" s="194">
        <v>668</v>
      </c>
      <c r="L7" s="194">
        <v>2271</v>
      </c>
    </row>
    <row r="8" spans="1:12" s="50" customFormat="1" ht="18" customHeight="1">
      <c r="A8" s="128">
        <v>3</v>
      </c>
      <c r="B8" s="194">
        <v>5830</v>
      </c>
      <c r="C8" s="194">
        <v>1232</v>
      </c>
      <c r="D8" s="194">
        <v>4598</v>
      </c>
      <c r="E8" s="194">
        <v>20</v>
      </c>
      <c r="F8" s="194">
        <v>111</v>
      </c>
      <c r="G8" s="194">
        <v>260</v>
      </c>
      <c r="H8" s="194">
        <v>1083</v>
      </c>
      <c r="I8" s="194">
        <v>314</v>
      </c>
      <c r="J8" s="194">
        <v>1031</v>
      </c>
      <c r="K8" s="194">
        <v>638</v>
      </c>
      <c r="L8" s="194">
        <v>2373</v>
      </c>
    </row>
    <row r="9" spans="1:12" s="50" customFormat="1" ht="18" customHeight="1">
      <c r="A9" s="126">
        <v>4</v>
      </c>
      <c r="B9" s="507">
        <v>5950</v>
      </c>
      <c r="C9" s="507">
        <v>1247</v>
      </c>
      <c r="D9" s="507">
        <v>4703</v>
      </c>
      <c r="E9" s="507">
        <v>17</v>
      </c>
      <c r="F9" s="507">
        <v>112</v>
      </c>
      <c r="G9" s="507">
        <v>266</v>
      </c>
      <c r="H9" s="507">
        <v>1100</v>
      </c>
      <c r="I9" s="507">
        <v>313</v>
      </c>
      <c r="J9" s="507">
        <v>1026</v>
      </c>
      <c r="K9" s="507">
        <v>651</v>
      </c>
      <c r="L9" s="507">
        <v>2465</v>
      </c>
    </row>
    <row r="10" spans="1:12" ht="12.9" customHeight="1">
      <c r="A10" s="5" t="s">
        <v>441</v>
      </c>
      <c r="B10" s="506"/>
      <c r="C10" s="5"/>
      <c r="D10" s="5"/>
      <c r="E10" s="506"/>
      <c r="F10" s="506"/>
      <c r="G10" s="506"/>
      <c r="H10" s="506"/>
      <c r="I10" s="506"/>
      <c r="J10" s="506"/>
      <c r="K10" s="506"/>
      <c r="L10" s="489"/>
    </row>
  </sheetData>
  <mergeCells count="4">
    <mergeCell ref="A3:A4"/>
    <mergeCell ref="B3:D4"/>
    <mergeCell ref="A5:A6"/>
    <mergeCell ref="B5:B6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B3F82-2DA3-41D0-8B97-482AEBCC4C1E}">
  <dimension ref="A1:AS21"/>
  <sheetViews>
    <sheetView view="pageBreakPreview" zoomScaleNormal="100" zoomScaleSheetLayoutView="100" workbookViewId="0">
      <selection activeCell="AQ27" sqref="AQ27"/>
    </sheetView>
  </sheetViews>
  <sheetFormatPr defaultColWidth="9" defaultRowHeight="13.2"/>
  <cols>
    <col min="1" max="1" width="13.6640625" style="21" customWidth="1"/>
    <col min="2" max="41" width="1.88671875" style="21" customWidth="1"/>
    <col min="42" max="16384" width="9" style="21"/>
  </cols>
  <sheetData>
    <row r="1" spans="1:45" ht="15" customHeight="1">
      <c r="A1" s="22" t="s">
        <v>483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</row>
    <row r="2" spans="1:45" ht="12.9" customHeight="1" thickBot="1">
      <c r="A2" s="278"/>
      <c r="B2" s="290"/>
      <c r="C2" s="290"/>
      <c r="D2" s="290"/>
      <c r="E2" s="290"/>
      <c r="F2" s="290"/>
      <c r="G2" s="290"/>
      <c r="H2" s="290"/>
      <c r="I2" s="29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O2" s="23" t="s">
        <v>482</v>
      </c>
    </row>
    <row r="3" spans="1:45" s="50" customFormat="1" ht="13.5" customHeight="1" thickTop="1">
      <c r="A3" s="135" t="s">
        <v>476</v>
      </c>
      <c r="B3" s="1061" t="s">
        <v>481</v>
      </c>
      <c r="C3" s="1079"/>
      <c r="D3" s="1079"/>
      <c r="E3" s="1079"/>
      <c r="F3" s="1079"/>
      <c r="G3" s="1079"/>
      <c r="H3" s="1079"/>
      <c r="I3" s="1080"/>
      <c r="J3" s="1084" t="s">
        <v>480</v>
      </c>
      <c r="K3" s="1085"/>
      <c r="L3" s="1085"/>
      <c r="M3" s="1085"/>
      <c r="N3" s="1085"/>
      <c r="O3" s="1085"/>
      <c r="P3" s="1085"/>
      <c r="Q3" s="1085"/>
      <c r="R3" s="1085"/>
      <c r="S3" s="1085"/>
      <c r="T3" s="1085"/>
      <c r="U3" s="1085"/>
      <c r="V3" s="1085"/>
      <c r="W3" s="1085"/>
      <c r="X3" s="1085"/>
      <c r="Y3" s="1085"/>
      <c r="Z3" s="1085"/>
      <c r="AA3" s="1085"/>
      <c r="AB3" s="1085"/>
      <c r="AC3" s="1085"/>
      <c r="AD3" s="1085"/>
      <c r="AE3" s="1085"/>
      <c r="AF3" s="1085"/>
      <c r="AG3" s="1085"/>
      <c r="AH3" s="1085"/>
      <c r="AI3" s="1085"/>
      <c r="AJ3" s="1085"/>
      <c r="AK3" s="1085"/>
      <c r="AL3" s="1085"/>
      <c r="AM3" s="1085"/>
      <c r="AN3" s="1085"/>
      <c r="AO3" s="1086"/>
    </row>
    <row r="4" spans="1:45" s="50" customFormat="1" ht="12">
      <c r="A4" s="514"/>
      <c r="B4" s="1081"/>
      <c r="C4" s="1082"/>
      <c r="D4" s="1082"/>
      <c r="E4" s="1082"/>
      <c r="F4" s="1082"/>
      <c r="G4" s="1082"/>
      <c r="H4" s="1082"/>
      <c r="I4" s="1083"/>
      <c r="J4" s="1070" t="s">
        <v>155</v>
      </c>
      <c r="K4" s="1071"/>
      <c r="L4" s="1071"/>
      <c r="M4" s="1071"/>
      <c r="N4" s="1071"/>
      <c r="O4" s="1071"/>
      <c r="P4" s="1071"/>
      <c r="Q4" s="1072"/>
      <c r="R4" s="1070" t="s">
        <v>479</v>
      </c>
      <c r="S4" s="1071"/>
      <c r="T4" s="1071"/>
      <c r="U4" s="1071"/>
      <c r="V4" s="1071"/>
      <c r="W4" s="1071"/>
      <c r="X4" s="1071"/>
      <c r="Y4" s="1072"/>
      <c r="Z4" s="1070" t="s">
        <v>478</v>
      </c>
      <c r="AA4" s="1071"/>
      <c r="AB4" s="1071"/>
      <c r="AC4" s="1071"/>
      <c r="AD4" s="1071"/>
      <c r="AE4" s="1071"/>
      <c r="AF4" s="1071"/>
      <c r="AG4" s="1072"/>
      <c r="AH4" s="1070" t="s">
        <v>477</v>
      </c>
      <c r="AI4" s="1071"/>
      <c r="AJ4" s="1071"/>
      <c r="AK4" s="1071"/>
      <c r="AL4" s="1071"/>
      <c r="AM4" s="1071"/>
      <c r="AN4" s="1071"/>
      <c r="AO4" s="1072"/>
    </row>
    <row r="5" spans="1:45" s="50" customFormat="1" ht="12">
      <c r="A5" s="330" t="s">
        <v>467</v>
      </c>
      <c r="B5" s="1073"/>
      <c r="C5" s="1074"/>
      <c r="D5" s="1074"/>
      <c r="E5" s="1074"/>
      <c r="F5" s="1074"/>
      <c r="G5" s="1074"/>
      <c r="H5" s="1074"/>
      <c r="I5" s="1075"/>
      <c r="J5" s="1073"/>
      <c r="K5" s="1074"/>
      <c r="L5" s="1074"/>
      <c r="M5" s="1074"/>
      <c r="N5" s="1074"/>
      <c r="O5" s="1074"/>
      <c r="P5" s="1074"/>
      <c r="Q5" s="1075"/>
      <c r="R5" s="1073"/>
      <c r="S5" s="1074"/>
      <c r="T5" s="1074"/>
      <c r="U5" s="1074"/>
      <c r="V5" s="1074"/>
      <c r="W5" s="1074"/>
      <c r="X5" s="1074"/>
      <c r="Y5" s="1075"/>
      <c r="Z5" s="1073"/>
      <c r="AA5" s="1074"/>
      <c r="AB5" s="1074"/>
      <c r="AC5" s="1074"/>
      <c r="AD5" s="1074"/>
      <c r="AE5" s="1074"/>
      <c r="AF5" s="1074"/>
      <c r="AG5" s="1075"/>
      <c r="AH5" s="1073"/>
      <c r="AI5" s="1074"/>
      <c r="AJ5" s="1074"/>
      <c r="AK5" s="1074"/>
      <c r="AL5" s="1074"/>
      <c r="AM5" s="1074"/>
      <c r="AN5" s="1074"/>
      <c r="AO5" s="1075"/>
    </row>
    <row r="6" spans="1:45" s="50" customFormat="1" ht="18" customHeight="1">
      <c r="A6" s="128" t="s">
        <v>198</v>
      </c>
      <c r="B6" s="1076">
        <v>10698</v>
      </c>
      <c r="C6" s="1077"/>
      <c r="D6" s="1077"/>
      <c r="E6" s="1077"/>
      <c r="F6" s="1077"/>
      <c r="G6" s="1077"/>
      <c r="H6" s="1077"/>
      <c r="I6" s="1078"/>
      <c r="J6" s="1076">
        <v>8102</v>
      </c>
      <c r="K6" s="1077"/>
      <c r="L6" s="1077"/>
      <c r="M6" s="1077"/>
      <c r="N6" s="1077"/>
      <c r="O6" s="1077"/>
      <c r="P6" s="1077"/>
      <c r="Q6" s="1078"/>
      <c r="R6" s="1076">
        <v>4256</v>
      </c>
      <c r="S6" s="1077"/>
      <c r="T6" s="1077"/>
      <c r="U6" s="1077"/>
      <c r="V6" s="1077"/>
      <c r="W6" s="1077"/>
      <c r="X6" s="1077"/>
      <c r="Y6" s="1078"/>
      <c r="Z6" s="1076">
        <v>2265</v>
      </c>
      <c r="AA6" s="1077"/>
      <c r="AB6" s="1077"/>
      <c r="AC6" s="1077"/>
      <c r="AD6" s="1077"/>
      <c r="AE6" s="1077"/>
      <c r="AF6" s="1077"/>
      <c r="AG6" s="1078"/>
      <c r="AH6" s="1076">
        <v>1581</v>
      </c>
      <c r="AI6" s="1077"/>
      <c r="AJ6" s="1077"/>
      <c r="AK6" s="1077"/>
      <c r="AL6" s="1077"/>
      <c r="AM6" s="1077"/>
      <c r="AN6" s="1077"/>
      <c r="AO6" s="1078"/>
    </row>
    <row r="7" spans="1:45" s="50" customFormat="1" ht="18" customHeight="1">
      <c r="A7" s="128">
        <v>3</v>
      </c>
      <c r="B7" s="1076">
        <v>10655</v>
      </c>
      <c r="C7" s="1077"/>
      <c r="D7" s="1077"/>
      <c r="E7" s="1077"/>
      <c r="F7" s="1077"/>
      <c r="G7" s="1077"/>
      <c r="H7" s="1077"/>
      <c r="I7" s="1078"/>
      <c r="J7" s="1076">
        <v>7972</v>
      </c>
      <c r="K7" s="1077"/>
      <c r="L7" s="1077"/>
      <c r="M7" s="1077"/>
      <c r="N7" s="1077"/>
      <c r="O7" s="1077"/>
      <c r="P7" s="1077"/>
      <c r="Q7" s="1078"/>
      <c r="R7" s="1076">
        <v>4170</v>
      </c>
      <c r="S7" s="1077"/>
      <c r="T7" s="1077"/>
      <c r="U7" s="1077"/>
      <c r="V7" s="1077"/>
      <c r="W7" s="1077"/>
      <c r="X7" s="1077"/>
      <c r="Y7" s="1078"/>
      <c r="Z7" s="1076">
        <v>2244</v>
      </c>
      <c r="AA7" s="1077"/>
      <c r="AB7" s="1077"/>
      <c r="AC7" s="1077"/>
      <c r="AD7" s="1077"/>
      <c r="AE7" s="1077"/>
      <c r="AF7" s="1077"/>
      <c r="AG7" s="1078"/>
      <c r="AH7" s="1076">
        <v>1558</v>
      </c>
      <c r="AI7" s="1077"/>
      <c r="AJ7" s="1077"/>
      <c r="AK7" s="1077"/>
      <c r="AL7" s="1077"/>
      <c r="AM7" s="1077"/>
      <c r="AN7" s="1077"/>
      <c r="AO7" s="1078"/>
    </row>
    <row r="8" spans="1:45" s="50" customFormat="1" ht="18" customHeight="1">
      <c r="A8" s="126">
        <v>4</v>
      </c>
      <c r="B8" s="1087">
        <v>10657</v>
      </c>
      <c r="C8" s="1088"/>
      <c r="D8" s="1088"/>
      <c r="E8" s="1088"/>
      <c r="F8" s="1088"/>
      <c r="G8" s="1088"/>
      <c r="H8" s="1088"/>
      <c r="I8" s="1089"/>
      <c r="J8" s="1087">
        <v>7896</v>
      </c>
      <c r="K8" s="1088"/>
      <c r="L8" s="1088"/>
      <c r="M8" s="1088"/>
      <c r="N8" s="1088"/>
      <c r="O8" s="1088"/>
      <c r="P8" s="1088"/>
      <c r="Q8" s="1089"/>
      <c r="R8" s="1087">
        <v>4173</v>
      </c>
      <c r="S8" s="1088"/>
      <c r="T8" s="1088"/>
      <c r="U8" s="1088"/>
      <c r="V8" s="1088"/>
      <c r="W8" s="1088"/>
      <c r="X8" s="1088"/>
      <c r="Y8" s="1089"/>
      <c r="Z8" s="1087">
        <v>2212</v>
      </c>
      <c r="AA8" s="1088"/>
      <c r="AB8" s="1088"/>
      <c r="AC8" s="1088"/>
      <c r="AD8" s="1088"/>
      <c r="AE8" s="1088"/>
      <c r="AF8" s="1088"/>
      <c r="AG8" s="1089"/>
      <c r="AH8" s="1087">
        <v>1511</v>
      </c>
      <c r="AI8" s="1088"/>
      <c r="AJ8" s="1088"/>
      <c r="AK8" s="1088"/>
      <c r="AL8" s="1088"/>
      <c r="AM8" s="1088"/>
      <c r="AN8" s="1088"/>
      <c r="AO8" s="1089"/>
    </row>
    <row r="9" spans="1:45" s="50" customFormat="1" ht="12" customHeight="1" thickBot="1">
      <c r="A9" s="515"/>
      <c r="B9" s="513"/>
      <c r="C9" s="513"/>
      <c r="D9" s="513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  <c r="Y9" s="513"/>
      <c r="Z9" s="513"/>
      <c r="AA9" s="513"/>
      <c r="AB9" s="513"/>
      <c r="AC9" s="513"/>
      <c r="AD9" s="513"/>
      <c r="AE9" s="513"/>
      <c r="AF9" s="513"/>
      <c r="AG9" s="513"/>
      <c r="AH9" s="513"/>
      <c r="AI9" s="513"/>
      <c r="AJ9" s="513"/>
      <c r="AK9" s="513"/>
      <c r="AL9" s="513"/>
      <c r="AM9" s="513"/>
      <c r="AN9" s="513"/>
      <c r="AO9" s="513"/>
    </row>
    <row r="10" spans="1:45" s="50" customFormat="1" ht="13.5" customHeight="1" thickTop="1">
      <c r="A10" s="135" t="s">
        <v>476</v>
      </c>
      <c r="B10" s="1084" t="s">
        <v>475</v>
      </c>
      <c r="C10" s="1085"/>
      <c r="D10" s="1085"/>
      <c r="E10" s="1085"/>
      <c r="F10" s="1085"/>
      <c r="G10" s="1085"/>
      <c r="H10" s="1085"/>
      <c r="I10" s="1085"/>
      <c r="J10" s="1085"/>
      <c r="K10" s="1085"/>
      <c r="L10" s="1085"/>
      <c r="M10" s="1085"/>
      <c r="N10" s="1085"/>
      <c r="O10" s="1085"/>
      <c r="P10" s="1085"/>
      <c r="Q10" s="1085"/>
      <c r="R10" s="1085"/>
      <c r="S10" s="1085"/>
      <c r="T10" s="1085"/>
      <c r="U10" s="1085"/>
      <c r="V10" s="1085"/>
      <c r="W10" s="1085"/>
      <c r="X10" s="1085"/>
      <c r="Y10" s="1085"/>
      <c r="Z10" s="1085"/>
      <c r="AA10" s="1055" t="s">
        <v>474</v>
      </c>
      <c r="AB10" s="1090"/>
      <c r="AC10" s="1090"/>
      <c r="AD10" s="1090"/>
      <c r="AE10" s="1090"/>
      <c r="AF10" s="1095" t="s">
        <v>473</v>
      </c>
      <c r="AG10" s="1096"/>
      <c r="AH10" s="1096"/>
      <c r="AI10" s="1096"/>
      <c r="AJ10" s="1096"/>
      <c r="AK10" s="1095" t="s">
        <v>472</v>
      </c>
      <c r="AL10" s="1096"/>
      <c r="AM10" s="1096"/>
      <c r="AN10" s="1096"/>
      <c r="AO10" s="1101"/>
      <c r="AP10" s="513"/>
      <c r="AQ10" s="513"/>
      <c r="AR10" s="513"/>
      <c r="AS10" s="513"/>
    </row>
    <row r="11" spans="1:45" s="50" customFormat="1" ht="13.5" customHeight="1">
      <c r="A11" s="514"/>
      <c r="B11" s="1070" t="s">
        <v>155</v>
      </c>
      <c r="C11" s="1071"/>
      <c r="D11" s="1071"/>
      <c r="E11" s="1071"/>
      <c r="F11" s="1072"/>
      <c r="G11" s="1070" t="s">
        <v>471</v>
      </c>
      <c r="H11" s="1071"/>
      <c r="I11" s="1071"/>
      <c r="J11" s="1071"/>
      <c r="K11" s="1072"/>
      <c r="L11" s="1070" t="s">
        <v>470</v>
      </c>
      <c r="M11" s="1071"/>
      <c r="N11" s="1071"/>
      <c r="O11" s="1071"/>
      <c r="P11" s="1072"/>
      <c r="Q11" s="1070" t="s">
        <v>469</v>
      </c>
      <c r="R11" s="1071"/>
      <c r="S11" s="1071"/>
      <c r="T11" s="1071"/>
      <c r="U11" s="1072"/>
      <c r="V11" s="1070" t="s">
        <v>468</v>
      </c>
      <c r="W11" s="1071"/>
      <c r="X11" s="1071"/>
      <c r="Y11" s="1071"/>
      <c r="Z11" s="1072"/>
      <c r="AA11" s="1091"/>
      <c r="AB11" s="1092"/>
      <c r="AC11" s="1092"/>
      <c r="AD11" s="1092"/>
      <c r="AE11" s="1092"/>
      <c r="AF11" s="1097"/>
      <c r="AG11" s="1098"/>
      <c r="AH11" s="1098"/>
      <c r="AI11" s="1098"/>
      <c r="AJ11" s="1098"/>
      <c r="AK11" s="1097"/>
      <c r="AL11" s="1098"/>
      <c r="AM11" s="1098"/>
      <c r="AN11" s="1098"/>
      <c r="AO11" s="1102"/>
      <c r="AP11" s="513"/>
      <c r="AQ11" s="513"/>
      <c r="AR11" s="513"/>
      <c r="AS11" s="513"/>
    </row>
    <row r="12" spans="1:45" s="50" customFormat="1" ht="13.5" customHeight="1">
      <c r="A12" s="330" t="s">
        <v>467</v>
      </c>
      <c r="B12" s="1073"/>
      <c r="C12" s="1074"/>
      <c r="D12" s="1074"/>
      <c r="E12" s="1074"/>
      <c r="F12" s="1075"/>
      <c r="G12" s="1073"/>
      <c r="H12" s="1074"/>
      <c r="I12" s="1074"/>
      <c r="J12" s="1074"/>
      <c r="K12" s="1075"/>
      <c r="L12" s="1073"/>
      <c r="M12" s="1074"/>
      <c r="N12" s="1074"/>
      <c r="O12" s="1074"/>
      <c r="P12" s="1075"/>
      <c r="Q12" s="1073"/>
      <c r="R12" s="1074"/>
      <c r="S12" s="1074"/>
      <c r="T12" s="1074"/>
      <c r="U12" s="1075"/>
      <c r="V12" s="1073"/>
      <c r="W12" s="1074"/>
      <c r="X12" s="1074"/>
      <c r="Y12" s="1074"/>
      <c r="Z12" s="1075"/>
      <c r="AA12" s="1093"/>
      <c r="AB12" s="1094"/>
      <c r="AC12" s="1094"/>
      <c r="AD12" s="1094"/>
      <c r="AE12" s="1094"/>
      <c r="AF12" s="1099"/>
      <c r="AG12" s="1100"/>
      <c r="AH12" s="1100"/>
      <c r="AI12" s="1100"/>
      <c r="AJ12" s="1100"/>
      <c r="AK12" s="1097"/>
      <c r="AL12" s="1098"/>
      <c r="AM12" s="1098"/>
      <c r="AN12" s="1098"/>
      <c r="AO12" s="1102"/>
      <c r="AP12" s="513"/>
      <c r="AQ12" s="513"/>
      <c r="AR12" s="513"/>
      <c r="AS12" s="513"/>
    </row>
    <row r="13" spans="1:45" s="50" customFormat="1" ht="18" customHeight="1">
      <c r="A13" s="128" t="s">
        <v>198</v>
      </c>
      <c r="B13" s="1076">
        <v>2336</v>
      </c>
      <c r="C13" s="1077"/>
      <c r="D13" s="1077"/>
      <c r="E13" s="1077"/>
      <c r="F13" s="1078"/>
      <c r="G13" s="1076">
        <v>9</v>
      </c>
      <c r="H13" s="1077"/>
      <c r="I13" s="1077"/>
      <c r="J13" s="1077"/>
      <c r="K13" s="1078"/>
      <c r="L13" s="1076">
        <v>428</v>
      </c>
      <c r="M13" s="1077"/>
      <c r="N13" s="1077"/>
      <c r="O13" s="1077"/>
      <c r="P13" s="1078"/>
      <c r="Q13" s="1076">
        <v>611</v>
      </c>
      <c r="R13" s="1077"/>
      <c r="S13" s="1077"/>
      <c r="T13" s="1077"/>
      <c r="U13" s="1077"/>
      <c r="V13" s="1076">
        <v>1288</v>
      </c>
      <c r="W13" s="1077"/>
      <c r="X13" s="1077"/>
      <c r="Y13" s="1077"/>
      <c r="Z13" s="1078"/>
      <c r="AA13" s="1077">
        <v>155</v>
      </c>
      <c r="AB13" s="1077"/>
      <c r="AC13" s="1077"/>
      <c r="AD13" s="1077"/>
      <c r="AE13" s="1078"/>
      <c r="AF13" s="1076">
        <v>99</v>
      </c>
      <c r="AG13" s="1077"/>
      <c r="AH13" s="1077"/>
      <c r="AI13" s="1077"/>
      <c r="AJ13" s="1077"/>
      <c r="AK13" s="1103">
        <v>6</v>
      </c>
      <c r="AL13" s="1104"/>
      <c r="AM13" s="1104"/>
      <c r="AN13" s="1104"/>
      <c r="AO13" s="1105"/>
      <c r="AP13" s="513"/>
      <c r="AQ13" s="513"/>
      <c r="AR13" s="513"/>
      <c r="AS13" s="513"/>
    </row>
    <row r="14" spans="1:45" s="50" customFormat="1" ht="18" customHeight="1">
      <c r="A14" s="128">
        <v>3</v>
      </c>
      <c r="B14" s="1076">
        <v>2433</v>
      </c>
      <c r="C14" s="1077"/>
      <c r="D14" s="1077"/>
      <c r="E14" s="1077"/>
      <c r="F14" s="1078"/>
      <c r="G14" s="1076">
        <v>10</v>
      </c>
      <c r="H14" s="1077"/>
      <c r="I14" s="1077"/>
      <c r="J14" s="1077"/>
      <c r="K14" s="1078"/>
      <c r="L14" s="1076">
        <v>453</v>
      </c>
      <c r="M14" s="1077"/>
      <c r="N14" s="1077"/>
      <c r="O14" s="1077"/>
      <c r="P14" s="1078"/>
      <c r="Q14" s="1076">
        <v>607</v>
      </c>
      <c r="R14" s="1077"/>
      <c r="S14" s="1077"/>
      <c r="T14" s="1077"/>
      <c r="U14" s="1078"/>
      <c r="V14" s="1076">
        <v>1363</v>
      </c>
      <c r="W14" s="1077"/>
      <c r="X14" s="1077"/>
      <c r="Y14" s="1077"/>
      <c r="Z14" s="1078"/>
      <c r="AA14" s="1076">
        <v>159</v>
      </c>
      <c r="AB14" s="1077"/>
      <c r="AC14" s="1077"/>
      <c r="AD14" s="1077"/>
      <c r="AE14" s="1078"/>
      <c r="AF14" s="1076">
        <v>85</v>
      </c>
      <c r="AG14" s="1077"/>
      <c r="AH14" s="1077"/>
      <c r="AI14" s="1077"/>
      <c r="AJ14" s="1077"/>
      <c r="AK14" s="1076">
        <v>6</v>
      </c>
      <c r="AL14" s="1077"/>
      <c r="AM14" s="1077"/>
      <c r="AN14" s="1077"/>
      <c r="AO14" s="1078"/>
      <c r="AP14" s="513"/>
      <c r="AQ14" s="513"/>
      <c r="AR14" s="513"/>
      <c r="AS14" s="513"/>
    </row>
    <row r="15" spans="1:45" s="50" customFormat="1" ht="18" customHeight="1">
      <c r="A15" s="126">
        <v>4</v>
      </c>
      <c r="B15" s="1087">
        <v>2499</v>
      </c>
      <c r="C15" s="1088"/>
      <c r="D15" s="1088"/>
      <c r="E15" s="1088"/>
      <c r="F15" s="1089"/>
      <c r="G15" s="1087">
        <v>10</v>
      </c>
      <c r="H15" s="1088"/>
      <c r="I15" s="1088"/>
      <c r="J15" s="1088"/>
      <c r="K15" s="1089"/>
      <c r="L15" s="1087">
        <v>461</v>
      </c>
      <c r="M15" s="1088"/>
      <c r="N15" s="1088"/>
      <c r="O15" s="1088"/>
      <c r="P15" s="1089"/>
      <c r="Q15" s="1087">
        <v>603</v>
      </c>
      <c r="R15" s="1088"/>
      <c r="S15" s="1088"/>
      <c r="T15" s="1088"/>
      <c r="U15" s="1089"/>
      <c r="V15" s="1087">
        <v>1425</v>
      </c>
      <c r="W15" s="1088"/>
      <c r="X15" s="1088"/>
      <c r="Y15" s="1088"/>
      <c r="Z15" s="1089"/>
      <c r="AA15" s="1087">
        <v>171</v>
      </c>
      <c r="AB15" s="1088"/>
      <c r="AC15" s="1088"/>
      <c r="AD15" s="1088"/>
      <c r="AE15" s="1089"/>
      <c r="AF15" s="1087">
        <v>85</v>
      </c>
      <c r="AG15" s="1088"/>
      <c r="AH15" s="1088"/>
      <c r="AI15" s="1088"/>
      <c r="AJ15" s="1088"/>
      <c r="AK15" s="1087">
        <v>6</v>
      </c>
      <c r="AL15" s="1088"/>
      <c r="AM15" s="1088"/>
      <c r="AN15" s="1088"/>
      <c r="AO15" s="1089"/>
      <c r="AP15" s="513"/>
      <c r="AQ15" s="513"/>
      <c r="AR15" s="513"/>
      <c r="AS15" s="513"/>
    </row>
    <row r="16" spans="1:45" ht="12" customHeight="1">
      <c r="A16" s="5" t="s">
        <v>1157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>
      <c r="A17" s="187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472"/>
      <c r="S17" s="472"/>
      <c r="T17" s="472"/>
      <c r="U17" s="472"/>
      <c r="V17" s="472"/>
      <c r="W17" s="472"/>
      <c r="X17" s="472"/>
      <c r="Y17" s="472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</row>
    <row r="21" spans="1:40">
      <c r="AM21" s="21" t="s">
        <v>466</v>
      </c>
    </row>
  </sheetData>
  <mergeCells count="54">
    <mergeCell ref="AA15:AE15"/>
    <mergeCell ref="AF15:AJ15"/>
    <mergeCell ref="AK15:AO15"/>
    <mergeCell ref="B15:F15"/>
    <mergeCell ref="G15:K15"/>
    <mergeCell ref="L15:P15"/>
    <mergeCell ref="Q15:U15"/>
    <mergeCell ref="V15:Z15"/>
    <mergeCell ref="AK14:AO14"/>
    <mergeCell ref="B13:F13"/>
    <mergeCell ref="G13:K13"/>
    <mergeCell ref="L13:P13"/>
    <mergeCell ref="Q13:U13"/>
    <mergeCell ref="V13:Z13"/>
    <mergeCell ref="AA13:AE13"/>
    <mergeCell ref="AF13:AJ13"/>
    <mergeCell ref="AK13:AO13"/>
    <mergeCell ref="B14:F14"/>
    <mergeCell ref="G14:K14"/>
    <mergeCell ref="L14:P14"/>
    <mergeCell ref="Q14:U14"/>
    <mergeCell ref="V14:Z14"/>
    <mergeCell ref="AA14:AE14"/>
    <mergeCell ref="AF14:AJ14"/>
    <mergeCell ref="B10:Z10"/>
    <mergeCell ref="AA10:AE12"/>
    <mergeCell ref="AF10:AJ12"/>
    <mergeCell ref="AK10:AO12"/>
    <mergeCell ref="B11:F12"/>
    <mergeCell ref="G11:K12"/>
    <mergeCell ref="L11:P12"/>
    <mergeCell ref="Q11:U12"/>
    <mergeCell ref="V11:Z12"/>
    <mergeCell ref="B7:I7"/>
    <mergeCell ref="J7:Q7"/>
    <mergeCell ref="R7:Y7"/>
    <mergeCell ref="Z7:AG7"/>
    <mergeCell ref="AH7:AO7"/>
    <mergeCell ref="B8:I8"/>
    <mergeCell ref="J8:Q8"/>
    <mergeCell ref="R8:Y8"/>
    <mergeCell ref="Z8:AG8"/>
    <mergeCell ref="AH8:AO8"/>
    <mergeCell ref="AH4:AO5"/>
    <mergeCell ref="B6:I6"/>
    <mergeCell ref="J6:Q6"/>
    <mergeCell ref="R6:Y6"/>
    <mergeCell ref="Z6:AG6"/>
    <mergeCell ref="AH6:AO6"/>
    <mergeCell ref="B3:I5"/>
    <mergeCell ref="J3:AO3"/>
    <mergeCell ref="J4:Q5"/>
    <mergeCell ref="R4:Y5"/>
    <mergeCell ref="Z4:AG5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D0E5-AAFF-467E-97B2-4EE0C32D4C85}">
  <dimension ref="A1:E9"/>
  <sheetViews>
    <sheetView view="pageBreakPreview" zoomScaleNormal="100" zoomScaleSheetLayoutView="100" workbookViewId="0">
      <selection activeCell="D23" sqref="D23:E23"/>
    </sheetView>
  </sheetViews>
  <sheetFormatPr defaultColWidth="9" defaultRowHeight="13.2"/>
  <cols>
    <col min="1" max="1" width="17.6640625" style="21" customWidth="1"/>
    <col min="2" max="2" width="16.88671875" style="21" customWidth="1"/>
    <col min="3" max="3" width="16.33203125" style="21" customWidth="1"/>
    <col min="4" max="4" width="16.109375" style="21" customWidth="1"/>
    <col min="5" max="5" width="19" style="21" customWidth="1"/>
    <col min="6" max="16384" width="9" style="21"/>
  </cols>
  <sheetData>
    <row r="1" spans="1:5" ht="15" customHeight="1">
      <c r="A1" s="22" t="s">
        <v>490</v>
      </c>
      <c r="B1" s="80"/>
      <c r="C1" s="187"/>
      <c r="D1" s="23"/>
    </row>
    <row r="2" spans="1:5" ht="12.9" customHeight="1" thickBot="1">
      <c r="A2" s="22"/>
      <c r="B2" s="80"/>
      <c r="C2" s="187"/>
      <c r="D2" s="23"/>
      <c r="E2" s="468" t="s">
        <v>489</v>
      </c>
    </row>
    <row r="3" spans="1:5" s="50" customFormat="1" ht="14.1" customHeight="1" thickTop="1">
      <c r="A3" s="135" t="s">
        <v>11</v>
      </c>
      <c r="B3" s="1029" t="s">
        <v>488</v>
      </c>
      <c r="C3" s="1029" t="s">
        <v>487</v>
      </c>
      <c r="D3" s="1029" t="s">
        <v>486</v>
      </c>
      <c r="E3" s="1029" t="s">
        <v>485</v>
      </c>
    </row>
    <row r="4" spans="1:5" s="50" customFormat="1" ht="14.1" customHeight="1">
      <c r="A4" s="300" t="s">
        <v>484</v>
      </c>
      <c r="B4" s="1030"/>
      <c r="C4" s="1030"/>
      <c r="D4" s="1030"/>
      <c r="E4" s="1030"/>
    </row>
    <row r="5" spans="1:5" s="50" customFormat="1" ht="17.100000000000001" customHeight="1">
      <c r="A5" s="128" t="s">
        <v>198</v>
      </c>
      <c r="B5" s="259">
        <v>1208</v>
      </c>
      <c r="C5" s="259">
        <v>878</v>
      </c>
      <c r="D5" s="259">
        <v>304</v>
      </c>
      <c r="E5" s="259">
        <v>26</v>
      </c>
    </row>
    <row r="6" spans="1:5" s="50" customFormat="1" ht="17.100000000000001" customHeight="1">
      <c r="A6" s="128">
        <v>3</v>
      </c>
      <c r="B6" s="259">
        <v>1200</v>
      </c>
      <c r="C6" s="259">
        <v>870</v>
      </c>
      <c r="D6" s="259">
        <v>307</v>
      </c>
      <c r="E6" s="259">
        <v>23</v>
      </c>
    </row>
    <row r="7" spans="1:5" s="50" customFormat="1" ht="17.100000000000001" customHeight="1">
      <c r="A7" s="126">
        <v>4</v>
      </c>
      <c r="B7" s="255">
        <v>1206</v>
      </c>
      <c r="C7" s="255">
        <v>877</v>
      </c>
      <c r="D7" s="255">
        <v>308</v>
      </c>
      <c r="E7" s="255">
        <v>21</v>
      </c>
    </row>
    <row r="8" spans="1:5" ht="12.9" customHeight="1">
      <c r="A8" s="5" t="s">
        <v>1158</v>
      </c>
      <c r="B8" s="27"/>
      <c r="C8" s="27"/>
      <c r="D8" s="27"/>
      <c r="E8" s="27"/>
    </row>
    <row r="9" spans="1:5">
      <c r="A9" s="27"/>
      <c r="B9" s="27"/>
      <c r="C9" s="27"/>
      <c r="D9" s="27"/>
      <c r="E9" s="27"/>
    </row>
  </sheetData>
  <mergeCells count="4">
    <mergeCell ref="B3:B4"/>
    <mergeCell ref="C3:C4"/>
    <mergeCell ref="D3:D4"/>
    <mergeCell ref="E3:E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75E93-799C-4130-BE69-25CAF1E359EA}">
  <dimension ref="A1:B8"/>
  <sheetViews>
    <sheetView view="pageBreakPreview" zoomScaleNormal="100" zoomScaleSheetLayoutView="100" workbookViewId="0">
      <selection activeCell="F28" sqref="F28"/>
    </sheetView>
  </sheetViews>
  <sheetFormatPr defaultColWidth="9" defaultRowHeight="13.2"/>
  <cols>
    <col min="1" max="2" width="28.6640625" style="21" customWidth="1"/>
    <col min="3" max="3" width="13" style="21" customWidth="1"/>
    <col min="4" max="16384" width="9" style="21"/>
  </cols>
  <sheetData>
    <row r="1" spans="1:2" ht="15" customHeight="1">
      <c r="A1" s="22" t="s">
        <v>494</v>
      </c>
      <c r="B1" s="80"/>
    </row>
    <row r="2" spans="1:2" s="80" customFormat="1" ht="12.9" customHeight="1" thickBot="1">
      <c r="A2" s="22"/>
      <c r="B2" s="23" t="s">
        <v>493</v>
      </c>
    </row>
    <row r="3" spans="1:2" s="50" customFormat="1" ht="15" customHeight="1" thickTop="1">
      <c r="A3" s="87" t="s">
        <v>11</v>
      </c>
      <c r="B3" s="301" t="s">
        <v>492</v>
      </c>
    </row>
    <row r="4" spans="1:2" s="50" customFormat="1" ht="15" customHeight="1">
      <c r="A4" s="129" t="s">
        <v>484</v>
      </c>
      <c r="B4" s="299" t="s">
        <v>491</v>
      </c>
    </row>
    <row r="5" spans="1:2" s="50" customFormat="1" ht="18" customHeight="1">
      <c r="A5" s="128" t="s">
        <v>198</v>
      </c>
      <c r="B5" s="285">
        <v>602</v>
      </c>
    </row>
    <row r="6" spans="1:2" s="50" customFormat="1" ht="18" customHeight="1">
      <c r="A6" s="128">
        <v>3</v>
      </c>
      <c r="B6" s="285">
        <v>585</v>
      </c>
    </row>
    <row r="7" spans="1:2" s="50" customFormat="1" ht="18" customHeight="1">
      <c r="A7" s="126">
        <v>4</v>
      </c>
      <c r="B7" s="284">
        <v>572</v>
      </c>
    </row>
    <row r="8" spans="1:2" ht="12" customHeight="1">
      <c r="A8" s="5" t="s">
        <v>1158</v>
      </c>
      <c r="B8" s="23"/>
    </row>
  </sheetData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B2BD8-58DD-4A74-80CA-EB117A9A1266}">
  <dimension ref="A1:F9"/>
  <sheetViews>
    <sheetView view="pageBreakPreview" zoomScaleNormal="100" zoomScaleSheetLayoutView="100" workbookViewId="0">
      <selection activeCell="D20" sqref="D20"/>
    </sheetView>
  </sheetViews>
  <sheetFormatPr defaultColWidth="9" defaultRowHeight="13.2"/>
  <cols>
    <col min="1" max="5" width="17.21875" style="21" customWidth="1"/>
    <col min="6" max="6" width="15.88671875" style="21" customWidth="1"/>
    <col min="7" max="16384" width="9" style="21"/>
  </cols>
  <sheetData>
    <row r="1" spans="1:6" ht="15" customHeight="1">
      <c r="A1" s="22" t="s">
        <v>500</v>
      </c>
      <c r="B1" s="80"/>
      <c r="C1" s="80"/>
    </row>
    <row r="2" spans="1:6" ht="12.9" customHeight="1" thickBot="1">
      <c r="A2" s="22"/>
      <c r="B2" s="80"/>
      <c r="C2" s="80"/>
      <c r="D2" s="23"/>
      <c r="E2" s="23" t="s">
        <v>482</v>
      </c>
    </row>
    <row r="3" spans="1:6" s="50" customFormat="1" ht="15" customHeight="1" thickTop="1">
      <c r="A3" s="87" t="s">
        <v>11</v>
      </c>
      <c r="B3" s="1029" t="s">
        <v>499</v>
      </c>
      <c r="C3" s="1036" t="s">
        <v>498</v>
      </c>
      <c r="D3" s="1036" t="s">
        <v>497</v>
      </c>
      <c r="E3" s="1107" t="s">
        <v>496</v>
      </c>
    </row>
    <row r="4" spans="1:6" s="50" customFormat="1" ht="15" customHeight="1">
      <c r="A4" s="523" t="s">
        <v>484</v>
      </c>
      <c r="B4" s="1030"/>
      <c r="C4" s="1106"/>
      <c r="D4" s="1106"/>
      <c r="E4" s="1108"/>
      <c r="F4" s="522"/>
    </row>
    <row r="5" spans="1:6" s="50" customFormat="1" ht="18" customHeight="1">
      <c r="A5" s="128" t="s">
        <v>139</v>
      </c>
      <c r="B5" s="285">
        <v>6848</v>
      </c>
      <c r="C5" s="296">
        <v>5933</v>
      </c>
      <c r="D5" s="521">
        <v>708</v>
      </c>
      <c r="E5" s="520">
        <v>207</v>
      </c>
      <c r="F5" s="74"/>
    </row>
    <row r="6" spans="1:6" s="50" customFormat="1" ht="18" customHeight="1">
      <c r="A6" s="128">
        <v>3</v>
      </c>
      <c r="B6" s="285">
        <v>6789</v>
      </c>
      <c r="C6" s="296">
        <v>5879</v>
      </c>
      <c r="D6" s="521">
        <v>706</v>
      </c>
      <c r="E6" s="520">
        <v>204</v>
      </c>
      <c r="F6" s="74"/>
    </row>
    <row r="7" spans="1:6" s="50" customFormat="1" ht="18" customHeight="1">
      <c r="A7" s="126">
        <v>4</v>
      </c>
      <c r="B7" s="284">
        <v>6784</v>
      </c>
      <c r="C7" s="350">
        <v>5790</v>
      </c>
      <c r="D7" s="519">
        <v>762</v>
      </c>
      <c r="E7" s="518">
        <v>232</v>
      </c>
      <c r="F7" s="517"/>
    </row>
    <row r="8" spans="1:6" ht="12" customHeight="1">
      <c r="A8" s="516" t="s">
        <v>1159</v>
      </c>
      <c r="B8" s="5"/>
      <c r="C8" s="5"/>
      <c r="D8" s="23"/>
      <c r="E8" s="23"/>
      <c r="F8" s="23"/>
    </row>
    <row r="9" spans="1:6">
      <c r="E9" s="23" t="s">
        <v>495</v>
      </c>
    </row>
  </sheetData>
  <mergeCells count="4">
    <mergeCell ref="B3:B4"/>
    <mergeCell ref="C3:C4"/>
    <mergeCell ref="D3:D4"/>
    <mergeCell ref="E3:E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68832-F5CA-4A68-B22F-55B0AA606E24}">
  <dimension ref="A1:K152"/>
  <sheetViews>
    <sheetView view="pageBreakPreview" zoomScale="85" zoomScaleNormal="100" zoomScaleSheetLayoutView="85" workbookViewId="0">
      <selection activeCell="N14" sqref="N14"/>
    </sheetView>
  </sheetViews>
  <sheetFormatPr defaultColWidth="9" defaultRowHeight="13.2"/>
  <cols>
    <col min="1" max="1" width="1.6640625" style="525" customWidth="1"/>
    <col min="2" max="2" width="21.6640625" style="452" customWidth="1"/>
    <col min="3" max="3" width="7" style="524" customWidth="1"/>
    <col min="4" max="4" width="2" style="525" customWidth="1"/>
    <col min="5" max="5" width="21.6640625" style="452" customWidth="1"/>
    <col min="6" max="6" width="7.33203125" style="524" customWidth="1"/>
    <col min="7" max="7" width="2" style="525" customWidth="1"/>
    <col min="8" max="8" width="22.109375" style="524" customWidth="1"/>
    <col min="9" max="9" width="6.109375" style="524" customWidth="1"/>
    <col min="10" max="16384" width="9" style="524"/>
  </cols>
  <sheetData>
    <row r="1" spans="1:10" s="21" customFormat="1">
      <c r="A1" s="22" t="s">
        <v>867</v>
      </c>
    </row>
    <row r="2" spans="1:10">
      <c r="A2" s="22"/>
    </row>
    <row r="3" spans="1:10" ht="12" customHeight="1">
      <c r="A3" s="449" t="s">
        <v>866</v>
      </c>
      <c r="C3" s="610"/>
      <c r="I3" s="609" t="s">
        <v>865</v>
      </c>
    </row>
    <row r="4" spans="1:10" s="452" customFormat="1" ht="13.5" customHeight="1">
      <c r="A4" s="1111" t="s">
        <v>575</v>
      </c>
      <c r="B4" s="1112"/>
      <c r="C4" s="608">
        <f>SUM(C6:C140)</f>
        <v>647</v>
      </c>
      <c r="D4" s="1113" t="s">
        <v>575</v>
      </c>
      <c r="E4" s="1112"/>
      <c r="F4" s="607">
        <f>SUM(F5:F142)</f>
        <v>1668</v>
      </c>
      <c r="G4" s="1113" t="s">
        <v>575</v>
      </c>
      <c r="H4" s="1112"/>
      <c r="I4" s="606">
        <f>SUM(I5:I139)</f>
        <v>1226</v>
      </c>
    </row>
    <row r="5" spans="1:10" s="425" customFormat="1" ht="15.9" customHeight="1">
      <c r="A5" s="1114" t="s">
        <v>864</v>
      </c>
      <c r="B5" s="1115"/>
      <c r="C5" s="605">
        <f>C4+F4+I4</f>
        <v>3541</v>
      </c>
      <c r="D5" s="580"/>
      <c r="E5" s="563" t="s">
        <v>863</v>
      </c>
      <c r="F5" s="604">
        <v>12</v>
      </c>
      <c r="G5" s="603"/>
      <c r="H5" s="563" t="s">
        <v>862</v>
      </c>
      <c r="I5" s="602">
        <v>1</v>
      </c>
      <c r="J5" s="598"/>
    </row>
    <row r="6" spans="1:10" s="425" customFormat="1" ht="15.9" customHeight="1">
      <c r="A6" s="601"/>
      <c r="B6" s="563" t="s">
        <v>861</v>
      </c>
      <c r="C6" s="600">
        <v>2</v>
      </c>
      <c r="D6" s="545"/>
      <c r="E6" s="542" t="s">
        <v>860</v>
      </c>
      <c r="F6" s="599">
        <v>18</v>
      </c>
      <c r="G6" s="545"/>
      <c r="H6" s="542" t="s">
        <v>859</v>
      </c>
      <c r="I6" s="597">
        <v>1</v>
      </c>
      <c r="J6" s="598"/>
    </row>
    <row r="7" spans="1:10" s="425" customFormat="1" ht="15.9" customHeight="1">
      <c r="A7" s="559"/>
      <c r="B7" s="542" t="s">
        <v>858</v>
      </c>
      <c r="C7" s="590">
        <v>3</v>
      </c>
      <c r="D7" s="543"/>
      <c r="E7" s="589" t="s">
        <v>857</v>
      </c>
      <c r="F7" s="599">
        <v>23</v>
      </c>
      <c r="G7" s="550"/>
      <c r="H7" s="542" t="s">
        <v>856</v>
      </c>
      <c r="I7" s="597">
        <v>80</v>
      </c>
      <c r="J7" s="598"/>
    </row>
    <row r="8" spans="1:10" s="425" customFormat="1" ht="15.9" customHeight="1">
      <c r="A8" s="559"/>
      <c r="B8" s="542" t="s">
        <v>855</v>
      </c>
      <c r="C8" s="590">
        <v>1</v>
      </c>
      <c r="D8" s="543"/>
      <c r="E8" s="542" t="s">
        <v>854</v>
      </c>
      <c r="F8" s="541">
        <v>1</v>
      </c>
      <c r="G8" s="550"/>
      <c r="H8" s="542" t="s">
        <v>853</v>
      </c>
      <c r="I8" s="597">
        <v>3</v>
      </c>
    </row>
    <row r="9" spans="1:10" s="425" customFormat="1" ht="15.9" customHeight="1">
      <c r="A9" s="548"/>
      <c r="B9" s="552" t="s">
        <v>852</v>
      </c>
      <c r="C9" s="590">
        <v>0</v>
      </c>
      <c r="D9" s="543"/>
      <c r="E9" s="542" t="s">
        <v>851</v>
      </c>
      <c r="F9" s="541">
        <v>350</v>
      </c>
      <c r="G9" s="545"/>
      <c r="H9" s="542" t="s">
        <v>850</v>
      </c>
      <c r="I9" s="597">
        <v>33</v>
      </c>
    </row>
    <row r="10" spans="1:10" s="425" customFormat="1" ht="15.9" customHeight="1">
      <c r="A10" s="548"/>
      <c r="B10" s="589" t="s">
        <v>849</v>
      </c>
      <c r="C10" s="590">
        <v>3</v>
      </c>
      <c r="D10" s="545"/>
      <c r="E10" s="589" t="s">
        <v>848</v>
      </c>
      <c r="F10" s="541">
        <v>73</v>
      </c>
      <c r="G10" s="545"/>
      <c r="H10" s="542" t="s">
        <v>847</v>
      </c>
      <c r="I10" s="597">
        <v>218</v>
      </c>
    </row>
    <row r="11" spans="1:10" s="425" customFormat="1" ht="15.9" customHeight="1">
      <c r="A11" s="548"/>
      <c r="B11" s="589" t="s">
        <v>846</v>
      </c>
      <c r="C11" s="590">
        <v>129</v>
      </c>
      <c r="D11" s="543"/>
      <c r="E11" s="589" t="s">
        <v>845</v>
      </c>
      <c r="F11" s="541">
        <v>92</v>
      </c>
      <c r="G11" s="545"/>
      <c r="H11" s="542" t="s">
        <v>844</v>
      </c>
      <c r="I11" s="597">
        <v>731</v>
      </c>
    </row>
    <row r="12" spans="1:10" s="425" customFormat="1" ht="15.9" customHeight="1">
      <c r="A12" s="548"/>
      <c r="B12" s="589" t="s">
        <v>843</v>
      </c>
      <c r="C12" s="590">
        <v>0</v>
      </c>
      <c r="D12" s="543"/>
      <c r="E12" s="542" t="s">
        <v>842</v>
      </c>
      <c r="F12" s="541">
        <v>44</v>
      </c>
      <c r="G12" s="545"/>
      <c r="H12" s="542" t="s">
        <v>841</v>
      </c>
      <c r="I12" s="597">
        <v>5</v>
      </c>
    </row>
    <row r="13" spans="1:10" s="425" customFormat="1" ht="15.9" customHeight="1">
      <c r="A13" s="559"/>
      <c r="B13" s="542" t="s">
        <v>840</v>
      </c>
      <c r="C13" s="590">
        <v>1</v>
      </c>
      <c r="D13" s="545"/>
      <c r="E13" s="542" t="s">
        <v>839</v>
      </c>
      <c r="F13" s="541">
        <v>80</v>
      </c>
      <c r="G13" s="545"/>
      <c r="H13" s="587" t="s">
        <v>838</v>
      </c>
      <c r="I13" s="597">
        <v>0</v>
      </c>
    </row>
    <row r="14" spans="1:10" s="425" customFormat="1" ht="15.9" customHeight="1">
      <c r="A14" s="548"/>
      <c r="B14" s="542" t="s">
        <v>837</v>
      </c>
      <c r="C14" s="590">
        <v>0</v>
      </c>
      <c r="D14" s="545"/>
      <c r="E14" s="542" t="s">
        <v>836</v>
      </c>
      <c r="F14" s="541">
        <v>33</v>
      </c>
      <c r="G14" s="543"/>
      <c r="H14" s="587" t="s">
        <v>835</v>
      </c>
      <c r="I14" s="596">
        <v>0</v>
      </c>
    </row>
    <row r="15" spans="1:10" s="425" customFormat="1" ht="15.9" customHeight="1">
      <c r="A15" s="548"/>
      <c r="B15" s="576" t="s">
        <v>834</v>
      </c>
      <c r="C15" s="590">
        <v>6</v>
      </c>
      <c r="D15" s="545"/>
      <c r="E15" s="542" t="s">
        <v>833</v>
      </c>
      <c r="F15" s="541">
        <v>0</v>
      </c>
      <c r="G15" s="543"/>
      <c r="H15" s="587" t="s">
        <v>832</v>
      </c>
      <c r="I15" s="544">
        <v>0</v>
      </c>
    </row>
    <row r="16" spans="1:10" s="425" customFormat="1" ht="15.9" customHeight="1">
      <c r="A16" s="559"/>
      <c r="B16" s="542" t="s">
        <v>831</v>
      </c>
      <c r="C16" s="590">
        <v>85</v>
      </c>
      <c r="D16" s="543"/>
      <c r="E16" s="542" t="s">
        <v>830</v>
      </c>
      <c r="F16" s="541">
        <v>91</v>
      </c>
      <c r="G16" s="543"/>
      <c r="H16" s="587" t="s">
        <v>829</v>
      </c>
      <c r="I16" s="544">
        <v>1</v>
      </c>
    </row>
    <row r="17" spans="1:9" s="425" customFormat="1" ht="15.9" customHeight="1">
      <c r="A17" s="548"/>
      <c r="B17" s="542" t="s">
        <v>828</v>
      </c>
      <c r="C17" s="590">
        <v>0</v>
      </c>
      <c r="D17" s="545"/>
      <c r="E17" s="542" t="s">
        <v>827</v>
      </c>
      <c r="F17" s="588">
        <v>56</v>
      </c>
      <c r="G17" s="543"/>
      <c r="H17" s="587" t="s">
        <v>826</v>
      </c>
      <c r="I17" s="544">
        <v>0</v>
      </c>
    </row>
    <row r="18" spans="1:9" s="425" customFormat="1" ht="15.9" customHeight="1">
      <c r="A18" s="548"/>
      <c r="B18" s="589" t="s">
        <v>825</v>
      </c>
      <c r="C18" s="590">
        <v>93</v>
      </c>
      <c r="D18" s="545"/>
      <c r="E18" s="542" t="s">
        <v>824</v>
      </c>
      <c r="F18" s="588">
        <v>12</v>
      </c>
      <c r="G18" s="543"/>
      <c r="H18" s="587" t="s">
        <v>823</v>
      </c>
      <c r="I18" s="544">
        <v>0</v>
      </c>
    </row>
    <row r="19" spans="1:9" s="425" customFormat="1" ht="15.9" customHeight="1">
      <c r="A19" s="595"/>
      <c r="B19" s="1116" t="s">
        <v>822</v>
      </c>
      <c r="C19" s="1132">
        <v>21</v>
      </c>
      <c r="D19" s="545"/>
      <c r="E19" s="542" t="s">
        <v>821</v>
      </c>
      <c r="F19" s="588">
        <v>0</v>
      </c>
      <c r="G19" s="543"/>
      <c r="H19" s="587" t="s">
        <v>820</v>
      </c>
      <c r="I19" s="544">
        <v>0</v>
      </c>
    </row>
    <row r="20" spans="1:9" s="425" customFormat="1" ht="15.9" customHeight="1">
      <c r="A20" s="594"/>
      <c r="B20" s="1117"/>
      <c r="C20" s="1133"/>
      <c r="D20" s="545"/>
      <c r="E20" s="542" t="s">
        <v>819</v>
      </c>
      <c r="F20" s="588">
        <v>17</v>
      </c>
      <c r="G20" s="543"/>
      <c r="H20" s="587" t="s">
        <v>818</v>
      </c>
      <c r="I20" s="544">
        <v>0</v>
      </c>
    </row>
    <row r="21" spans="1:9" s="425" customFormat="1" ht="15.9" customHeight="1">
      <c r="A21" s="548"/>
      <c r="B21" s="542" t="s">
        <v>817</v>
      </c>
      <c r="C21" s="590">
        <v>0</v>
      </c>
      <c r="D21" s="545"/>
      <c r="E21" s="542" t="s">
        <v>816</v>
      </c>
      <c r="F21" s="588">
        <v>1</v>
      </c>
      <c r="G21" s="543"/>
      <c r="H21" s="587" t="s">
        <v>815</v>
      </c>
      <c r="I21" s="544">
        <v>4</v>
      </c>
    </row>
    <row r="22" spans="1:9" s="425" customFormat="1" ht="15.9" customHeight="1">
      <c r="A22" s="548"/>
      <c r="B22" s="542" t="s">
        <v>814</v>
      </c>
      <c r="C22" s="590">
        <v>0</v>
      </c>
      <c r="D22" s="543"/>
      <c r="E22" s="542" t="s">
        <v>813</v>
      </c>
      <c r="F22" s="588">
        <v>1</v>
      </c>
      <c r="G22" s="543"/>
      <c r="H22" s="587" t="s">
        <v>812</v>
      </c>
      <c r="I22" s="544">
        <v>2</v>
      </c>
    </row>
    <row r="23" spans="1:9" s="425" customFormat="1" ht="15.9" customHeight="1">
      <c r="A23" s="559"/>
      <c r="B23" s="542" t="s">
        <v>811</v>
      </c>
      <c r="C23" s="590">
        <v>9</v>
      </c>
      <c r="D23" s="543"/>
      <c r="E23" s="542" t="s">
        <v>810</v>
      </c>
      <c r="F23" s="588">
        <v>69</v>
      </c>
      <c r="G23" s="543"/>
      <c r="H23" s="587" t="s">
        <v>809</v>
      </c>
      <c r="I23" s="544">
        <v>0</v>
      </c>
    </row>
    <row r="24" spans="1:9" s="425" customFormat="1" ht="15.9" customHeight="1">
      <c r="A24" s="1134"/>
      <c r="B24" s="1136" t="s">
        <v>808</v>
      </c>
      <c r="C24" s="1132">
        <v>58</v>
      </c>
      <c r="D24" s="545"/>
      <c r="E24" s="542" t="s">
        <v>807</v>
      </c>
      <c r="F24" s="588">
        <v>0</v>
      </c>
      <c r="G24" s="543"/>
      <c r="H24" s="587" t="s">
        <v>806</v>
      </c>
      <c r="I24" s="544">
        <v>0</v>
      </c>
    </row>
    <row r="25" spans="1:9" s="425" customFormat="1" ht="15.9" customHeight="1">
      <c r="A25" s="1135"/>
      <c r="B25" s="1127"/>
      <c r="C25" s="1133"/>
      <c r="D25" s="543"/>
      <c r="E25" s="542" t="s">
        <v>805</v>
      </c>
      <c r="F25" s="588">
        <v>18</v>
      </c>
      <c r="G25" s="543"/>
      <c r="H25" s="587" t="s">
        <v>804</v>
      </c>
      <c r="I25" s="544">
        <v>1</v>
      </c>
    </row>
    <row r="26" spans="1:9" s="425" customFormat="1" ht="15.9" customHeight="1">
      <c r="A26" s="559"/>
      <c r="B26" s="542" t="s">
        <v>803</v>
      </c>
      <c r="C26" s="590">
        <v>4</v>
      </c>
      <c r="D26" s="545"/>
      <c r="E26" s="542" t="s">
        <v>802</v>
      </c>
      <c r="F26" s="588">
        <v>53</v>
      </c>
      <c r="G26" s="543"/>
      <c r="H26" s="587" t="s">
        <v>801</v>
      </c>
      <c r="I26" s="544">
        <v>0</v>
      </c>
    </row>
    <row r="27" spans="1:9" s="425" customFormat="1" ht="15.9" customHeight="1">
      <c r="A27" s="559"/>
      <c r="B27" s="542" t="s">
        <v>800</v>
      </c>
      <c r="C27" s="591">
        <v>1</v>
      </c>
      <c r="D27" s="543"/>
      <c r="E27" s="542" t="s">
        <v>799</v>
      </c>
      <c r="F27" s="588">
        <v>30</v>
      </c>
      <c r="G27" s="543"/>
      <c r="H27" s="587" t="s">
        <v>798</v>
      </c>
      <c r="I27" s="544">
        <v>5</v>
      </c>
    </row>
    <row r="28" spans="1:9" s="425" customFormat="1" ht="15.9" customHeight="1">
      <c r="A28" s="559"/>
      <c r="B28" s="542" t="s">
        <v>797</v>
      </c>
      <c r="C28" s="590">
        <v>4</v>
      </c>
      <c r="D28" s="545"/>
      <c r="E28" s="542" t="s">
        <v>796</v>
      </c>
      <c r="F28" s="588">
        <v>6</v>
      </c>
      <c r="G28" s="1124"/>
      <c r="H28" s="1126" t="s">
        <v>795</v>
      </c>
      <c r="I28" s="1109">
        <v>0</v>
      </c>
    </row>
    <row r="29" spans="1:9" s="425" customFormat="1" ht="15.9" customHeight="1">
      <c r="A29" s="548"/>
      <c r="B29" s="589" t="s">
        <v>794</v>
      </c>
      <c r="C29" s="590">
        <v>55</v>
      </c>
      <c r="D29" s="545"/>
      <c r="E29" s="542" t="s">
        <v>793</v>
      </c>
      <c r="F29" s="588">
        <v>102</v>
      </c>
      <c r="G29" s="1125"/>
      <c r="H29" s="1127"/>
      <c r="I29" s="1110"/>
    </row>
    <row r="30" spans="1:9" s="425" customFormat="1" ht="15.9" customHeight="1">
      <c r="A30" s="559"/>
      <c r="B30" s="542" t="s">
        <v>792</v>
      </c>
      <c r="C30" s="590">
        <v>0</v>
      </c>
      <c r="D30" s="545"/>
      <c r="E30" s="542" t="s">
        <v>791</v>
      </c>
      <c r="F30" s="588">
        <v>10</v>
      </c>
      <c r="G30" s="543"/>
      <c r="H30" s="542" t="s">
        <v>790</v>
      </c>
      <c r="I30" s="544">
        <v>0</v>
      </c>
    </row>
    <row r="31" spans="1:9" s="425" customFormat="1" ht="15.9" customHeight="1">
      <c r="A31" s="559"/>
      <c r="B31" s="542" t="s">
        <v>789</v>
      </c>
      <c r="C31" s="590">
        <v>0</v>
      </c>
      <c r="D31" s="545"/>
      <c r="E31" s="542" t="s">
        <v>788</v>
      </c>
      <c r="F31" s="541">
        <v>74</v>
      </c>
      <c r="G31" s="574"/>
      <c r="H31" s="587" t="s">
        <v>787</v>
      </c>
      <c r="I31" s="593">
        <v>0</v>
      </c>
    </row>
    <row r="32" spans="1:9" s="425" customFormat="1" ht="15.9" customHeight="1">
      <c r="A32" s="548"/>
      <c r="B32" s="542" t="s">
        <v>786</v>
      </c>
      <c r="C32" s="590">
        <v>0</v>
      </c>
      <c r="D32" s="545"/>
      <c r="E32" s="589" t="s">
        <v>785</v>
      </c>
      <c r="F32" s="541">
        <v>20</v>
      </c>
      <c r="G32" s="543"/>
      <c r="H32" s="587" t="s">
        <v>784</v>
      </c>
      <c r="I32" s="544">
        <v>1</v>
      </c>
    </row>
    <row r="33" spans="1:11" s="425" customFormat="1" ht="15.9" customHeight="1">
      <c r="A33" s="548"/>
      <c r="B33" s="542" t="s">
        <v>783</v>
      </c>
      <c r="C33" s="590">
        <v>1</v>
      </c>
      <c r="D33" s="543"/>
      <c r="E33" s="589" t="s">
        <v>782</v>
      </c>
      <c r="F33" s="541">
        <v>1</v>
      </c>
      <c r="G33" s="543"/>
      <c r="H33" s="587" t="s">
        <v>781</v>
      </c>
      <c r="I33" s="544">
        <v>1</v>
      </c>
    </row>
    <row r="34" spans="1:11" s="425" customFormat="1" ht="15.9" customHeight="1">
      <c r="A34" s="548"/>
      <c r="B34" s="542" t="s">
        <v>780</v>
      </c>
      <c r="C34" s="590">
        <v>0</v>
      </c>
      <c r="D34" s="543"/>
      <c r="E34" s="589" t="s">
        <v>779</v>
      </c>
      <c r="F34" s="541">
        <v>17</v>
      </c>
      <c r="G34" s="543"/>
      <c r="H34" s="587" t="s">
        <v>778</v>
      </c>
      <c r="I34" s="544">
        <v>0</v>
      </c>
    </row>
    <row r="35" spans="1:11" s="425" customFormat="1" ht="15.9" customHeight="1">
      <c r="A35" s="548"/>
      <c r="B35" s="589" t="s">
        <v>777</v>
      </c>
      <c r="C35" s="591">
        <v>10</v>
      </c>
      <c r="D35" s="543"/>
      <c r="E35" s="589" t="s">
        <v>776</v>
      </c>
      <c r="F35" s="541">
        <v>5</v>
      </c>
      <c r="G35" s="543"/>
      <c r="H35" s="587" t="s">
        <v>775</v>
      </c>
      <c r="I35" s="544">
        <v>0</v>
      </c>
    </row>
    <row r="36" spans="1:11" s="425" customFormat="1" ht="15.9" customHeight="1">
      <c r="A36" s="548"/>
      <c r="B36" s="542" t="s">
        <v>774</v>
      </c>
      <c r="C36" s="591">
        <v>0</v>
      </c>
      <c r="D36" s="543"/>
      <c r="E36" s="589" t="s">
        <v>773</v>
      </c>
      <c r="F36" s="541">
        <v>0</v>
      </c>
      <c r="G36" s="543"/>
      <c r="H36" s="587" t="s">
        <v>772</v>
      </c>
      <c r="I36" s="544">
        <v>0</v>
      </c>
    </row>
    <row r="37" spans="1:11" s="425" customFormat="1" ht="15.9" customHeight="1">
      <c r="A37" s="548"/>
      <c r="B37" s="542" t="s">
        <v>771</v>
      </c>
      <c r="C37" s="591">
        <v>0</v>
      </c>
      <c r="D37" s="543"/>
      <c r="E37" s="589" t="s">
        <v>770</v>
      </c>
      <c r="F37" s="541">
        <v>14</v>
      </c>
      <c r="G37" s="543"/>
      <c r="H37" s="587" t="s">
        <v>769</v>
      </c>
      <c r="I37" s="544">
        <v>0</v>
      </c>
    </row>
    <row r="38" spans="1:11" s="425" customFormat="1" ht="15.9" customHeight="1">
      <c r="A38" s="548"/>
      <c r="B38" s="542" t="s">
        <v>768</v>
      </c>
      <c r="C38" s="590">
        <v>0</v>
      </c>
      <c r="D38" s="543"/>
      <c r="E38" s="589" t="s">
        <v>767</v>
      </c>
      <c r="F38" s="541">
        <v>55</v>
      </c>
      <c r="G38" s="1124"/>
      <c r="H38" s="1128" t="s">
        <v>766</v>
      </c>
      <c r="I38" s="1109">
        <v>0</v>
      </c>
    </row>
    <row r="39" spans="1:11" s="425" customFormat="1" ht="15.9" customHeight="1">
      <c r="A39" s="548"/>
      <c r="B39" s="542" t="s">
        <v>765</v>
      </c>
      <c r="C39" s="590">
        <v>0</v>
      </c>
      <c r="D39" s="1124"/>
      <c r="E39" s="1137" t="s">
        <v>764</v>
      </c>
      <c r="F39" s="1139">
        <v>0</v>
      </c>
      <c r="G39" s="1125"/>
      <c r="H39" s="1121"/>
      <c r="I39" s="1110"/>
    </row>
    <row r="40" spans="1:11" s="425" customFormat="1" ht="15.9" customHeight="1">
      <c r="A40" s="548"/>
      <c r="B40" s="542" t="s">
        <v>763</v>
      </c>
      <c r="C40" s="590">
        <v>0</v>
      </c>
      <c r="D40" s="1129"/>
      <c r="E40" s="1138"/>
      <c r="F40" s="1123"/>
      <c r="G40" s="1124"/>
      <c r="H40" s="1128" t="s">
        <v>762</v>
      </c>
      <c r="I40" s="1109">
        <v>0</v>
      </c>
    </row>
    <row r="41" spans="1:11" s="425" customFormat="1" ht="15.9" customHeight="1">
      <c r="A41" s="559"/>
      <c r="B41" s="542" t="s">
        <v>761</v>
      </c>
      <c r="C41" s="591">
        <v>19</v>
      </c>
      <c r="D41" s="545"/>
      <c r="E41" s="542" t="s">
        <v>760</v>
      </c>
      <c r="F41" s="541">
        <v>1</v>
      </c>
      <c r="G41" s="1130"/>
      <c r="H41" s="1121"/>
      <c r="I41" s="1140"/>
    </row>
    <row r="42" spans="1:11" s="425" customFormat="1" ht="15.9" customHeight="1">
      <c r="A42" s="559"/>
      <c r="B42" s="542" t="s">
        <v>759</v>
      </c>
      <c r="C42" s="590">
        <v>10</v>
      </c>
      <c r="D42" s="543"/>
      <c r="E42" s="542" t="s">
        <v>758</v>
      </c>
      <c r="F42" s="541">
        <v>2</v>
      </c>
      <c r="G42" s="1124"/>
      <c r="H42" s="1131" t="s">
        <v>757</v>
      </c>
      <c r="I42" s="1109">
        <v>0</v>
      </c>
    </row>
    <row r="43" spans="1:11" s="425" customFormat="1" ht="15.9" customHeight="1">
      <c r="A43" s="559"/>
      <c r="B43" s="542" t="s">
        <v>756</v>
      </c>
      <c r="C43" s="590">
        <v>1</v>
      </c>
      <c r="D43" s="543"/>
      <c r="E43" s="542" t="s">
        <v>755</v>
      </c>
      <c r="F43" s="541">
        <v>0</v>
      </c>
      <c r="G43" s="1130"/>
      <c r="H43" s="1121"/>
      <c r="I43" s="1140"/>
    </row>
    <row r="44" spans="1:11" s="425" customFormat="1" ht="15.9" customHeight="1">
      <c r="A44" s="559"/>
      <c r="B44" s="542" t="s">
        <v>754</v>
      </c>
      <c r="C44" s="590">
        <v>8</v>
      </c>
      <c r="D44" s="543"/>
      <c r="E44" s="542" t="s">
        <v>753</v>
      </c>
      <c r="F44" s="541">
        <v>0</v>
      </c>
      <c r="G44" s="543"/>
      <c r="H44" s="587" t="s">
        <v>752</v>
      </c>
      <c r="I44" s="544">
        <v>0</v>
      </c>
    </row>
    <row r="45" spans="1:11" ht="15.9" customHeight="1">
      <c r="A45" s="548"/>
      <c r="B45" s="592" t="s">
        <v>751</v>
      </c>
      <c r="C45" s="590">
        <v>2</v>
      </c>
      <c r="D45" s="543"/>
      <c r="E45" s="542" t="s">
        <v>750</v>
      </c>
      <c r="F45" s="541">
        <v>61</v>
      </c>
      <c r="G45" s="574"/>
      <c r="H45" s="587" t="s">
        <v>749</v>
      </c>
      <c r="I45" s="544">
        <v>1</v>
      </c>
      <c r="J45" s="425"/>
      <c r="K45" s="425"/>
    </row>
    <row r="46" spans="1:11" ht="15.9" customHeight="1">
      <c r="A46" s="548"/>
      <c r="B46" s="589" t="s">
        <v>748</v>
      </c>
      <c r="C46" s="590">
        <v>1</v>
      </c>
      <c r="D46" s="545"/>
      <c r="E46" s="542" t="s">
        <v>747</v>
      </c>
      <c r="F46" s="541">
        <v>7</v>
      </c>
      <c r="G46" s="543"/>
      <c r="H46" s="587" t="s">
        <v>746</v>
      </c>
      <c r="I46" s="544">
        <v>1</v>
      </c>
      <c r="J46" s="425"/>
      <c r="K46" s="425"/>
    </row>
    <row r="47" spans="1:11" ht="15.9" customHeight="1">
      <c r="A47" s="548"/>
      <c r="B47" s="589" t="s">
        <v>745</v>
      </c>
      <c r="C47" s="591">
        <v>19</v>
      </c>
      <c r="D47" s="545"/>
      <c r="E47" s="542" t="s">
        <v>744</v>
      </c>
      <c r="F47" s="588">
        <v>18</v>
      </c>
      <c r="G47" s="543"/>
      <c r="H47" s="587" t="s">
        <v>743</v>
      </c>
      <c r="I47" s="544">
        <v>3</v>
      </c>
    </row>
    <row r="48" spans="1:11" ht="15.9" customHeight="1">
      <c r="A48" s="548"/>
      <c r="B48" s="542" t="s">
        <v>742</v>
      </c>
      <c r="C48" s="590">
        <v>2</v>
      </c>
      <c r="D48" s="545"/>
      <c r="E48" s="542" t="s">
        <v>741</v>
      </c>
      <c r="F48" s="588">
        <v>0</v>
      </c>
      <c r="G48" s="543"/>
      <c r="H48" s="587" t="s">
        <v>740</v>
      </c>
      <c r="I48" s="544">
        <v>0</v>
      </c>
    </row>
    <row r="49" spans="1:11" ht="15.9" customHeight="1">
      <c r="A49" s="548"/>
      <c r="B49" s="589" t="s">
        <v>739</v>
      </c>
      <c r="C49" s="590">
        <v>10</v>
      </c>
      <c r="D49" s="543"/>
      <c r="E49" s="542" t="s">
        <v>738</v>
      </c>
      <c r="F49" s="588">
        <v>9</v>
      </c>
      <c r="G49" s="543"/>
      <c r="H49" s="587" t="s">
        <v>737</v>
      </c>
      <c r="I49" s="544">
        <v>0</v>
      </c>
    </row>
    <row r="50" spans="1:11" ht="13.5" customHeight="1">
      <c r="A50" s="548"/>
      <c r="B50" s="589" t="s">
        <v>736</v>
      </c>
      <c r="C50" s="590">
        <v>9</v>
      </c>
      <c r="D50" s="545"/>
      <c r="E50" s="589" t="s">
        <v>735</v>
      </c>
      <c r="F50" s="588">
        <v>3</v>
      </c>
      <c r="G50" s="543"/>
      <c r="H50" s="587" t="s">
        <v>734</v>
      </c>
      <c r="I50" s="544">
        <v>0</v>
      </c>
    </row>
    <row r="51" spans="1:11" ht="13.5" customHeight="1">
      <c r="A51" s="573"/>
      <c r="B51" s="586" t="s">
        <v>733</v>
      </c>
      <c r="C51" s="585">
        <v>11</v>
      </c>
      <c r="D51" s="569"/>
      <c r="E51" s="529" t="s">
        <v>732</v>
      </c>
      <c r="F51" s="584">
        <v>67</v>
      </c>
      <c r="G51" s="569"/>
      <c r="H51" s="583" t="s">
        <v>731</v>
      </c>
      <c r="I51" s="539">
        <v>1</v>
      </c>
    </row>
    <row r="52" spans="1:11" ht="12.9" customHeight="1">
      <c r="A52" s="1141" t="s">
        <v>575</v>
      </c>
      <c r="B52" s="1142"/>
      <c r="C52" s="582"/>
      <c r="D52" s="1143" t="s">
        <v>575</v>
      </c>
      <c r="E52" s="1142"/>
      <c r="F52" s="581"/>
      <c r="G52" s="1143" t="s">
        <v>575</v>
      </c>
      <c r="H52" s="1142"/>
      <c r="I52" s="565"/>
    </row>
    <row r="53" spans="1:11" ht="12.9" customHeight="1">
      <c r="A53" s="1118"/>
      <c r="B53" s="1120" t="s">
        <v>730</v>
      </c>
      <c r="C53" s="1122">
        <v>0</v>
      </c>
      <c r="D53" s="580"/>
      <c r="E53" s="563" t="s">
        <v>729</v>
      </c>
      <c r="F53" s="562">
        <v>0</v>
      </c>
      <c r="G53" s="580"/>
      <c r="H53" s="563" t="s">
        <v>728</v>
      </c>
      <c r="I53" s="560">
        <v>2</v>
      </c>
    </row>
    <row r="54" spans="1:11" ht="12.9" customHeight="1">
      <c r="A54" s="1119"/>
      <c r="B54" s="1121"/>
      <c r="C54" s="1123"/>
      <c r="D54" s="543"/>
      <c r="E54" s="542" t="s">
        <v>727</v>
      </c>
      <c r="F54" s="549">
        <v>0</v>
      </c>
      <c r="G54" s="543"/>
      <c r="H54" s="542" t="s">
        <v>726</v>
      </c>
      <c r="I54" s="544">
        <v>0</v>
      </c>
      <c r="J54" s="452"/>
      <c r="K54" s="452"/>
    </row>
    <row r="55" spans="1:11" ht="12.9" customHeight="1">
      <c r="A55" s="548"/>
      <c r="B55" s="542" t="s">
        <v>725</v>
      </c>
      <c r="C55" s="541">
        <v>0</v>
      </c>
      <c r="D55" s="543"/>
      <c r="E55" s="542" t="s">
        <v>724</v>
      </c>
      <c r="F55" s="549">
        <v>1</v>
      </c>
      <c r="G55" s="543"/>
      <c r="H55" s="542" t="s">
        <v>723</v>
      </c>
      <c r="I55" s="544">
        <v>2</v>
      </c>
    </row>
    <row r="56" spans="1:11" ht="12.9" customHeight="1">
      <c r="A56" s="554"/>
      <c r="B56" s="542" t="s">
        <v>722</v>
      </c>
      <c r="C56" s="553">
        <v>0</v>
      </c>
      <c r="D56" s="543"/>
      <c r="E56" s="542" t="s">
        <v>721</v>
      </c>
      <c r="F56" s="549">
        <v>0</v>
      </c>
      <c r="G56" s="543"/>
      <c r="H56" s="542" t="s">
        <v>720</v>
      </c>
      <c r="I56" s="544">
        <v>0</v>
      </c>
    </row>
    <row r="57" spans="1:11" ht="12.9" customHeight="1">
      <c r="A57" s="548"/>
      <c r="B57" s="542" t="s">
        <v>719</v>
      </c>
      <c r="C57" s="541">
        <v>0</v>
      </c>
      <c r="D57" s="543"/>
      <c r="E57" s="542" t="s">
        <v>718</v>
      </c>
      <c r="F57" s="549">
        <v>0</v>
      </c>
      <c r="G57" s="543"/>
      <c r="H57" s="542" t="s">
        <v>717</v>
      </c>
      <c r="I57" s="544">
        <v>0</v>
      </c>
    </row>
    <row r="58" spans="1:11" ht="12.9" customHeight="1">
      <c r="A58" s="548"/>
      <c r="B58" s="542" t="s">
        <v>716</v>
      </c>
      <c r="C58" s="541">
        <v>4</v>
      </c>
      <c r="D58" s="543"/>
      <c r="E58" s="542" t="s">
        <v>715</v>
      </c>
      <c r="F58" s="549">
        <v>0</v>
      </c>
      <c r="G58" s="543"/>
      <c r="H58" s="542" t="s">
        <v>714</v>
      </c>
      <c r="I58" s="544">
        <v>0</v>
      </c>
    </row>
    <row r="59" spans="1:11" ht="12.9" customHeight="1">
      <c r="A59" s="548"/>
      <c r="B59" s="542" t="s">
        <v>713</v>
      </c>
      <c r="C59" s="541">
        <v>0</v>
      </c>
      <c r="D59" s="543"/>
      <c r="E59" s="542" t="s">
        <v>712</v>
      </c>
      <c r="F59" s="549">
        <v>0</v>
      </c>
      <c r="G59" s="543"/>
      <c r="H59" s="542" t="s">
        <v>711</v>
      </c>
      <c r="I59" s="544">
        <v>0</v>
      </c>
    </row>
    <row r="60" spans="1:11" ht="12.9" customHeight="1">
      <c r="A60" s="548"/>
      <c r="B60" s="542" t="s">
        <v>710</v>
      </c>
      <c r="C60" s="541">
        <v>0</v>
      </c>
      <c r="D60" s="543"/>
      <c r="E60" s="542" t="s">
        <v>709</v>
      </c>
      <c r="F60" s="549">
        <v>0</v>
      </c>
      <c r="G60" s="543"/>
      <c r="H60" s="542" t="s">
        <v>708</v>
      </c>
      <c r="I60" s="544">
        <v>0</v>
      </c>
    </row>
    <row r="61" spans="1:11" ht="15.9" customHeight="1">
      <c r="A61" s="1146"/>
      <c r="B61" s="1149" t="s">
        <v>707</v>
      </c>
      <c r="C61" s="1139">
        <v>0</v>
      </c>
      <c r="D61" s="543"/>
      <c r="E61" s="542" t="s">
        <v>706</v>
      </c>
      <c r="F61" s="549">
        <v>1</v>
      </c>
      <c r="G61" s="543"/>
      <c r="H61" s="542" t="s">
        <v>705</v>
      </c>
      <c r="I61" s="544">
        <v>0</v>
      </c>
    </row>
    <row r="62" spans="1:11" ht="15.9" customHeight="1">
      <c r="A62" s="1119"/>
      <c r="B62" s="1145"/>
      <c r="C62" s="1123"/>
      <c r="D62" s="543"/>
      <c r="E62" s="542" t="s">
        <v>704</v>
      </c>
      <c r="F62" s="549">
        <v>1</v>
      </c>
      <c r="G62" s="543"/>
      <c r="H62" s="542" t="s">
        <v>703</v>
      </c>
      <c r="I62" s="544">
        <v>0</v>
      </c>
    </row>
    <row r="63" spans="1:11" ht="12.9" customHeight="1">
      <c r="A63" s="559"/>
      <c r="B63" s="542" t="s">
        <v>702</v>
      </c>
      <c r="C63" s="541">
        <v>0</v>
      </c>
      <c r="D63" s="543"/>
      <c r="E63" s="542" t="s">
        <v>701</v>
      </c>
      <c r="F63" s="549">
        <v>0</v>
      </c>
      <c r="G63" s="1124"/>
      <c r="H63" s="1144" t="s">
        <v>700</v>
      </c>
      <c r="I63" s="1109">
        <v>0</v>
      </c>
    </row>
    <row r="64" spans="1:11" ht="12.9" customHeight="1">
      <c r="A64" s="1146"/>
      <c r="B64" s="1137" t="s">
        <v>699</v>
      </c>
      <c r="C64" s="1139">
        <v>0</v>
      </c>
      <c r="D64" s="543"/>
      <c r="E64" s="542" t="s">
        <v>698</v>
      </c>
      <c r="F64" s="549">
        <v>0</v>
      </c>
      <c r="G64" s="1125"/>
      <c r="H64" s="1145"/>
      <c r="I64" s="1110"/>
    </row>
    <row r="65" spans="1:11" ht="12.9" customHeight="1">
      <c r="A65" s="1147"/>
      <c r="B65" s="1138"/>
      <c r="C65" s="1148"/>
      <c r="D65" s="543"/>
      <c r="E65" s="542" t="s">
        <v>697</v>
      </c>
      <c r="F65" s="549">
        <v>0</v>
      </c>
      <c r="G65" s="543"/>
      <c r="H65" s="542" t="s">
        <v>696</v>
      </c>
      <c r="I65" s="544">
        <v>0</v>
      </c>
    </row>
    <row r="66" spans="1:11" ht="12.9" customHeight="1">
      <c r="A66" s="548"/>
      <c r="B66" s="542" t="s">
        <v>695</v>
      </c>
      <c r="C66" s="549">
        <v>2</v>
      </c>
      <c r="D66" s="543"/>
      <c r="E66" s="542" t="s">
        <v>694</v>
      </c>
      <c r="F66" s="549">
        <v>0</v>
      </c>
      <c r="G66" s="543"/>
      <c r="H66" s="542" t="s">
        <v>693</v>
      </c>
      <c r="I66" s="544">
        <v>0</v>
      </c>
    </row>
    <row r="67" spans="1:11" ht="12.9" customHeight="1">
      <c r="A67" s="548"/>
      <c r="B67" s="542" t="s">
        <v>692</v>
      </c>
      <c r="C67" s="549">
        <v>2</v>
      </c>
      <c r="D67" s="543"/>
      <c r="E67" s="542" t="s">
        <v>691</v>
      </c>
      <c r="F67" s="549">
        <v>0</v>
      </c>
      <c r="G67" s="574"/>
      <c r="H67" s="551" t="s">
        <v>690</v>
      </c>
      <c r="I67" s="544">
        <v>0</v>
      </c>
    </row>
    <row r="68" spans="1:11" ht="12.9" customHeight="1">
      <c r="A68" s="548"/>
      <c r="B68" s="542" t="s">
        <v>689</v>
      </c>
      <c r="C68" s="549">
        <v>0</v>
      </c>
      <c r="D68" s="1124"/>
      <c r="E68" s="1126" t="s">
        <v>688</v>
      </c>
      <c r="F68" s="1139">
        <v>0</v>
      </c>
      <c r="G68" s="543"/>
      <c r="H68" s="542" t="s">
        <v>687</v>
      </c>
      <c r="I68" s="544">
        <v>0</v>
      </c>
    </row>
    <row r="69" spans="1:11" ht="12.9" customHeight="1">
      <c r="A69" s="548"/>
      <c r="B69" s="542" t="s">
        <v>686</v>
      </c>
      <c r="C69" s="549">
        <v>0</v>
      </c>
      <c r="D69" s="1125"/>
      <c r="E69" s="1127"/>
      <c r="F69" s="1123"/>
      <c r="G69" s="543"/>
      <c r="H69" s="542" t="s">
        <v>685</v>
      </c>
      <c r="I69" s="544">
        <v>0</v>
      </c>
    </row>
    <row r="70" spans="1:11" s="452" customFormat="1" ht="13.5" customHeight="1">
      <c r="A70" s="1150"/>
      <c r="B70" s="1137" t="s">
        <v>684</v>
      </c>
      <c r="C70" s="1139">
        <v>0</v>
      </c>
      <c r="D70" s="543"/>
      <c r="E70" s="542" t="s">
        <v>683</v>
      </c>
      <c r="F70" s="549">
        <v>0</v>
      </c>
      <c r="G70" s="543"/>
      <c r="H70" s="542" t="s">
        <v>682</v>
      </c>
      <c r="I70" s="544">
        <v>0</v>
      </c>
      <c r="J70" s="524"/>
      <c r="K70" s="524"/>
    </row>
    <row r="71" spans="1:11" s="425" customFormat="1" ht="15.9" customHeight="1">
      <c r="A71" s="1119"/>
      <c r="B71" s="1138"/>
      <c r="C71" s="1123"/>
      <c r="D71" s="543"/>
      <c r="E71" s="542" t="s">
        <v>681</v>
      </c>
      <c r="F71" s="541">
        <v>0</v>
      </c>
      <c r="G71" s="543"/>
      <c r="H71" s="542" t="s">
        <v>680</v>
      </c>
      <c r="I71" s="544">
        <v>0</v>
      </c>
      <c r="J71" s="524"/>
      <c r="K71" s="524"/>
    </row>
    <row r="72" spans="1:11" ht="12.9" customHeight="1">
      <c r="A72" s="1146"/>
      <c r="B72" s="1128" t="s">
        <v>679</v>
      </c>
      <c r="C72" s="1139">
        <v>0</v>
      </c>
      <c r="D72" s="574"/>
      <c r="E72" s="542" t="s">
        <v>678</v>
      </c>
      <c r="F72" s="541">
        <v>0</v>
      </c>
      <c r="G72" s="543"/>
      <c r="H72" s="579" t="s">
        <v>677</v>
      </c>
      <c r="I72" s="544">
        <v>0</v>
      </c>
    </row>
    <row r="73" spans="1:11" ht="12.9" customHeight="1">
      <c r="A73" s="1119"/>
      <c r="B73" s="1121"/>
      <c r="C73" s="1123"/>
      <c r="D73" s="543"/>
      <c r="E73" s="542" t="s">
        <v>676</v>
      </c>
      <c r="F73" s="549">
        <v>0</v>
      </c>
      <c r="G73" s="543"/>
      <c r="H73" s="542" t="s">
        <v>675</v>
      </c>
      <c r="I73" s="544">
        <v>0</v>
      </c>
    </row>
    <row r="74" spans="1:11" ht="12.9" customHeight="1">
      <c r="A74" s="548"/>
      <c r="B74" s="542" t="s">
        <v>674</v>
      </c>
      <c r="C74" s="549">
        <v>0</v>
      </c>
      <c r="D74" s="543"/>
      <c r="E74" s="542" t="s">
        <v>673</v>
      </c>
      <c r="F74" s="549">
        <v>0</v>
      </c>
      <c r="G74" s="1151"/>
      <c r="H74" s="1152" t="s">
        <v>672</v>
      </c>
      <c r="I74" s="1154">
        <v>0</v>
      </c>
      <c r="J74" s="452"/>
      <c r="K74" s="452"/>
    </row>
    <row r="75" spans="1:11" ht="12.9" customHeight="1">
      <c r="A75" s="548"/>
      <c r="B75" s="542" t="s">
        <v>671</v>
      </c>
      <c r="C75" s="549">
        <v>0</v>
      </c>
      <c r="D75" s="543"/>
      <c r="E75" s="542" t="s">
        <v>670</v>
      </c>
      <c r="F75" s="549">
        <v>0</v>
      </c>
      <c r="G75" s="1151"/>
      <c r="H75" s="1152"/>
      <c r="I75" s="1154"/>
      <c r="J75" s="425"/>
      <c r="K75" s="425"/>
    </row>
    <row r="76" spans="1:11" ht="12.9" customHeight="1">
      <c r="A76" s="548"/>
      <c r="B76" s="542" t="s">
        <v>669</v>
      </c>
      <c r="C76" s="549">
        <v>0</v>
      </c>
      <c r="D76" s="543"/>
      <c r="E76" s="542" t="s">
        <v>668</v>
      </c>
      <c r="F76" s="549">
        <v>1</v>
      </c>
      <c r="G76" s="1124"/>
      <c r="H76" s="1155" t="s">
        <v>667</v>
      </c>
      <c r="I76" s="1109">
        <v>0</v>
      </c>
    </row>
    <row r="77" spans="1:11" ht="12.9" customHeight="1">
      <c r="A77" s="548"/>
      <c r="B77" s="578" t="s">
        <v>666</v>
      </c>
      <c r="C77" s="549">
        <v>0</v>
      </c>
      <c r="D77" s="543"/>
      <c r="E77" s="542" t="s">
        <v>665</v>
      </c>
      <c r="F77" s="549">
        <v>1</v>
      </c>
      <c r="G77" s="1130"/>
      <c r="H77" s="1156"/>
      <c r="I77" s="1140"/>
    </row>
    <row r="78" spans="1:11" ht="12.9" customHeight="1">
      <c r="A78" s="1146"/>
      <c r="B78" s="1128" t="s">
        <v>664</v>
      </c>
      <c r="C78" s="1139">
        <v>0</v>
      </c>
      <c r="D78" s="543"/>
      <c r="E78" s="542" t="s">
        <v>663</v>
      </c>
      <c r="F78" s="549">
        <v>3</v>
      </c>
      <c r="G78" s="543"/>
      <c r="H78" s="542" t="s">
        <v>662</v>
      </c>
      <c r="I78" s="544">
        <v>0</v>
      </c>
    </row>
    <row r="79" spans="1:11" ht="12.9" customHeight="1">
      <c r="A79" s="1119"/>
      <c r="B79" s="1121"/>
      <c r="C79" s="1123"/>
      <c r="D79" s="543"/>
      <c r="E79" s="542" t="s">
        <v>661</v>
      </c>
      <c r="F79" s="549">
        <v>0</v>
      </c>
      <c r="G79" s="574"/>
      <c r="H79" s="542" t="s">
        <v>660</v>
      </c>
      <c r="I79" s="544">
        <v>0</v>
      </c>
    </row>
    <row r="80" spans="1:11" ht="12.9" customHeight="1">
      <c r="A80" s="548"/>
      <c r="B80" s="552" t="s">
        <v>659</v>
      </c>
      <c r="C80" s="549">
        <v>0</v>
      </c>
      <c r="D80" s="543"/>
      <c r="E80" s="542" t="s">
        <v>658</v>
      </c>
      <c r="F80" s="549">
        <v>2</v>
      </c>
      <c r="G80" s="543"/>
      <c r="H80" s="542" t="s">
        <v>657</v>
      </c>
      <c r="I80" s="544">
        <v>2</v>
      </c>
    </row>
    <row r="81" spans="1:9" ht="12.9" customHeight="1">
      <c r="A81" s="548"/>
      <c r="B81" s="542" t="s">
        <v>656</v>
      </c>
      <c r="C81" s="549">
        <v>1</v>
      </c>
      <c r="D81" s="543"/>
      <c r="E81" s="542" t="s">
        <v>655</v>
      </c>
      <c r="F81" s="577">
        <v>1</v>
      </c>
      <c r="G81" s="543"/>
      <c r="H81" s="542" t="s">
        <v>654</v>
      </c>
      <c r="I81" s="544">
        <v>0</v>
      </c>
    </row>
    <row r="82" spans="1:9" ht="12.9" customHeight="1">
      <c r="A82" s="548"/>
      <c r="B82" s="552" t="s">
        <v>653</v>
      </c>
      <c r="C82" s="549">
        <v>0</v>
      </c>
      <c r="D82" s="1124"/>
      <c r="E82" s="1126" t="s">
        <v>652</v>
      </c>
      <c r="F82" s="1139">
        <v>1</v>
      </c>
      <c r="G82" s="543"/>
      <c r="H82" s="542" t="s">
        <v>651</v>
      </c>
      <c r="I82" s="544">
        <v>0</v>
      </c>
    </row>
    <row r="83" spans="1:9" ht="12.9" customHeight="1">
      <c r="A83" s="548"/>
      <c r="B83" s="542" t="s">
        <v>650</v>
      </c>
      <c r="C83" s="549">
        <v>7</v>
      </c>
      <c r="D83" s="1125"/>
      <c r="E83" s="1127"/>
      <c r="F83" s="1123"/>
      <c r="G83" s="543"/>
      <c r="H83" s="542" t="s">
        <v>649</v>
      </c>
      <c r="I83" s="544">
        <v>0</v>
      </c>
    </row>
    <row r="84" spans="1:9" ht="12.9" customHeight="1">
      <c r="A84" s="548"/>
      <c r="B84" s="542" t="s">
        <v>648</v>
      </c>
      <c r="C84" s="549">
        <v>0</v>
      </c>
      <c r="D84" s="1124"/>
      <c r="E84" s="1137" t="s">
        <v>647</v>
      </c>
      <c r="F84" s="1139">
        <v>1</v>
      </c>
      <c r="G84" s="543"/>
      <c r="H84" s="542" t="s">
        <v>646</v>
      </c>
      <c r="I84" s="544">
        <v>0</v>
      </c>
    </row>
    <row r="85" spans="1:9" ht="12.9" customHeight="1">
      <c r="A85" s="548"/>
      <c r="B85" s="542" t="s">
        <v>645</v>
      </c>
      <c r="C85" s="577">
        <v>0</v>
      </c>
      <c r="D85" s="1125"/>
      <c r="E85" s="1153"/>
      <c r="F85" s="1123"/>
      <c r="G85" s="543"/>
      <c r="H85" s="542" t="s">
        <v>644</v>
      </c>
      <c r="I85" s="544">
        <v>0</v>
      </c>
    </row>
    <row r="86" spans="1:9" ht="12.9" customHeight="1">
      <c r="A86" s="548"/>
      <c r="B86" s="552" t="s">
        <v>643</v>
      </c>
      <c r="C86" s="541">
        <v>2</v>
      </c>
      <c r="D86" s="574"/>
      <c r="E86" s="542" t="s">
        <v>642</v>
      </c>
      <c r="F86" s="577">
        <v>1</v>
      </c>
      <c r="G86" s="543"/>
      <c r="H86" s="542" t="s">
        <v>641</v>
      </c>
      <c r="I86" s="544">
        <v>0</v>
      </c>
    </row>
    <row r="87" spans="1:9" ht="12.9" customHeight="1">
      <c r="A87" s="1146"/>
      <c r="B87" s="1137" t="s">
        <v>640</v>
      </c>
      <c r="C87" s="1139">
        <v>2</v>
      </c>
      <c r="D87" s="543"/>
      <c r="E87" s="542" t="s">
        <v>639</v>
      </c>
      <c r="F87" s="541">
        <v>5</v>
      </c>
      <c r="G87" s="1124"/>
      <c r="H87" s="1158" t="s">
        <v>638</v>
      </c>
      <c r="I87" s="1109">
        <v>0</v>
      </c>
    </row>
    <row r="88" spans="1:9" ht="12.9" customHeight="1">
      <c r="A88" s="1119"/>
      <c r="B88" s="1138"/>
      <c r="C88" s="1123"/>
      <c r="D88" s="574"/>
      <c r="E88" s="542" t="s">
        <v>637</v>
      </c>
      <c r="F88" s="541">
        <v>2</v>
      </c>
      <c r="G88" s="1125"/>
      <c r="H88" s="1138"/>
      <c r="I88" s="1110"/>
    </row>
    <row r="89" spans="1:9" ht="12.9" customHeight="1">
      <c r="A89" s="548"/>
      <c r="B89" s="542" t="s">
        <v>636</v>
      </c>
      <c r="C89" s="549">
        <v>3</v>
      </c>
      <c r="D89" s="543"/>
      <c r="E89" s="542" t="s">
        <v>635</v>
      </c>
      <c r="F89" s="549">
        <v>1</v>
      </c>
      <c r="G89" s="543"/>
      <c r="H89" s="542" t="s">
        <v>634</v>
      </c>
      <c r="I89" s="544">
        <v>0</v>
      </c>
    </row>
    <row r="90" spans="1:9" ht="12.9" customHeight="1">
      <c r="A90" s="548"/>
      <c r="B90" s="542" t="s">
        <v>633</v>
      </c>
      <c r="C90" s="549">
        <v>0</v>
      </c>
      <c r="D90" s="543"/>
      <c r="E90" s="542" t="s">
        <v>632</v>
      </c>
      <c r="F90" s="549">
        <v>0</v>
      </c>
      <c r="G90" s="574"/>
      <c r="H90" s="542" t="s">
        <v>631</v>
      </c>
      <c r="I90" s="544">
        <v>24</v>
      </c>
    </row>
    <row r="91" spans="1:9" ht="12.9" customHeight="1">
      <c r="A91" s="548"/>
      <c r="B91" s="542" t="s">
        <v>630</v>
      </c>
      <c r="C91" s="549">
        <v>0</v>
      </c>
      <c r="D91" s="543"/>
      <c r="E91" s="542" t="s">
        <v>629</v>
      </c>
      <c r="F91" s="549">
        <v>1</v>
      </c>
      <c r="G91" s="543"/>
      <c r="H91" s="542" t="s">
        <v>628</v>
      </c>
      <c r="I91" s="544">
        <v>0</v>
      </c>
    </row>
    <row r="92" spans="1:9" ht="12.9" customHeight="1">
      <c r="A92" s="548"/>
      <c r="B92" s="542" t="s">
        <v>627</v>
      </c>
      <c r="C92" s="549">
        <v>0</v>
      </c>
      <c r="D92" s="543"/>
      <c r="E92" s="542" t="s">
        <v>626</v>
      </c>
      <c r="F92" s="549">
        <v>0</v>
      </c>
      <c r="G92" s="543"/>
      <c r="H92" s="542" t="s">
        <v>625</v>
      </c>
      <c r="I92" s="544">
        <v>0</v>
      </c>
    </row>
    <row r="93" spans="1:9" ht="12.9" customHeight="1">
      <c r="A93" s="548"/>
      <c r="B93" s="542" t="s">
        <v>624</v>
      </c>
      <c r="C93" s="549">
        <v>7</v>
      </c>
      <c r="D93" s="543"/>
      <c r="E93" s="542" t="s">
        <v>623</v>
      </c>
      <c r="F93" s="549">
        <v>78</v>
      </c>
      <c r="G93" s="543"/>
      <c r="H93" s="552" t="s">
        <v>622</v>
      </c>
      <c r="I93" s="544">
        <v>6</v>
      </c>
    </row>
    <row r="94" spans="1:9" ht="12.9" customHeight="1">
      <c r="A94" s="548"/>
      <c r="B94" s="542" t="s">
        <v>621</v>
      </c>
      <c r="C94" s="549">
        <v>1</v>
      </c>
      <c r="D94" s="543"/>
      <c r="E94" s="542" t="s">
        <v>620</v>
      </c>
      <c r="F94" s="549">
        <v>1</v>
      </c>
      <c r="G94" s="543"/>
      <c r="H94" s="552" t="s">
        <v>619</v>
      </c>
      <c r="I94" s="544">
        <v>0</v>
      </c>
    </row>
    <row r="95" spans="1:9" ht="12.9" customHeight="1">
      <c r="A95" s="548"/>
      <c r="B95" s="542" t="s">
        <v>618</v>
      </c>
      <c r="C95" s="549">
        <v>0</v>
      </c>
      <c r="D95" s="543"/>
      <c r="E95" s="542" t="s">
        <v>617</v>
      </c>
      <c r="F95" s="549">
        <v>2</v>
      </c>
      <c r="G95" s="543"/>
      <c r="H95" s="552" t="s">
        <v>616</v>
      </c>
      <c r="I95" s="544">
        <v>2</v>
      </c>
    </row>
    <row r="96" spans="1:9" ht="12.9" customHeight="1">
      <c r="A96" s="548"/>
      <c r="B96" s="542" t="s">
        <v>615</v>
      </c>
      <c r="C96" s="549">
        <v>0</v>
      </c>
      <c r="D96" s="543"/>
      <c r="E96" s="542" t="s">
        <v>614</v>
      </c>
      <c r="F96" s="549">
        <v>0</v>
      </c>
      <c r="G96" s="543"/>
      <c r="H96" s="542" t="s">
        <v>613</v>
      </c>
      <c r="I96" s="544">
        <v>1</v>
      </c>
    </row>
    <row r="97" spans="1:9" ht="12.9" customHeight="1">
      <c r="A97" s="548"/>
      <c r="B97" s="542" t="s">
        <v>612</v>
      </c>
      <c r="C97" s="549">
        <v>7</v>
      </c>
      <c r="D97" s="543"/>
      <c r="E97" s="542" t="s">
        <v>611</v>
      </c>
      <c r="F97" s="549">
        <v>1</v>
      </c>
      <c r="G97" s="543"/>
      <c r="H97" s="576" t="s">
        <v>610</v>
      </c>
      <c r="I97" s="544">
        <v>0</v>
      </c>
    </row>
    <row r="98" spans="1:9" ht="12.9" customHeight="1">
      <c r="A98" s="548"/>
      <c r="B98" s="552" t="s">
        <v>609</v>
      </c>
      <c r="C98" s="549">
        <v>0</v>
      </c>
      <c r="D98" s="543"/>
      <c r="E98" s="542" t="s">
        <v>608</v>
      </c>
      <c r="F98" s="549">
        <v>1</v>
      </c>
      <c r="G98" s="1124"/>
      <c r="H98" s="1126" t="s">
        <v>607</v>
      </c>
      <c r="I98" s="1109">
        <v>0</v>
      </c>
    </row>
    <row r="99" spans="1:9" ht="12.9" customHeight="1">
      <c r="A99" s="548"/>
      <c r="B99" s="542" t="s">
        <v>606</v>
      </c>
      <c r="C99" s="549">
        <v>0</v>
      </c>
      <c r="D99" s="543"/>
      <c r="E99" s="542" t="s">
        <v>605</v>
      </c>
      <c r="F99" s="549">
        <v>0</v>
      </c>
      <c r="G99" s="1125"/>
      <c r="H99" s="1127"/>
      <c r="I99" s="1110"/>
    </row>
    <row r="100" spans="1:9" ht="12.9" customHeight="1">
      <c r="A100" s="548"/>
      <c r="B100" s="542" t="s">
        <v>604</v>
      </c>
      <c r="C100" s="549">
        <v>0</v>
      </c>
      <c r="D100" s="1124"/>
      <c r="E100" s="1126" t="s">
        <v>603</v>
      </c>
      <c r="F100" s="1139">
        <v>1</v>
      </c>
      <c r="G100" s="1124"/>
      <c r="H100" s="1137" t="s">
        <v>602</v>
      </c>
      <c r="I100" s="1109">
        <v>1</v>
      </c>
    </row>
    <row r="101" spans="1:9" ht="12.9" customHeight="1">
      <c r="A101" s="548"/>
      <c r="B101" s="542" t="s">
        <v>601</v>
      </c>
      <c r="C101" s="549">
        <v>0</v>
      </c>
      <c r="D101" s="1125"/>
      <c r="E101" s="1127"/>
      <c r="F101" s="1123"/>
      <c r="G101" s="1130"/>
      <c r="H101" s="1138"/>
      <c r="I101" s="1140"/>
    </row>
    <row r="102" spans="1:9" ht="12.9" customHeight="1">
      <c r="A102" s="548"/>
      <c r="B102" s="542" t="s">
        <v>600</v>
      </c>
      <c r="C102" s="549">
        <v>0</v>
      </c>
      <c r="D102" s="543"/>
      <c r="E102" s="542" t="s">
        <v>599</v>
      </c>
      <c r="F102" s="549">
        <v>0</v>
      </c>
      <c r="G102" s="1124"/>
      <c r="H102" s="1149" t="s">
        <v>598</v>
      </c>
      <c r="I102" s="1109">
        <v>1</v>
      </c>
    </row>
    <row r="103" spans="1:9" ht="12.9" customHeight="1">
      <c r="A103" s="548"/>
      <c r="B103" s="542" t="s">
        <v>597</v>
      </c>
      <c r="C103" s="549">
        <v>0</v>
      </c>
      <c r="D103" s="543"/>
      <c r="E103" s="542" t="s">
        <v>596</v>
      </c>
      <c r="F103" s="549">
        <v>0</v>
      </c>
      <c r="G103" s="1130"/>
      <c r="H103" s="1145"/>
      <c r="I103" s="1140"/>
    </row>
    <row r="104" spans="1:9" ht="12.9" customHeight="1">
      <c r="A104" s="548"/>
      <c r="B104" s="542" t="s">
        <v>595</v>
      </c>
      <c r="C104" s="549">
        <v>0</v>
      </c>
      <c r="D104" s="574"/>
      <c r="E104" s="542" t="s">
        <v>594</v>
      </c>
      <c r="F104" s="549">
        <v>0</v>
      </c>
      <c r="G104" s="543"/>
      <c r="H104" s="575" t="s">
        <v>593</v>
      </c>
      <c r="I104" s="544">
        <v>0</v>
      </c>
    </row>
    <row r="105" spans="1:9" ht="12.9" customHeight="1">
      <c r="A105" s="548"/>
      <c r="B105" s="542" t="s">
        <v>592</v>
      </c>
      <c r="C105" s="549">
        <v>0</v>
      </c>
      <c r="D105" s="543"/>
      <c r="E105" s="542" t="s">
        <v>591</v>
      </c>
      <c r="F105" s="549">
        <v>0</v>
      </c>
      <c r="G105" s="574"/>
      <c r="H105" s="542" t="s">
        <v>590</v>
      </c>
      <c r="I105" s="544">
        <v>0</v>
      </c>
    </row>
    <row r="106" spans="1:9" ht="12.9" customHeight="1">
      <c r="A106" s="548"/>
      <c r="B106" s="542" t="s">
        <v>589</v>
      </c>
      <c r="C106" s="549">
        <v>0</v>
      </c>
      <c r="D106" s="1124"/>
      <c r="E106" s="1155" t="s">
        <v>588</v>
      </c>
      <c r="F106" s="1139">
        <v>0</v>
      </c>
      <c r="G106" s="543"/>
      <c r="H106" s="552" t="s">
        <v>587</v>
      </c>
      <c r="I106" s="544">
        <v>0</v>
      </c>
    </row>
    <row r="107" spans="1:9" ht="12.9" customHeight="1">
      <c r="A107" s="548"/>
      <c r="B107" s="542" t="s">
        <v>586</v>
      </c>
      <c r="C107" s="549">
        <v>0</v>
      </c>
      <c r="D107" s="1125"/>
      <c r="E107" s="1156"/>
      <c r="F107" s="1123"/>
      <c r="G107" s="543"/>
      <c r="H107" s="542" t="s">
        <v>585</v>
      </c>
      <c r="I107" s="544">
        <v>0</v>
      </c>
    </row>
    <row r="108" spans="1:9" ht="12.9" customHeight="1">
      <c r="A108" s="548"/>
      <c r="B108" s="542" t="s">
        <v>584</v>
      </c>
      <c r="C108" s="549">
        <v>0</v>
      </c>
      <c r="D108" s="543"/>
      <c r="E108" s="542" t="s">
        <v>583</v>
      </c>
      <c r="F108" s="549">
        <v>2</v>
      </c>
      <c r="G108" s="543"/>
      <c r="H108" s="542" t="s">
        <v>582</v>
      </c>
      <c r="I108" s="544">
        <v>1</v>
      </c>
    </row>
    <row r="109" spans="1:9" ht="12.9" customHeight="1">
      <c r="A109" s="548"/>
      <c r="B109" s="542" t="s">
        <v>581</v>
      </c>
      <c r="C109" s="549">
        <v>1</v>
      </c>
      <c r="D109" s="543"/>
      <c r="E109" s="542" t="s">
        <v>580</v>
      </c>
      <c r="F109" s="541">
        <v>0</v>
      </c>
      <c r="G109" s="543"/>
      <c r="H109" s="542" t="s">
        <v>579</v>
      </c>
      <c r="I109" s="544">
        <v>0</v>
      </c>
    </row>
    <row r="110" spans="1:9" ht="13.5" customHeight="1">
      <c r="A110" s="573"/>
      <c r="B110" s="529" t="s">
        <v>578</v>
      </c>
      <c r="C110" s="528">
        <v>0</v>
      </c>
      <c r="D110" s="572"/>
      <c r="E110" s="571" t="s">
        <v>577</v>
      </c>
      <c r="F110" s="570">
        <v>0</v>
      </c>
      <c r="G110" s="569"/>
      <c r="H110" s="568" t="s">
        <v>576</v>
      </c>
      <c r="I110" s="539">
        <v>0</v>
      </c>
    </row>
    <row r="111" spans="1:9" ht="13.5" customHeight="1">
      <c r="A111" s="1141" t="s">
        <v>575</v>
      </c>
      <c r="B111" s="1142"/>
      <c r="C111" s="567"/>
      <c r="D111" s="1143" t="s">
        <v>575</v>
      </c>
      <c r="E111" s="1142"/>
      <c r="F111" s="566"/>
      <c r="G111" s="1157" t="s">
        <v>575</v>
      </c>
      <c r="H111" s="1142"/>
      <c r="I111" s="565"/>
    </row>
    <row r="112" spans="1:9">
      <c r="A112" s="564"/>
      <c r="B112" s="563" t="s">
        <v>574</v>
      </c>
      <c r="C112" s="562">
        <v>0</v>
      </c>
      <c r="D112" s="550"/>
      <c r="E112" s="542" t="s">
        <v>573</v>
      </c>
      <c r="F112" s="553">
        <v>0</v>
      </c>
      <c r="G112" s="561"/>
      <c r="H112" s="542" t="s">
        <v>572</v>
      </c>
      <c r="I112" s="560">
        <v>0</v>
      </c>
    </row>
    <row r="113" spans="1:9">
      <c r="A113" s="559"/>
      <c r="B113" s="542" t="s">
        <v>571</v>
      </c>
      <c r="C113" s="549">
        <v>0</v>
      </c>
      <c r="D113" s="550"/>
      <c r="E113" s="558" t="s">
        <v>570</v>
      </c>
      <c r="F113" s="553">
        <v>0</v>
      </c>
      <c r="G113" s="557"/>
      <c r="H113" s="556" t="s">
        <v>569</v>
      </c>
      <c r="I113" s="555">
        <v>16</v>
      </c>
    </row>
    <row r="114" spans="1:9">
      <c r="A114" s="1146"/>
      <c r="B114" s="1126" t="s">
        <v>568</v>
      </c>
      <c r="C114" s="1139">
        <v>0</v>
      </c>
      <c r="D114" s="1151"/>
      <c r="E114" s="1177" t="s">
        <v>567</v>
      </c>
      <c r="F114" s="1139">
        <v>0</v>
      </c>
      <c r="G114" s="1159"/>
      <c r="H114" s="1160" t="s">
        <v>566</v>
      </c>
      <c r="I114" s="1162">
        <v>3</v>
      </c>
    </row>
    <row r="115" spans="1:9">
      <c r="A115" s="1119"/>
      <c r="B115" s="1127"/>
      <c r="C115" s="1123"/>
      <c r="D115" s="1163"/>
      <c r="E115" s="1178"/>
      <c r="F115" s="1123"/>
      <c r="G115" s="1129"/>
      <c r="H115" s="1161"/>
      <c r="I115" s="1162"/>
    </row>
    <row r="116" spans="1:9">
      <c r="A116" s="548"/>
      <c r="B116" s="552" t="s">
        <v>565</v>
      </c>
      <c r="C116" s="541">
        <v>0</v>
      </c>
      <c r="D116" s="1151"/>
      <c r="E116" s="1164" t="s">
        <v>564</v>
      </c>
      <c r="F116" s="1139">
        <v>0</v>
      </c>
      <c r="G116" s="1129"/>
      <c r="H116" s="1161"/>
      <c r="I116" s="1162"/>
    </row>
    <row r="117" spans="1:9">
      <c r="A117" s="554"/>
      <c r="B117" s="552" t="s">
        <v>563</v>
      </c>
      <c r="C117" s="549">
        <v>1</v>
      </c>
      <c r="D117" s="1163"/>
      <c r="E117" s="1165"/>
      <c r="F117" s="1123"/>
      <c r="G117" s="1129"/>
      <c r="H117" s="1117"/>
      <c r="I117" s="1162"/>
    </row>
    <row r="118" spans="1:9">
      <c r="A118" s="548"/>
      <c r="B118" s="542" t="s">
        <v>562</v>
      </c>
      <c r="C118" s="549">
        <v>0</v>
      </c>
      <c r="D118" s="550"/>
      <c r="E118" s="542" t="s">
        <v>561</v>
      </c>
      <c r="F118" s="553">
        <v>0</v>
      </c>
      <c r="G118" s="545"/>
      <c r="H118" s="542" t="s">
        <v>560</v>
      </c>
      <c r="I118" s="544">
        <v>1</v>
      </c>
    </row>
    <row r="119" spans="1:9">
      <c r="A119" s="548"/>
      <c r="B119" s="542" t="s">
        <v>559</v>
      </c>
      <c r="C119" s="549">
        <v>0</v>
      </c>
      <c r="D119" s="550"/>
      <c r="E119" s="542" t="s">
        <v>558</v>
      </c>
      <c r="F119" s="553">
        <v>0</v>
      </c>
      <c r="G119" s="550"/>
      <c r="H119" s="542" t="s">
        <v>557</v>
      </c>
      <c r="I119" s="544">
        <v>3</v>
      </c>
    </row>
    <row r="120" spans="1:9">
      <c r="A120" s="548"/>
      <c r="B120" s="542" t="s">
        <v>556</v>
      </c>
      <c r="C120" s="549">
        <v>0</v>
      </c>
      <c r="D120" s="1151"/>
      <c r="E120" s="1179" t="s">
        <v>555</v>
      </c>
      <c r="F120" s="1139">
        <v>0</v>
      </c>
      <c r="G120" s="1124"/>
      <c r="H120" s="1175" t="s">
        <v>554</v>
      </c>
      <c r="I120" s="1109">
        <v>1</v>
      </c>
    </row>
    <row r="121" spans="1:9">
      <c r="A121" s="548"/>
      <c r="B121" s="542" t="s">
        <v>553</v>
      </c>
      <c r="C121" s="549">
        <v>0</v>
      </c>
      <c r="D121" s="1163"/>
      <c r="E121" s="1180"/>
      <c r="F121" s="1123"/>
      <c r="G121" s="1125"/>
      <c r="H121" s="1176"/>
      <c r="I121" s="1110"/>
    </row>
    <row r="122" spans="1:9">
      <c r="A122" s="548"/>
      <c r="B122" s="542" t="s">
        <v>552</v>
      </c>
      <c r="C122" s="549">
        <v>1</v>
      </c>
      <c r="D122" s="550"/>
      <c r="E122" s="542" t="s">
        <v>551</v>
      </c>
      <c r="F122" s="541">
        <v>0</v>
      </c>
      <c r="G122" s="543"/>
      <c r="H122" s="542" t="s">
        <v>550</v>
      </c>
      <c r="I122" s="544">
        <v>6</v>
      </c>
    </row>
    <row r="123" spans="1:9">
      <c r="A123" s="548"/>
      <c r="B123" s="542" t="s">
        <v>549</v>
      </c>
      <c r="C123" s="549">
        <v>0</v>
      </c>
      <c r="D123" s="550"/>
      <c r="E123" s="542" t="s">
        <v>548</v>
      </c>
      <c r="F123" s="541">
        <v>0</v>
      </c>
      <c r="G123" s="545"/>
      <c r="H123" s="542" t="s">
        <v>547</v>
      </c>
      <c r="I123" s="544">
        <v>6</v>
      </c>
    </row>
    <row r="124" spans="1:9">
      <c r="A124" s="548"/>
      <c r="B124" s="552" t="s">
        <v>546</v>
      </c>
      <c r="C124" s="549">
        <v>0</v>
      </c>
      <c r="D124" s="550"/>
      <c r="E124" s="542" t="s">
        <v>545</v>
      </c>
      <c r="F124" s="541">
        <v>0</v>
      </c>
      <c r="G124" s="545"/>
      <c r="H124" s="542" t="s">
        <v>544</v>
      </c>
      <c r="I124" s="544">
        <v>1</v>
      </c>
    </row>
    <row r="125" spans="1:9">
      <c r="A125" s="548"/>
      <c r="B125" s="552" t="s">
        <v>543</v>
      </c>
      <c r="C125" s="549">
        <v>2</v>
      </c>
      <c r="D125" s="1166"/>
      <c r="E125" s="1169" t="s">
        <v>542</v>
      </c>
      <c r="F125" s="1172">
        <v>0</v>
      </c>
      <c r="G125" s="545"/>
      <c r="H125" s="542" t="s">
        <v>541</v>
      </c>
      <c r="I125" s="544">
        <v>1</v>
      </c>
    </row>
    <row r="126" spans="1:9" ht="13.5" customHeight="1">
      <c r="A126" s="548"/>
      <c r="B126" s="542" t="s">
        <v>540</v>
      </c>
      <c r="C126" s="549">
        <v>0</v>
      </c>
      <c r="D126" s="1167"/>
      <c r="E126" s="1170"/>
      <c r="F126" s="1173"/>
      <c r="G126" s="545"/>
      <c r="H126" s="542" t="s">
        <v>539</v>
      </c>
      <c r="I126" s="544">
        <v>0</v>
      </c>
    </row>
    <row r="127" spans="1:9" ht="13.5" customHeight="1">
      <c r="A127" s="548"/>
      <c r="B127" s="542" t="s">
        <v>538</v>
      </c>
      <c r="C127" s="549">
        <v>0</v>
      </c>
      <c r="D127" s="1168"/>
      <c r="E127" s="1171"/>
      <c r="F127" s="1174"/>
      <c r="G127" s="545"/>
      <c r="H127" s="542" t="s">
        <v>537</v>
      </c>
      <c r="I127" s="544">
        <v>8</v>
      </c>
    </row>
    <row r="128" spans="1:9" ht="13.5" customHeight="1">
      <c r="A128" s="548"/>
      <c r="B128" s="551" t="s">
        <v>536</v>
      </c>
      <c r="C128" s="549">
        <v>0</v>
      </c>
      <c r="D128" s="550"/>
      <c r="E128" s="542" t="s">
        <v>535</v>
      </c>
      <c r="F128" s="549">
        <v>0</v>
      </c>
      <c r="G128" s="545"/>
      <c r="H128" s="542" t="s">
        <v>534</v>
      </c>
      <c r="I128" s="544">
        <v>5</v>
      </c>
    </row>
    <row r="129" spans="1:9">
      <c r="A129" s="548"/>
      <c r="B129" s="542" t="s">
        <v>533</v>
      </c>
      <c r="C129" s="549">
        <v>0</v>
      </c>
      <c r="D129" s="550"/>
      <c r="E129" s="542" t="s">
        <v>532</v>
      </c>
      <c r="F129" s="549">
        <v>1</v>
      </c>
      <c r="G129" s="1151"/>
      <c r="H129" s="1181" t="s">
        <v>531</v>
      </c>
      <c r="I129" s="1154">
        <v>0</v>
      </c>
    </row>
    <row r="130" spans="1:9">
      <c r="A130" s="548"/>
      <c r="B130" s="542" t="s">
        <v>530</v>
      </c>
      <c r="C130" s="549">
        <v>25</v>
      </c>
      <c r="D130" s="1151"/>
      <c r="E130" s="1149" t="s">
        <v>529</v>
      </c>
      <c r="F130" s="1182">
        <v>3</v>
      </c>
      <c r="G130" s="1151"/>
      <c r="H130" s="1181"/>
      <c r="I130" s="1154"/>
    </row>
    <row r="131" spans="1:9">
      <c r="A131" s="548"/>
      <c r="B131" s="542" t="s">
        <v>528</v>
      </c>
      <c r="C131" s="549">
        <v>0</v>
      </c>
      <c r="D131" s="1151"/>
      <c r="E131" s="1149"/>
      <c r="F131" s="1182"/>
      <c r="G131" s="1151"/>
      <c r="H131" s="1181"/>
      <c r="I131" s="1154"/>
    </row>
    <row r="132" spans="1:9">
      <c r="A132" s="548"/>
      <c r="B132" s="551" t="s">
        <v>527</v>
      </c>
      <c r="C132" s="541">
        <v>0</v>
      </c>
      <c r="D132" s="550"/>
      <c r="E132" s="542" t="s">
        <v>526</v>
      </c>
      <c r="F132" s="549">
        <v>1</v>
      </c>
      <c r="G132" s="545"/>
      <c r="H132" s="542" t="s">
        <v>525</v>
      </c>
      <c r="I132" s="544">
        <v>30</v>
      </c>
    </row>
    <row r="133" spans="1:9">
      <c r="A133" s="548"/>
      <c r="B133" s="542" t="s">
        <v>524</v>
      </c>
      <c r="C133" s="541">
        <v>0</v>
      </c>
      <c r="D133" s="550" t="s">
        <v>503</v>
      </c>
      <c r="E133" s="542" t="s">
        <v>523</v>
      </c>
      <c r="F133" s="549">
        <v>0</v>
      </c>
      <c r="G133" s="545"/>
      <c r="H133" s="542" t="s">
        <v>522</v>
      </c>
      <c r="I133" s="544">
        <v>2</v>
      </c>
    </row>
    <row r="134" spans="1:9">
      <c r="A134" s="548"/>
      <c r="B134" s="542" t="s">
        <v>521</v>
      </c>
      <c r="C134" s="541">
        <v>1</v>
      </c>
      <c r="D134" s="1187" t="s">
        <v>503</v>
      </c>
      <c r="E134" s="1189" t="s">
        <v>520</v>
      </c>
      <c r="F134" s="1172">
        <v>0</v>
      </c>
      <c r="G134" s="545"/>
      <c r="H134" s="542" t="s">
        <v>519</v>
      </c>
      <c r="I134" s="544">
        <v>1</v>
      </c>
    </row>
    <row r="135" spans="1:9">
      <c r="A135" s="548"/>
      <c r="B135" s="542" t="s">
        <v>518</v>
      </c>
      <c r="C135" s="541">
        <v>0</v>
      </c>
      <c r="D135" s="1188"/>
      <c r="E135" s="1190"/>
      <c r="F135" s="1174"/>
      <c r="G135" s="545"/>
      <c r="H135" s="542" t="s">
        <v>517</v>
      </c>
      <c r="I135" s="544">
        <v>0</v>
      </c>
    </row>
    <row r="136" spans="1:9" ht="13.5" customHeight="1">
      <c r="A136" s="548"/>
      <c r="B136" s="542" t="s">
        <v>516</v>
      </c>
      <c r="C136" s="541">
        <v>0</v>
      </c>
      <c r="D136" s="1191"/>
      <c r="E136" s="1169" t="s">
        <v>515</v>
      </c>
      <c r="F136" s="1172">
        <v>2</v>
      </c>
      <c r="G136" s="545"/>
      <c r="H136" s="542" t="s">
        <v>514</v>
      </c>
      <c r="I136" s="544">
        <v>0</v>
      </c>
    </row>
    <row r="137" spans="1:9" ht="13.5" customHeight="1">
      <c r="A137" s="548"/>
      <c r="B137" s="542" t="s">
        <v>513</v>
      </c>
      <c r="C137" s="541">
        <v>0</v>
      </c>
      <c r="D137" s="1192"/>
      <c r="E137" s="1170"/>
      <c r="F137" s="1173"/>
      <c r="G137" s="545"/>
      <c r="H137" s="542" t="s">
        <v>512</v>
      </c>
      <c r="I137" s="544">
        <v>1</v>
      </c>
    </row>
    <row r="138" spans="1:9">
      <c r="A138" s="547"/>
      <c r="B138" s="546" t="s">
        <v>511</v>
      </c>
      <c r="C138" s="541">
        <v>0</v>
      </c>
      <c r="D138" s="1193"/>
      <c r="E138" s="1171"/>
      <c r="F138" s="1174"/>
      <c r="G138" s="545"/>
      <c r="H138" s="542" t="s">
        <v>510</v>
      </c>
      <c r="I138" s="544">
        <v>2</v>
      </c>
    </row>
    <row r="139" spans="1:9">
      <c r="A139" s="1183"/>
      <c r="B139" s="1175" t="s">
        <v>509</v>
      </c>
      <c r="C139" s="1148">
        <v>0</v>
      </c>
      <c r="D139" s="543"/>
      <c r="E139" s="542" t="s">
        <v>508</v>
      </c>
      <c r="F139" s="541">
        <v>2</v>
      </c>
      <c r="G139" s="540"/>
      <c r="H139" s="529" t="s">
        <v>507</v>
      </c>
      <c r="I139" s="539">
        <v>4</v>
      </c>
    </row>
    <row r="140" spans="1:9" ht="13.5" customHeight="1">
      <c r="A140" s="1184"/>
      <c r="B140" s="1185"/>
      <c r="C140" s="1186"/>
      <c r="D140" s="538"/>
      <c r="E140" s="537" t="s">
        <v>506</v>
      </c>
      <c r="F140" s="536">
        <v>2</v>
      </c>
      <c r="H140" s="535"/>
      <c r="I140" s="534"/>
    </row>
    <row r="141" spans="1:9" ht="13.5" customHeight="1">
      <c r="A141" s="533"/>
      <c r="B141" s="532" t="s">
        <v>505</v>
      </c>
      <c r="C141" s="531">
        <v>0</v>
      </c>
      <c r="D141" s="530"/>
      <c r="E141" s="529" t="s">
        <v>504</v>
      </c>
      <c r="F141" s="528">
        <v>2</v>
      </c>
      <c r="G141" s="524"/>
    </row>
    <row r="142" spans="1:9">
      <c r="A142" s="516" t="s">
        <v>1160</v>
      </c>
      <c r="B142" s="524"/>
      <c r="D142" s="527" t="s">
        <v>503</v>
      </c>
      <c r="E142" s="425" t="s">
        <v>502</v>
      </c>
      <c r="F142" s="526"/>
    </row>
    <row r="143" spans="1:9">
      <c r="A143" s="524"/>
      <c r="B143" s="524"/>
      <c r="E143" s="425" t="s">
        <v>501</v>
      </c>
      <c r="G143" s="524"/>
    </row>
    <row r="144" spans="1:9">
      <c r="A144" s="524"/>
      <c r="B144" s="524"/>
      <c r="E144" s="425"/>
      <c r="G144" s="524"/>
    </row>
    <row r="145" spans="1:6">
      <c r="A145" s="524"/>
      <c r="B145" s="524"/>
      <c r="D145" s="527"/>
      <c r="E145" s="425"/>
      <c r="F145" s="526"/>
    </row>
    <row r="146" spans="1:6">
      <c r="A146" s="524"/>
      <c r="B146" s="524"/>
      <c r="E146" s="425"/>
    </row>
    <row r="147" spans="1:6">
      <c r="A147" s="524"/>
      <c r="B147" s="524"/>
      <c r="D147" s="524"/>
      <c r="E147" s="524"/>
    </row>
    <row r="148" spans="1:6">
      <c r="A148" s="524"/>
      <c r="B148" s="524"/>
      <c r="D148" s="524"/>
      <c r="E148" s="524"/>
    </row>
    <row r="149" spans="1:6">
      <c r="A149" s="524"/>
      <c r="B149" s="524"/>
    </row>
    <row r="150" spans="1:6">
      <c r="A150" s="524"/>
      <c r="B150" s="524"/>
    </row>
    <row r="151" spans="1:6">
      <c r="B151" s="524"/>
    </row>
    <row r="152" spans="1:6">
      <c r="B152" s="524"/>
    </row>
  </sheetData>
  <mergeCells count="123">
    <mergeCell ref="G129:G131"/>
    <mergeCell ref="H129:H131"/>
    <mergeCell ref="I129:I131"/>
    <mergeCell ref="D130:D131"/>
    <mergeCell ref="E130:E131"/>
    <mergeCell ref="F130:F131"/>
    <mergeCell ref="A139:A140"/>
    <mergeCell ref="B139:B140"/>
    <mergeCell ref="C139:C140"/>
    <mergeCell ref="D134:D135"/>
    <mergeCell ref="E134:E135"/>
    <mergeCell ref="F134:F135"/>
    <mergeCell ref="D136:D138"/>
    <mergeCell ref="E136:E138"/>
    <mergeCell ref="F136:F138"/>
    <mergeCell ref="A114:A115"/>
    <mergeCell ref="B114:B115"/>
    <mergeCell ref="C114:C115"/>
    <mergeCell ref="D114:D115"/>
    <mergeCell ref="E114:E115"/>
    <mergeCell ref="F114:F115"/>
    <mergeCell ref="D120:D121"/>
    <mergeCell ref="E120:E121"/>
    <mergeCell ref="F120:F121"/>
    <mergeCell ref="I100:I101"/>
    <mergeCell ref="G114:G117"/>
    <mergeCell ref="H114:H117"/>
    <mergeCell ref="I114:I117"/>
    <mergeCell ref="D116:D117"/>
    <mergeCell ref="E116:E117"/>
    <mergeCell ref="F116:F117"/>
    <mergeCell ref="D125:D127"/>
    <mergeCell ref="E125:E127"/>
    <mergeCell ref="F125:F127"/>
    <mergeCell ref="G120:G121"/>
    <mergeCell ref="H120:H121"/>
    <mergeCell ref="I120:I121"/>
    <mergeCell ref="I74:I75"/>
    <mergeCell ref="G76:G77"/>
    <mergeCell ref="H76:H77"/>
    <mergeCell ref="I76:I77"/>
    <mergeCell ref="A111:B111"/>
    <mergeCell ref="D111:E111"/>
    <mergeCell ref="G111:H111"/>
    <mergeCell ref="G87:G88"/>
    <mergeCell ref="H87:H88"/>
    <mergeCell ref="I87:I88"/>
    <mergeCell ref="G98:G99"/>
    <mergeCell ref="H98:H99"/>
    <mergeCell ref="I98:I99"/>
    <mergeCell ref="D100:D101"/>
    <mergeCell ref="G102:G103"/>
    <mergeCell ref="H102:H103"/>
    <mergeCell ref="I102:I103"/>
    <mergeCell ref="D106:D107"/>
    <mergeCell ref="E106:E107"/>
    <mergeCell ref="F106:F107"/>
    <mergeCell ref="E100:E101"/>
    <mergeCell ref="F100:F101"/>
    <mergeCell ref="G100:G101"/>
    <mergeCell ref="H100:H101"/>
    <mergeCell ref="A78:A79"/>
    <mergeCell ref="B78:B79"/>
    <mergeCell ref="C78:C79"/>
    <mergeCell ref="F84:F85"/>
    <mergeCell ref="A87:A88"/>
    <mergeCell ref="B87:B88"/>
    <mergeCell ref="C87:C88"/>
    <mergeCell ref="G74:G75"/>
    <mergeCell ref="H74:H75"/>
    <mergeCell ref="D82:D83"/>
    <mergeCell ref="E82:E83"/>
    <mergeCell ref="F82:F83"/>
    <mergeCell ref="D84:D85"/>
    <mergeCell ref="E84:E85"/>
    <mergeCell ref="A72:A73"/>
    <mergeCell ref="B72:B73"/>
    <mergeCell ref="C72:C73"/>
    <mergeCell ref="A61:A62"/>
    <mergeCell ref="B61:B62"/>
    <mergeCell ref="C61:C62"/>
    <mergeCell ref="D68:D69"/>
    <mergeCell ref="E68:E69"/>
    <mergeCell ref="F68:F69"/>
    <mergeCell ref="A70:A71"/>
    <mergeCell ref="B70:B71"/>
    <mergeCell ref="C70:C71"/>
    <mergeCell ref="H40:H41"/>
    <mergeCell ref="I42:I43"/>
    <mergeCell ref="A52:B52"/>
    <mergeCell ref="D52:E52"/>
    <mergeCell ref="G52:H52"/>
    <mergeCell ref="G63:G64"/>
    <mergeCell ref="H63:H64"/>
    <mergeCell ref="I63:I64"/>
    <mergeCell ref="A64:A65"/>
    <mergeCell ref="B64:B65"/>
    <mergeCell ref="C64:C65"/>
    <mergeCell ref="I40:I41"/>
    <mergeCell ref="I28:I29"/>
    <mergeCell ref="I38:I39"/>
    <mergeCell ref="A4:B4"/>
    <mergeCell ref="D4:E4"/>
    <mergeCell ref="G4:H4"/>
    <mergeCell ref="A5:B5"/>
    <mergeCell ref="B19:B20"/>
    <mergeCell ref="A53:A54"/>
    <mergeCell ref="B53:B54"/>
    <mergeCell ref="C53:C54"/>
    <mergeCell ref="G28:G29"/>
    <mergeCell ref="H28:H29"/>
    <mergeCell ref="G38:G39"/>
    <mergeCell ref="H38:H39"/>
    <mergeCell ref="D39:D40"/>
    <mergeCell ref="G42:G43"/>
    <mergeCell ref="H42:H43"/>
    <mergeCell ref="C19:C20"/>
    <mergeCell ref="A24:A25"/>
    <mergeCell ref="B24:B25"/>
    <mergeCell ref="C24:C25"/>
    <mergeCell ref="E39:E40"/>
    <mergeCell ref="F39:F40"/>
    <mergeCell ref="G40:G41"/>
  </mergeCells>
  <phoneticPr fontId="11"/>
  <printOptions horizontalCentered="1"/>
  <pageMargins left="0" right="0" top="0.98425196850393704" bottom="0.39370078740157483" header="0.31496062992125984" footer="0.31496062992125984"/>
  <pageSetup paperSize="9" orientation="portrait" r:id="rId1"/>
  <rowBreaks count="2" manualBreakCount="2">
    <brk id="51" max="16383" man="1"/>
    <brk id="11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DAAFD-B275-466D-9083-DC4598D0B5FC}">
  <dimension ref="A1:K150"/>
  <sheetViews>
    <sheetView view="pageBreakPreview" zoomScaleNormal="100" zoomScaleSheetLayoutView="100" workbookViewId="0">
      <selection activeCell="K13" sqref="K13"/>
    </sheetView>
  </sheetViews>
  <sheetFormatPr defaultColWidth="9" defaultRowHeight="13.2"/>
  <cols>
    <col min="1" max="1" width="1.6640625" style="525" customWidth="1"/>
    <col min="2" max="2" width="21.6640625" style="452" customWidth="1"/>
    <col min="3" max="3" width="7" style="524" customWidth="1"/>
    <col min="4" max="4" width="2" style="525" customWidth="1"/>
    <col min="5" max="5" width="21.6640625" style="452" customWidth="1"/>
    <col min="6" max="6" width="7.33203125" style="524" customWidth="1"/>
    <col min="7" max="7" width="2" style="525" customWidth="1"/>
    <col min="8" max="8" width="22.109375" style="524" customWidth="1"/>
    <col min="9" max="9" width="6.109375" style="524" customWidth="1"/>
    <col min="10" max="16384" width="9" style="524"/>
  </cols>
  <sheetData>
    <row r="1" spans="1:10" ht="12" customHeight="1">
      <c r="A1" s="449" t="s">
        <v>869</v>
      </c>
      <c r="C1" s="610"/>
      <c r="I1" s="609" t="s">
        <v>868</v>
      </c>
    </row>
    <row r="2" spans="1:10" s="452" customFormat="1" ht="13.5" customHeight="1">
      <c r="A2" s="1111" t="s">
        <v>575</v>
      </c>
      <c r="B2" s="1112"/>
      <c r="C2" s="608">
        <f>SUM(C4:C138)</f>
        <v>681</v>
      </c>
      <c r="D2" s="1113" t="s">
        <v>575</v>
      </c>
      <c r="E2" s="1112"/>
      <c r="F2" s="607">
        <f>SUM(F3:F140)</f>
        <v>1774</v>
      </c>
      <c r="G2" s="1113" t="s">
        <v>575</v>
      </c>
      <c r="H2" s="1112"/>
      <c r="I2" s="606">
        <f>SUM(I3:I137)</f>
        <v>1308</v>
      </c>
    </row>
    <row r="3" spans="1:10" s="425" customFormat="1" ht="15.9" customHeight="1">
      <c r="A3" s="1114" t="s">
        <v>864</v>
      </c>
      <c r="B3" s="1115"/>
      <c r="C3" s="605">
        <f>C2+F2+I2</f>
        <v>3763</v>
      </c>
      <c r="D3" s="580"/>
      <c r="E3" s="563" t="s">
        <v>863</v>
      </c>
      <c r="F3" s="604">
        <v>13</v>
      </c>
      <c r="G3" s="603"/>
      <c r="H3" s="563" t="s">
        <v>862</v>
      </c>
      <c r="I3" s="602">
        <v>1</v>
      </c>
      <c r="J3" s="598"/>
    </row>
    <row r="4" spans="1:10" s="425" customFormat="1" ht="15.9" customHeight="1">
      <c r="A4" s="601"/>
      <c r="B4" s="563" t="s">
        <v>861</v>
      </c>
      <c r="C4" s="600">
        <v>2</v>
      </c>
      <c r="D4" s="545"/>
      <c r="E4" s="542" t="s">
        <v>860</v>
      </c>
      <c r="F4" s="599">
        <v>17</v>
      </c>
      <c r="G4" s="545"/>
      <c r="H4" s="542" t="s">
        <v>859</v>
      </c>
      <c r="I4" s="597">
        <v>1</v>
      </c>
      <c r="J4" s="598"/>
    </row>
    <row r="5" spans="1:10" s="425" customFormat="1" ht="15.9" customHeight="1">
      <c r="A5" s="559"/>
      <c r="B5" s="542" t="s">
        <v>858</v>
      </c>
      <c r="C5" s="590">
        <v>4</v>
      </c>
      <c r="D5" s="543"/>
      <c r="E5" s="589" t="s">
        <v>857</v>
      </c>
      <c r="F5" s="599">
        <v>22</v>
      </c>
      <c r="G5" s="550"/>
      <c r="H5" s="542" t="s">
        <v>856</v>
      </c>
      <c r="I5" s="597">
        <v>81</v>
      </c>
      <c r="J5" s="598"/>
    </row>
    <row r="6" spans="1:10" s="425" customFormat="1" ht="15.9" customHeight="1">
      <c r="A6" s="559"/>
      <c r="B6" s="542" t="s">
        <v>855</v>
      </c>
      <c r="C6" s="590">
        <v>1</v>
      </c>
      <c r="D6" s="543"/>
      <c r="E6" s="542" t="s">
        <v>854</v>
      </c>
      <c r="F6" s="541">
        <v>1</v>
      </c>
      <c r="G6" s="550"/>
      <c r="H6" s="542" t="s">
        <v>853</v>
      </c>
      <c r="I6" s="597">
        <v>3</v>
      </c>
    </row>
    <row r="7" spans="1:10" s="425" customFormat="1" ht="15.9" customHeight="1">
      <c r="A7" s="548"/>
      <c r="B7" s="552" t="s">
        <v>852</v>
      </c>
      <c r="C7" s="590">
        <v>0</v>
      </c>
      <c r="D7" s="543"/>
      <c r="E7" s="542" t="s">
        <v>851</v>
      </c>
      <c r="F7" s="541">
        <v>349</v>
      </c>
      <c r="G7" s="545"/>
      <c r="H7" s="542" t="s">
        <v>850</v>
      </c>
      <c r="I7" s="597">
        <v>34</v>
      </c>
    </row>
    <row r="8" spans="1:10" s="425" customFormat="1" ht="15.9" customHeight="1">
      <c r="A8" s="548"/>
      <c r="B8" s="589" t="s">
        <v>849</v>
      </c>
      <c r="C8" s="590">
        <v>3</v>
      </c>
      <c r="D8" s="545"/>
      <c r="E8" s="589" t="s">
        <v>848</v>
      </c>
      <c r="F8" s="541">
        <v>78</v>
      </c>
      <c r="G8" s="545"/>
      <c r="H8" s="542" t="s">
        <v>847</v>
      </c>
      <c r="I8" s="597">
        <v>230</v>
      </c>
    </row>
    <row r="9" spans="1:10" s="425" customFormat="1" ht="15.9" customHeight="1">
      <c r="A9" s="548"/>
      <c r="B9" s="589" t="s">
        <v>846</v>
      </c>
      <c r="C9" s="590">
        <v>123</v>
      </c>
      <c r="D9" s="543"/>
      <c r="E9" s="589" t="s">
        <v>845</v>
      </c>
      <c r="F9" s="541">
        <v>96</v>
      </c>
      <c r="G9" s="545"/>
      <c r="H9" s="542" t="s">
        <v>844</v>
      </c>
      <c r="I9" s="597">
        <v>789</v>
      </c>
    </row>
    <row r="10" spans="1:10" s="425" customFormat="1" ht="15.9" customHeight="1">
      <c r="A10" s="548"/>
      <c r="B10" s="589" t="s">
        <v>843</v>
      </c>
      <c r="C10" s="590">
        <v>0</v>
      </c>
      <c r="D10" s="543"/>
      <c r="E10" s="542" t="s">
        <v>842</v>
      </c>
      <c r="F10" s="541">
        <v>46</v>
      </c>
      <c r="G10" s="545"/>
      <c r="H10" s="542" t="s">
        <v>841</v>
      </c>
      <c r="I10" s="597">
        <v>4</v>
      </c>
    </row>
    <row r="11" spans="1:10" s="425" customFormat="1" ht="15.9" customHeight="1">
      <c r="A11" s="559"/>
      <c r="B11" s="542" t="s">
        <v>840</v>
      </c>
      <c r="C11" s="590">
        <v>0</v>
      </c>
      <c r="D11" s="545"/>
      <c r="E11" s="542" t="s">
        <v>839</v>
      </c>
      <c r="F11" s="541">
        <v>83</v>
      </c>
      <c r="G11" s="545"/>
      <c r="H11" s="587" t="s">
        <v>838</v>
      </c>
      <c r="I11" s="597">
        <v>0</v>
      </c>
    </row>
    <row r="12" spans="1:10" s="425" customFormat="1" ht="15.9" customHeight="1">
      <c r="A12" s="548"/>
      <c r="B12" s="542" t="s">
        <v>837</v>
      </c>
      <c r="C12" s="590">
        <v>0</v>
      </c>
      <c r="D12" s="545"/>
      <c r="E12" s="542" t="s">
        <v>836</v>
      </c>
      <c r="F12" s="541">
        <v>37</v>
      </c>
      <c r="G12" s="543"/>
      <c r="H12" s="587" t="s">
        <v>835</v>
      </c>
      <c r="I12" s="596">
        <v>0</v>
      </c>
    </row>
    <row r="13" spans="1:10" s="425" customFormat="1" ht="15.9" customHeight="1">
      <c r="A13" s="548"/>
      <c r="B13" s="576" t="s">
        <v>834</v>
      </c>
      <c r="C13" s="590">
        <v>5</v>
      </c>
      <c r="D13" s="545"/>
      <c r="E13" s="542" t="s">
        <v>833</v>
      </c>
      <c r="F13" s="541">
        <v>0</v>
      </c>
      <c r="G13" s="543"/>
      <c r="H13" s="587" t="s">
        <v>832</v>
      </c>
      <c r="I13" s="544">
        <v>0</v>
      </c>
    </row>
    <row r="14" spans="1:10" s="425" customFormat="1" ht="15.9" customHeight="1">
      <c r="A14" s="559"/>
      <c r="B14" s="542" t="s">
        <v>831</v>
      </c>
      <c r="C14" s="590">
        <v>94</v>
      </c>
      <c r="D14" s="543"/>
      <c r="E14" s="542" t="s">
        <v>830</v>
      </c>
      <c r="F14" s="541">
        <v>91</v>
      </c>
      <c r="G14" s="543"/>
      <c r="H14" s="587" t="s">
        <v>829</v>
      </c>
      <c r="I14" s="544">
        <v>0</v>
      </c>
    </row>
    <row r="15" spans="1:10" s="425" customFormat="1" ht="15.9" customHeight="1">
      <c r="A15" s="548"/>
      <c r="B15" s="542" t="s">
        <v>828</v>
      </c>
      <c r="C15" s="590">
        <v>0</v>
      </c>
      <c r="D15" s="545"/>
      <c r="E15" s="542" t="s">
        <v>827</v>
      </c>
      <c r="F15" s="588">
        <v>57</v>
      </c>
      <c r="G15" s="543"/>
      <c r="H15" s="587" t="s">
        <v>826</v>
      </c>
      <c r="I15" s="544">
        <v>0</v>
      </c>
    </row>
    <row r="16" spans="1:10" s="425" customFormat="1" ht="15.9" customHeight="1">
      <c r="A16" s="548"/>
      <c r="B16" s="589" t="s">
        <v>825</v>
      </c>
      <c r="C16" s="590">
        <v>100</v>
      </c>
      <c r="D16" s="545"/>
      <c r="E16" s="542" t="s">
        <v>824</v>
      </c>
      <c r="F16" s="588">
        <v>15</v>
      </c>
      <c r="G16" s="543"/>
      <c r="H16" s="587" t="s">
        <v>823</v>
      </c>
      <c r="I16" s="544">
        <v>0</v>
      </c>
    </row>
    <row r="17" spans="1:9" s="425" customFormat="1" ht="15.9" customHeight="1">
      <c r="A17" s="595"/>
      <c r="B17" s="1116" t="s">
        <v>822</v>
      </c>
      <c r="C17" s="1132">
        <v>21</v>
      </c>
      <c r="D17" s="545"/>
      <c r="E17" s="542" t="s">
        <v>821</v>
      </c>
      <c r="F17" s="588">
        <v>0</v>
      </c>
      <c r="G17" s="543"/>
      <c r="H17" s="587" t="s">
        <v>820</v>
      </c>
      <c r="I17" s="544">
        <v>0</v>
      </c>
    </row>
    <row r="18" spans="1:9" s="425" customFormat="1" ht="15.9" customHeight="1">
      <c r="A18" s="594"/>
      <c r="B18" s="1117"/>
      <c r="C18" s="1133"/>
      <c r="D18" s="545"/>
      <c r="E18" s="542" t="s">
        <v>819</v>
      </c>
      <c r="F18" s="588">
        <v>21</v>
      </c>
      <c r="G18" s="543"/>
      <c r="H18" s="587" t="s">
        <v>818</v>
      </c>
      <c r="I18" s="544">
        <v>1</v>
      </c>
    </row>
    <row r="19" spans="1:9" s="425" customFormat="1" ht="15.9" customHeight="1">
      <c r="A19" s="548"/>
      <c r="B19" s="542" t="s">
        <v>817</v>
      </c>
      <c r="C19" s="590">
        <v>0</v>
      </c>
      <c r="D19" s="545"/>
      <c r="E19" s="542" t="s">
        <v>816</v>
      </c>
      <c r="F19" s="588">
        <v>1</v>
      </c>
      <c r="G19" s="543"/>
      <c r="H19" s="587" t="s">
        <v>815</v>
      </c>
      <c r="I19" s="544">
        <v>7</v>
      </c>
    </row>
    <row r="20" spans="1:9" s="425" customFormat="1" ht="15.9" customHeight="1">
      <c r="A20" s="548"/>
      <c r="B20" s="542" t="s">
        <v>814</v>
      </c>
      <c r="C20" s="590">
        <v>1</v>
      </c>
      <c r="D20" s="543"/>
      <c r="E20" s="542" t="s">
        <v>813</v>
      </c>
      <c r="F20" s="588">
        <v>1</v>
      </c>
      <c r="G20" s="543"/>
      <c r="H20" s="587" t="s">
        <v>812</v>
      </c>
      <c r="I20" s="544">
        <v>2</v>
      </c>
    </row>
    <row r="21" spans="1:9" s="425" customFormat="1" ht="15.9" customHeight="1">
      <c r="A21" s="559"/>
      <c r="B21" s="542" t="s">
        <v>811</v>
      </c>
      <c r="C21" s="590">
        <v>9</v>
      </c>
      <c r="D21" s="543"/>
      <c r="E21" s="542" t="s">
        <v>810</v>
      </c>
      <c r="F21" s="588">
        <v>73</v>
      </c>
      <c r="G21" s="543"/>
      <c r="H21" s="587" t="s">
        <v>809</v>
      </c>
      <c r="I21" s="544">
        <v>0</v>
      </c>
    </row>
    <row r="22" spans="1:9" s="425" customFormat="1" ht="15.9" customHeight="1">
      <c r="A22" s="1134"/>
      <c r="B22" s="1136" t="s">
        <v>808</v>
      </c>
      <c r="C22" s="1132">
        <v>59</v>
      </c>
      <c r="D22" s="545"/>
      <c r="E22" s="542" t="s">
        <v>807</v>
      </c>
      <c r="F22" s="588">
        <v>1</v>
      </c>
      <c r="G22" s="543"/>
      <c r="H22" s="587" t="s">
        <v>806</v>
      </c>
      <c r="I22" s="544">
        <v>0</v>
      </c>
    </row>
    <row r="23" spans="1:9" s="425" customFormat="1" ht="15.9" customHeight="1">
      <c r="A23" s="1135"/>
      <c r="B23" s="1127"/>
      <c r="C23" s="1133"/>
      <c r="D23" s="543"/>
      <c r="E23" s="542" t="s">
        <v>805</v>
      </c>
      <c r="F23" s="588">
        <v>17</v>
      </c>
      <c r="G23" s="543"/>
      <c r="H23" s="587" t="s">
        <v>804</v>
      </c>
      <c r="I23" s="544">
        <v>2</v>
      </c>
    </row>
    <row r="24" spans="1:9" s="425" customFormat="1" ht="15.9" customHeight="1">
      <c r="A24" s="559"/>
      <c r="B24" s="542" t="s">
        <v>803</v>
      </c>
      <c r="C24" s="590">
        <v>4</v>
      </c>
      <c r="D24" s="545"/>
      <c r="E24" s="542" t="s">
        <v>802</v>
      </c>
      <c r="F24" s="588">
        <v>59</v>
      </c>
      <c r="G24" s="543"/>
      <c r="H24" s="587" t="s">
        <v>801</v>
      </c>
      <c r="I24" s="544">
        <v>0</v>
      </c>
    </row>
    <row r="25" spans="1:9" s="425" customFormat="1" ht="15.9" customHeight="1">
      <c r="A25" s="559"/>
      <c r="B25" s="542" t="s">
        <v>800</v>
      </c>
      <c r="C25" s="591">
        <v>1</v>
      </c>
      <c r="D25" s="543"/>
      <c r="E25" s="542" t="s">
        <v>799</v>
      </c>
      <c r="F25" s="588">
        <v>37</v>
      </c>
      <c r="G25" s="543"/>
      <c r="H25" s="587" t="s">
        <v>798</v>
      </c>
      <c r="I25" s="544">
        <v>6</v>
      </c>
    </row>
    <row r="26" spans="1:9" s="425" customFormat="1" ht="15.9" customHeight="1">
      <c r="A26" s="559"/>
      <c r="B26" s="542" t="s">
        <v>797</v>
      </c>
      <c r="C26" s="590">
        <v>4</v>
      </c>
      <c r="D26" s="545"/>
      <c r="E26" s="542" t="s">
        <v>796</v>
      </c>
      <c r="F26" s="588">
        <v>13</v>
      </c>
      <c r="G26" s="1124"/>
      <c r="H26" s="1126" t="s">
        <v>795</v>
      </c>
      <c r="I26" s="1109">
        <v>0</v>
      </c>
    </row>
    <row r="27" spans="1:9" s="425" customFormat="1" ht="15.9" customHeight="1">
      <c r="A27" s="548"/>
      <c r="B27" s="589" t="s">
        <v>794</v>
      </c>
      <c r="C27" s="590">
        <v>59</v>
      </c>
      <c r="D27" s="545"/>
      <c r="E27" s="542" t="s">
        <v>793</v>
      </c>
      <c r="F27" s="588">
        <v>115</v>
      </c>
      <c r="G27" s="1125"/>
      <c r="H27" s="1127"/>
      <c r="I27" s="1110"/>
    </row>
    <row r="28" spans="1:9" s="425" customFormat="1" ht="15.9" customHeight="1">
      <c r="A28" s="559"/>
      <c r="B28" s="542" t="s">
        <v>792</v>
      </c>
      <c r="C28" s="590">
        <v>0</v>
      </c>
      <c r="D28" s="545"/>
      <c r="E28" s="542" t="s">
        <v>791</v>
      </c>
      <c r="F28" s="588">
        <v>10</v>
      </c>
      <c r="G28" s="543"/>
      <c r="H28" s="542" t="s">
        <v>790</v>
      </c>
      <c r="I28" s="544">
        <v>0</v>
      </c>
    </row>
    <row r="29" spans="1:9" s="425" customFormat="1" ht="15.9" customHeight="1">
      <c r="A29" s="559"/>
      <c r="B29" s="542" t="s">
        <v>789</v>
      </c>
      <c r="C29" s="590">
        <v>0</v>
      </c>
      <c r="D29" s="545"/>
      <c r="E29" s="542" t="s">
        <v>788</v>
      </c>
      <c r="F29" s="541">
        <v>80</v>
      </c>
      <c r="G29" s="574"/>
      <c r="H29" s="587" t="s">
        <v>787</v>
      </c>
      <c r="I29" s="593">
        <v>0</v>
      </c>
    </row>
    <row r="30" spans="1:9" s="425" customFormat="1" ht="15.9" customHeight="1">
      <c r="A30" s="548"/>
      <c r="B30" s="542" t="s">
        <v>786</v>
      </c>
      <c r="C30" s="590">
        <v>0</v>
      </c>
      <c r="D30" s="545"/>
      <c r="E30" s="589" t="s">
        <v>785</v>
      </c>
      <c r="F30" s="541">
        <v>22</v>
      </c>
      <c r="G30" s="543"/>
      <c r="H30" s="587" t="s">
        <v>784</v>
      </c>
      <c r="I30" s="544">
        <v>1</v>
      </c>
    </row>
    <row r="31" spans="1:9" s="425" customFormat="1" ht="15.9" customHeight="1">
      <c r="A31" s="548"/>
      <c r="B31" s="542" t="s">
        <v>783</v>
      </c>
      <c r="C31" s="590">
        <v>1</v>
      </c>
      <c r="D31" s="543"/>
      <c r="E31" s="589" t="s">
        <v>782</v>
      </c>
      <c r="F31" s="541">
        <v>1</v>
      </c>
      <c r="G31" s="543"/>
      <c r="H31" s="587" t="s">
        <v>781</v>
      </c>
      <c r="I31" s="544">
        <v>2</v>
      </c>
    </row>
    <row r="32" spans="1:9" s="425" customFormat="1" ht="15.9" customHeight="1">
      <c r="A32" s="548"/>
      <c r="B32" s="542" t="s">
        <v>780</v>
      </c>
      <c r="C32" s="590">
        <v>0</v>
      </c>
      <c r="D32" s="543"/>
      <c r="E32" s="589" t="s">
        <v>779</v>
      </c>
      <c r="F32" s="541">
        <v>19</v>
      </c>
      <c r="G32" s="543"/>
      <c r="H32" s="587" t="s">
        <v>778</v>
      </c>
      <c r="I32" s="544">
        <v>0</v>
      </c>
    </row>
    <row r="33" spans="1:11" s="425" customFormat="1" ht="15.9" customHeight="1">
      <c r="A33" s="548"/>
      <c r="B33" s="589" t="s">
        <v>777</v>
      </c>
      <c r="C33" s="591">
        <v>11</v>
      </c>
      <c r="D33" s="543"/>
      <c r="E33" s="589" t="s">
        <v>776</v>
      </c>
      <c r="F33" s="541">
        <v>5</v>
      </c>
      <c r="G33" s="543"/>
      <c r="H33" s="587" t="s">
        <v>775</v>
      </c>
      <c r="I33" s="544">
        <v>0</v>
      </c>
    </row>
    <row r="34" spans="1:11" s="425" customFormat="1" ht="15.9" customHeight="1">
      <c r="A34" s="548"/>
      <c r="B34" s="542" t="s">
        <v>774</v>
      </c>
      <c r="C34" s="591">
        <v>0</v>
      </c>
      <c r="D34" s="543"/>
      <c r="E34" s="589" t="s">
        <v>773</v>
      </c>
      <c r="F34" s="541">
        <v>0</v>
      </c>
      <c r="G34" s="543"/>
      <c r="H34" s="587" t="s">
        <v>772</v>
      </c>
      <c r="I34" s="544">
        <v>0</v>
      </c>
    </row>
    <row r="35" spans="1:11" s="425" customFormat="1" ht="15.9" customHeight="1">
      <c r="A35" s="548"/>
      <c r="B35" s="542" t="s">
        <v>771</v>
      </c>
      <c r="C35" s="591">
        <v>0</v>
      </c>
      <c r="D35" s="543"/>
      <c r="E35" s="589" t="s">
        <v>770</v>
      </c>
      <c r="F35" s="541">
        <v>16</v>
      </c>
      <c r="G35" s="543"/>
      <c r="H35" s="587" t="s">
        <v>769</v>
      </c>
      <c r="I35" s="544">
        <v>0</v>
      </c>
    </row>
    <row r="36" spans="1:11" s="425" customFormat="1" ht="15.9" customHeight="1">
      <c r="A36" s="548"/>
      <c r="B36" s="542" t="s">
        <v>768</v>
      </c>
      <c r="C36" s="590">
        <v>0</v>
      </c>
      <c r="D36" s="543"/>
      <c r="E36" s="589" t="s">
        <v>767</v>
      </c>
      <c r="F36" s="541">
        <v>61</v>
      </c>
      <c r="G36" s="1124"/>
      <c r="H36" s="1128" t="s">
        <v>766</v>
      </c>
      <c r="I36" s="1109">
        <v>0</v>
      </c>
    </row>
    <row r="37" spans="1:11" s="425" customFormat="1" ht="15.9" customHeight="1">
      <c r="A37" s="548"/>
      <c r="B37" s="542" t="s">
        <v>765</v>
      </c>
      <c r="C37" s="590">
        <v>0</v>
      </c>
      <c r="D37" s="1124"/>
      <c r="E37" s="1137" t="s">
        <v>764</v>
      </c>
      <c r="F37" s="1139">
        <v>0</v>
      </c>
      <c r="G37" s="1125"/>
      <c r="H37" s="1121"/>
      <c r="I37" s="1110"/>
    </row>
    <row r="38" spans="1:11" s="425" customFormat="1" ht="15.9" customHeight="1">
      <c r="A38" s="548"/>
      <c r="B38" s="542" t="s">
        <v>763</v>
      </c>
      <c r="C38" s="590">
        <v>0</v>
      </c>
      <c r="D38" s="1129"/>
      <c r="E38" s="1138"/>
      <c r="F38" s="1123"/>
      <c r="G38" s="1124"/>
      <c r="H38" s="1128" t="s">
        <v>762</v>
      </c>
      <c r="I38" s="1109">
        <v>0</v>
      </c>
    </row>
    <row r="39" spans="1:11" s="425" customFormat="1" ht="15.9" customHeight="1">
      <c r="A39" s="559"/>
      <c r="B39" s="542" t="s">
        <v>761</v>
      </c>
      <c r="C39" s="591">
        <v>18</v>
      </c>
      <c r="D39" s="545"/>
      <c r="E39" s="542" t="s">
        <v>760</v>
      </c>
      <c r="F39" s="541">
        <v>1</v>
      </c>
      <c r="G39" s="1130"/>
      <c r="H39" s="1121"/>
      <c r="I39" s="1140"/>
    </row>
    <row r="40" spans="1:11" s="425" customFormat="1" ht="15.9" customHeight="1">
      <c r="A40" s="559"/>
      <c r="B40" s="542" t="s">
        <v>759</v>
      </c>
      <c r="C40" s="590">
        <v>11</v>
      </c>
      <c r="D40" s="543"/>
      <c r="E40" s="542" t="s">
        <v>758</v>
      </c>
      <c r="F40" s="541">
        <v>3</v>
      </c>
      <c r="G40" s="1124"/>
      <c r="H40" s="1131" t="s">
        <v>757</v>
      </c>
      <c r="I40" s="1109">
        <v>0</v>
      </c>
    </row>
    <row r="41" spans="1:11" s="425" customFormat="1" ht="15.9" customHeight="1">
      <c r="A41" s="559"/>
      <c r="B41" s="542" t="s">
        <v>756</v>
      </c>
      <c r="C41" s="590">
        <v>1</v>
      </c>
      <c r="D41" s="543"/>
      <c r="E41" s="542" t="s">
        <v>755</v>
      </c>
      <c r="F41" s="541">
        <v>0</v>
      </c>
      <c r="G41" s="1130"/>
      <c r="H41" s="1121"/>
      <c r="I41" s="1140"/>
    </row>
    <row r="42" spans="1:11" s="425" customFormat="1" ht="15.9" customHeight="1">
      <c r="A42" s="559"/>
      <c r="B42" s="542" t="s">
        <v>754</v>
      </c>
      <c r="C42" s="590">
        <v>9</v>
      </c>
      <c r="D42" s="543"/>
      <c r="E42" s="542" t="s">
        <v>753</v>
      </c>
      <c r="F42" s="541">
        <v>0</v>
      </c>
      <c r="G42" s="543"/>
      <c r="H42" s="587" t="s">
        <v>752</v>
      </c>
      <c r="I42" s="544">
        <v>0</v>
      </c>
    </row>
    <row r="43" spans="1:11" ht="15.9" customHeight="1">
      <c r="A43" s="548"/>
      <c r="B43" s="592" t="s">
        <v>751</v>
      </c>
      <c r="C43" s="590">
        <v>2</v>
      </c>
      <c r="D43" s="543"/>
      <c r="E43" s="542" t="s">
        <v>750</v>
      </c>
      <c r="F43" s="541">
        <v>66</v>
      </c>
      <c r="G43" s="574"/>
      <c r="H43" s="587" t="s">
        <v>749</v>
      </c>
      <c r="I43" s="544">
        <v>1</v>
      </c>
      <c r="J43" s="425"/>
      <c r="K43" s="425"/>
    </row>
    <row r="44" spans="1:11" ht="15.9" customHeight="1">
      <c r="A44" s="548"/>
      <c r="B44" s="589" t="s">
        <v>748</v>
      </c>
      <c r="C44" s="590">
        <v>0</v>
      </c>
      <c r="D44" s="545"/>
      <c r="E44" s="542" t="s">
        <v>747</v>
      </c>
      <c r="F44" s="541">
        <v>7</v>
      </c>
      <c r="G44" s="543"/>
      <c r="H44" s="587" t="s">
        <v>746</v>
      </c>
      <c r="I44" s="544">
        <v>1</v>
      </c>
      <c r="J44" s="425"/>
      <c r="K44" s="425"/>
    </row>
    <row r="45" spans="1:11" ht="15.9" customHeight="1">
      <c r="A45" s="548"/>
      <c r="B45" s="589" t="s">
        <v>745</v>
      </c>
      <c r="C45" s="591">
        <v>22</v>
      </c>
      <c r="D45" s="545"/>
      <c r="E45" s="542" t="s">
        <v>744</v>
      </c>
      <c r="F45" s="588">
        <v>18</v>
      </c>
      <c r="G45" s="543"/>
      <c r="H45" s="587" t="s">
        <v>743</v>
      </c>
      <c r="I45" s="544">
        <v>4</v>
      </c>
    </row>
    <row r="46" spans="1:11" ht="15.9" customHeight="1">
      <c r="A46" s="548"/>
      <c r="B46" s="542" t="s">
        <v>742</v>
      </c>
      <c r="C46" s="590">
        <v>2</v>
      </c>
      <c r="D46" s="545"/>
      <c r="E46" s="542" t="s">
        <v>741</v>
      </c>
      <c r="F46" s="588">
        <v>0</v>
      </c>
      <c r="G46" s="543"/>
      <c r="H46" s="587" t="s">
        <v>740</v>
      </c>
      <c r="I46" s="544">
        <v>0</v>
      </c>
    </row>
    <row r="47" spans="1:11" ht="15.9" customHeight="1">
      <c r="A47" s="548"/>
      <c r="B47" s="589" t="s">
        <v>739</v>
      </c>
      <c r="C47" s="590">
        <v>12</v>
      </c>
      <c r="D47" s="543"/>
      <c r="E47" s="542" t="s">
        <v>738</v>
      </c>
      <c r="F47" s="588">
        <v>9</v>
      </c>
      <c r="G47" s="543"/>
      <c r="H47" s="587" t="s">
        <v>737</v>
      </c>
      <c r="I47" s="544">
        <v>0</v>
      </c>
    </row>
    <row r="48" spans="1:11" ht="13.5" customHeight="1">
      <c r="A48" s="548"/>
      <c r="B48" s="589" t="s">
        <v>736</v>
      </c>
      <c r="C48" s="590">
        <v>11</v>
      </c>
      <c r="D48" s="545"/>
      <c r="E48" s="589" t="s">
        <v>735</v>
      </c>
      <c r="F48" s="588">
        <v>5</v>
      </c>
      <c r="G48" s="543"/>
      <c r="H48" s="587" t="s">
        <v>734</v>
      </c>
      <c r="I48" s="544">
        <v>0</v>
      </c>
    </row>
    <row r="49" spans="1:11" ht="13.5" customHeight="1">
      <c r="A49" s="573"/>
      <c r="B49" s="586" t="s">
        <v>733</v>
      </c>
      <c r="C49" s="585">
        <v>12</v>
      </c>
      <c r="D49" s="569"/>
      <c r="E49" s="529" t="s">
        <v>732</v>
      </c>
      <c r="F49" s="584">
        <v>67</v>
      </c>
      <c r="G49" s="569"/>
      <c r="H49" s="583" t="s">
        <v>731</v>
      </c>
      <c r="I49" s="539">
        <v>1</v>
      </c>
    </row>
    <row r="50" spans="1:11" ht="12.9" customHeight="1">
      <c r="A50" s="1141" t="s">
        <v>575</v>
      </c>
      <c r="B50" s="1142"/>
      <c r="C50" s="582"/>
      <c r="D50" s="1143" t="s">
        <v>575</v>
      </c>
      <c r="E50" s="1142"/>
      <c r="F50" s="581"/>
      <c r="G50" s="1143" t="s">
        <v>575</v>
      </c>
      <c r="H50" s="1142"/>
      <c r="I50" s="565"/>
    </row>
    <row r="51" spans="1:11" ht="12.9" customHeight="1">
      <c r="A51" s="1118"/>
      <c r="B51" s="1120" t="s">
        <v>730</v>
      </c>
      <c r="C51" s="1122">
        <v>0</v>
      </c>
      <c r="D51" s="580"/>
      <c r="E51" s="563" t="s">
        <v>729</v>
      </c>
      <c r="F51" s="562">
        <v>0</v>
      </c>
      <c r="G51" s="580"/>
      <c r="H51" s="563" t="s">
        <v>728</v>
      </c>
      <c r="I51" s="560">
        <v>2</v>
      </c>
    </row>
    <row r="52" spans="1:11" ht="12.9" customHeight="1">
      <c r="A52" s="1119"/>
      <c r="B52" s="1121"/>
      <c r="C52" s="1123"/>
      <c r="D52" s="543"/>
      <c r="E52" s="542" t="s">
        <v>727</v>
      </c>
      <c r="F52" s="549">
        <v>0</v>
      </c>
      <c r="G52" s="543"/>
      <c r="H52" s="542" t="s">
        <v>726</v>
      </c>
      <c r="I52" s="544">
        <v>0</v>
      </c>
      <c r="J52" s="452"/>
      <c r="K52" s="452"/>
    </row>
    <row r="53" spans="1:11" ht="12.9" customHeight="1">
      <c r="A53" s="548"/>
      <c r="B53" s="542" t="s">
        <v>725</v>
      </c>
      <c r="C53" s="541">
        <v>0</v>
      </c>
      <c r="D53" s="543"/>
      <c r="E53" s="542" t="s">
        <v>724</v>
      </c>
      <c r="F53" s="549">
        <v>1</v>
      </c>
      <c r="G53" s="543"/>
      <c r="H53" s="542" t="s">
        <v>723</v>
      </c>
      <c r="I53" s="544">
        <v>2</v>
      </c>
    </row>
    <row r="54" spans="1:11" ht="12.9" customHeight="1">
      <c r="A54" s="554"/>
      <c r="B54" s="542" t="s">
        <v>722</v>
      </c>
      <c r="C54" s="553">
        <v>0</v>
      </c>
      <c r="D54" s="543"/>
      <c r="E54" s="542" t="s">
        <v>721</v>
      </c>
      <c r="F54" s="549">
        <v>0</v>
      </c>
      <c r="G54" s="543"/>
      <c r="H54" s="542" t="s">
        <v>720</v>
      </c>
      <c r="I54" s="544">
        <v>0</v>
      </c>
    </row>
    <row r="55" spans="1:11" ht="12.9" customHeight="1">
      <c r="A55" s="548"/>
      <c r="B55" s="542" t="s">
        <v>719</v>
      </c>
      <c r="C55" s="541">
        <v>0</v>
      </c>
      <c r="D55" s="543"/>
      <c r="E55" s="542" t="s">
        <v>718</v>
      </c>
      <c r="F55" s="549">
        <v>0</v>
      </c>
      <c r="G55" s="543"/>
      <c r="H55" s="542" t="s">
        <v>717</v>
      </c>
      <c r="I55" s="544">
        <v>0</v>
      </c>
    </row>
    <row r="56" spans="1:11" ht="12.9" customHeight="1">
      <c r="A56" s="548"/>
      <c r="B56" s="542" t="s">
        <v>716</v>
      </c>
      <c r="C56" s="541">
        <v>3</v>
      </c>
      <c r="D56" s="543"/>
      <c r="E56" s="542" t="s">
        <v>715</v>
      </c>
      <c r="F56" s="549">
        <v>0</v>
      </c>
      <c r="G56" s="543"/>
      <c r="H56" s="542" t="s">
        <v>714</v>
      </c>
      <c r="I56" s="544">
        <v>0</v>
      </c>
    </row>
    <row r="57" spans="1:11" ht="12.9" customHeight="1">
      <c r="A57" s="548"/>
      <c r="B57" s="542" t="s">
        <v>713</v>
      </c>
      <c r="C57" s="541">
        <v>0</v>
      </c>
      <c r="D57" s="543"/>
      <c r="E57" s="542" t="s">
        <v>712</v>
      </c>
      <c r="F57" s="549">
        <v>0</v>
      </c>
      <c r="G57" s="543"/>
      <c r="H57" s="542" t="s">
        <v>711</v>
      </c>
      <c r="I57" s="544">
        <v>0</v>
      </c>
    </row>
    <row r="58" spans="1:11" ht="12.9" customHeight="1">
      <c r="A58" s="548"/>
      <c r="B58" s="542" t="s">
        <v>710</v>
      </c>
      <c r="C58" s="541">
        <v>1</v>
      </c>
      <c r="D58" s="543"/>
      <c r="E58" s="542" t="s">
        <v>709</v>
      </c>
      <c r="F58" s="549">
        <v>0</v>
      </c>
      <c r="G58" s="543"/>
      <c r="H58" s="542" t="s">
        <v>708</v>
      </c>
      <c r="I58" s="544">
        <v>0</v>
      </c>
    </row>
    <row r="59" spans="1:11" ht="15.9" customHeight="1">
      <c r="A59" s="1146"/>
      <c r="B59" s="1149" t="s">
        <v>707</v>
      </c>
      <c r="C59" s="1139">
        <v>0</v>
      </c>
      <c r="D59" s="543"/>
      <c r="E59" s="542" t="s">
        <v>706</v>
      </c>
      <c r="F59" s="549">
        <v>1</v>
      </c>
      <c r="G59" s="543"/>
      <c r="H59" s="542" t="s">
        <v>705</v>
      </c>
      <c r="I59" s="544">
        <v>0</v>
      </c>
    </row>
    <row r="60" spans="1:11" ht="15.9" customHeight="1">
      <c r="A60" s="1119"/>
      <c r="B60" s="1145"/>
      <c r="C60" s="1123"/>
      <c r="D60" s="543"/>
      <c r="E60" s="542" t="s">
        <v>704</v>
      </c>
      <c r="F60" s="549">
        <v>2</v>
      </c>
      <c r="G60" s="543"/>
      <c r="H60" s="542" t="s">
        <v>703</v>
      </c>
      <c r="I60" s="544">
        <v>0</v>
      </c>
    </row>
    <row r="61" spans="1:11" ht="12.9" customHeight="1">
      <c r="A61" s="559"/>
      <c r="B61" s="542" t="s">
        <v>702</v>
      </c>
      <c r="C61" s="541">
        <v>0</v>
      </c>
      <c r="D61" s="543"/>
      <c r="E61" s="542" t="s">
        <v>701</v>
      </c>
      <c r="F61" s="549">
        <v>0</v>
      </c>
      <c r="G61" s="1124"/>
      <c r="H61" s="1144" t="s">
        <v>700</v>
      </c>
      <c r="I61" s="1109">
        <v>0</v>
      </c>
    </row>
    <row r="62" spans="1:11" ht="12.9" customHeight="1">
      <c r="A62" s="1146"/>
      <c r="B62" s="1137" t="s">
        <v>699</v>
      </c>
      <c r="C62" s="1139">
        <v>0</v>
      </c>
      <c r="D62" s="543"/>
      <c r="E62" s="542" t="s">
        <v>698</v>
      </c>
      <c r="F62" s="549">
        <v>0</v>
      </c>
      <c r="G62" s="1125"/>
      <c r="H62" s="1145"/>
      <c r="I62" s="1110"/>
    </row>
    <row r="63" spans="1:11" ht="12.9" customHeight="1">
      <c r="A63" s="1147"/>
      <c r="B63" s="1138"/>
      <c r="C63" s="1148"/>
      <c r="D63" s="543"/>
      <c r="E63" s="542" t="s">
        <v>697</v>
      </c>
      <c r="F63" s="549">
        <v>0</v>
      </c>
      <c r="G63" s="543"/>
      <c r="H63" s="542" t="s">
        <v>696</v>
      </c>
      <c r="I63" s="544">
        <v>0</v>
      </c>
    </row>
    <row r="64" spans="1:11" ht="12.9" customHeight="1">
      <c r="A64" s="548"/>
      <c r="B64" s="542" t="s">
        <v>695</v>
      </c>
      <c r="C64" s="549">
        <v>1</v>
      </c>
      <c r="D64" s="543"/>
      <c r="E64" s="542" t="s">
        <v>694</v>
      </c>
      <c r="F64" s="549">
        <v>0</v>
      </c>
      <c r="G64" s="543"/>
      <c r="H64" s="542" t="s">
        <v>693</v>
      </c>
      <c r="I64" s="544">
        <v>0</v>
      </c>
    </row>
    <row r="65" spans="1:11" ht="12.9" customHeight="1">
      <c r="A65" s="548"/>
      <c r="B65" s="542" t="s">
        <v>692</v>
      </c>
      <c r="C65" s="549">
        <v>1</v>
      </c>
      <c r="D65" s="543"/>
      <c r="E65" s="542" t="s">
        <v>691</v>
      </c>
      <c r="F65" s="549">
        <v>0</v>
      </c>
      <c r="G65" s="574"/>
      <c r="H65" s="551" t="s">
        <v>690</v>
      </c>
      <c r="I65" s="544">
        <v>0</v>
      </c>
    </row>
    <row r="66" spans="1:11" ht="12.9" customHeight="1">
      <c r="A66" s="548"/>
      <c r="B66" s="542" t="s">
        <v>689</v>
      </c>
      <c r="C66" s="549">
        <v>0</v>
      </c>
      <c r="D66" s="1124"/>
      <c r="E66" s="1126" t="s">
        <v>688</v>
      </c>
      <c r="F66" s="1139">
        <v>0</v>
      </c>
      <c r="G66" s="543"/>
      <c r="H66" s="542" t="s">
        <v>687</v>
      </c>
      <c r="I66" s="544">
        <v>0</v>
      </c>
    </row>
    <row r="67" spans="1:11" ht="12.9" customHeight="1">
      <c r="A67" s="548"/>
      <c r="B67" s="542" t="s">
        <v>686</v>
      </c>
      <c r="C67" s="549">
        <v>0</v>
      </c>
      <c r="D67" s="1125"/>
      <c r="E67" s="1127"/>
      <c r="F67" s="1123"/>
      <c r="G67" s="543"/>
      <c r="H67" s="542" t="s">
        <v>685</v>
      </c>
      <c r="I67" s="544">
        <v>0</v>
      </c>
    </row>
    <row r="68" spans="1:11" s="452" customFormat="1" ht="13.5" customHeight="1">
      <c r="A68" s="1150"/>
      <c r="B68" s="1137" t="s">
        <v>684</v>
      </c>
      <c r="C68" s="1139">
        <v>0</v>
      </c>
      <c r="D68" s="543"/>
      <c r="E68" s="542" t="s">
        <v>683</v>
      </c>
      <c r="F68" s="549">
        <v>0</v>
      </c>
      <c r="G68" s="543"/>
      <c r="H68" s="542" t="s">
        <v>682</v>
      </c>
      <c r="I68" s="544">
        <v>0</v>
      </c>
      <c r="J68" s="524"/>
      <c r="K68" s="524"/>
    </row>
    <row r="69" spans="1:11" s="425" customFormat="1" ht="15.9" customHeight="1">
      <c r="A69" s="1119"/>
      <c r="B69" s="1138"/>
      <c r="C69" s="1123"/>
      <c r="D69" s="543"/>
      <c r="E69" s="542" t="s">
        <v>681</v>
      </c>
      <c r="F69" s="541">
        <v>0</v>
      </c>
      <c r="G69" s="543"/>
      <c r="H69" s="542" t="s">
        <v>680</v>
      </c>
      <c r="I69" s="544">
        <v>0</v>
      </c>
      <c r="J69" s="524"/>
      <c r="K69" s="524"/>
    </row>
    <row r="70" spans="1:11" ht="12.9" customHeight="1">
      <c r="A70" s="1146"/>
      <c r="B70" s="1128" t="s">
        <v>679</v>
      </c>
      <c r="C70" s="1139">
        <v>0</v>
      </c>
      <c r="D70" s="574"/>
      <c r="E70" s="542" t="s">
        <v>678</v>
      </c>
      <c r="F70" s="541">
        <v>0</v>
      </c>
      <c r="G70" s="543"/>
      <c r="H70" s="579" t="s">
        <v>677</v>
      </c>
      <c r="I70" s="544">
        <v>0</v>
      </c>
    </row>
    <row r="71" spans="1:11" ht="12.9" customHeight="1">
      <c r="A71" s="1119"/>
      <c r="B71" s="1121"/>
      <c r="C71" s="1123"/>
      <c r="D71" s="543"/>
      <c r="E71" s="542" t="s">
        <v>676</v>
      </c>
      <c r="F71" s="549">
        <v>0</v>
      </c>
      <c r="G71" s="543"/>
      <c r="H71" s="542" t="s">
        <v>675</v>
      </c>
      <c r="I71" s="544">
        <v>0</v>
      </c>
    </row>
    <row r="72" spans="1:11" ht="12.9" customHeight="1">
      <c r="A72" s="548"/>
      <c r="B72" s="542" t="s">
        <v>674</v>
      </c>
      <c r="C72" s="549">
        <v>0</v>
      </c>
      <c r="D72" s="543"/>
      <c r="E72" s="542" t="s">
        <v>673</v>
      </c>
      <c r="F72" s="549">
        <v>0</v>
      </c>
      <c r="G72" s="1151"/>
      <c r="H72" s="1152" t="s">
        <v>672</v>
      </c>
      <c r="I72" s="1154">
        <v>0</v>
      </c>
      <c r="J72" s="452"/>
      <c r="K72" s="452"/>
    </row>
    <row r="73" spans="1:11" ht="12.9" customHeight="1">
      <c r="A73" s="548"/>
      <c r="B73" s="542" t="s">
        <v>671</v>
      </c>
      <c r="C73" s="549">
        <v>0</v>
      </c>
      <c r="D73" s="543"/>
      <c r="E73" s="542" t="s">
        <v>670</v>
      </c>
      <c r="F73" s="549">
        <v>0</v>
      </c>
      <c r="G73" s="1151"/>
      <c r="H73" s="1152"/>
      <c r="I73" s="1154"/>
      <c r="J73" s="425"/>
      <c r="K73" s="425"/>
    </row>
    <row r="74" spans="1:11" ht="12.9" customHeight="1">
      <c r="A74" s="548"/>
      <c r="B74" s="542" t="s">
        <v>669</v>
      </c>
      <c r="C74" s="549">
        <v>0</v>
      </c>
      <c r="D74" s="543"/>
      <c r="E74" s="542" t="s">
        <v>668</v>
      </c>
      <c r="F74" s="549">
        <v>1</v>
      </c>
      <c r="G74" s="1124"/>
      <c r="H74" s="1155" t="s">
        <v>667</v>
      </c>
      <c r="I74" s="1109">
        <v>0</v>
      </c>
    </row>
    <row r="75" spans="1:11" ht="12.9" customHeight="1">
      <c r="A75" s="548"/>
      <c r="B75" s="578" t="s">
        <v>666</v>
      </c>
      <c r="C75" s="549">
        <v>0</v>
      </c>
      <c r="D75" s="543"/>
      <c r="E75" s="542" t="s">
        <v>665</v>
      </c>
      <c r="F75" s="549">
        <v>1</v>
      </c>
      <c r="G75" s="1130"/>
      <c r="H75" s="1156"/>
      <c r="I75" s="1140"/>
    </row>
    <row r="76" spans="1:11" ht="12.9" customHeight="1">
      <c r="A76" s="1146"/>
      <c r="B76" s="1128" t="s">
        <v>664</v>
      </c>
      <c r="C76" s="1139">
        <v>0</v>
      </c>
      <c r="D76" s="543"/>
      <c r="E76" s="542" t="s">
        <v>663</v>
      </c>
      <c r="F76" s="549">
        <v>3</v>
      </c>
      <c r="G76" s="543"/>
      <c r="H76" s="542" t="s">
        <v>662</v>
      </c>
      <c r="I76" s="544">
        <v>0</v>
      </c>
    </row>
    <row r="77" spans="1:11" ht="12.9" customHeight="1">
      <c r="A77" s="1119"/>
      <c r="B77" s="1121"/>
      <c r="C77" s="1123"/>
      <c r="D77" s="543"/>
      <c r="E77" s="542" t="s">
        <v>661</v>
      </c>
      <c r="F77" s="549">
        <v>1</v>
      </c>
      <c r="G77" s="574"/>
      <c r="H77" s="542" t="s">
        <v>660</v>
      </c>
      <c r="I77" s="544">
        <v>0</v>
      </c>
    </row>
    <row r="78" spans="1:11" ht="12.9" customHeight="1">
      <c r="A78" s="548"/>
      <c r="B78" s="552" t="s">
        <v>659</v>
      </c>
      <c r="C78" s="549">
        <v>0</v>
      </c>
      <c r="D78" s="543"/>
      <c r="E78" s="542" t="s">
        <v>658</v>
      </c>
      <c r="F78" s="549">
        <v>1</v>
      </c>
      <c r="G78" s="543"/>
      <c r="H78" s="542" t="s">
        <v>657</v>
      </c>
      <c r="I78" s="544">
        <v>2</v>
      </c>
    </row>
    <row r="79" spans="1:11" ht="12.9" customHeight="1">
      <c r="A79" s="548"/>
      <c r="B79" s="542" t="s">
        <v>656</v>
      </c>
      <c r="C79" s="549">
        <v>1</v>
      </c>
      <c r="D79" s="543"/>
      <c r="E79" s="542" t="s">
        <v>655</v>
      </c>
      <c r="F79" s="577">
        <v>2</v>
      </c>
      <c r="G79" s="543"/>
      <c r="H79" s="542" t="s">
        <v>654</v>
      </c>
      <c r="I79" s="544">
        <v>0</v>
      </c>
    </row>
    <row r="80" spans="1:11" ht="12.9" customHeight="1">
      <c r="A80" s="548"/>
      <c r="B80" s="552" t="s">
        <v>653</v>
      </c>
      <c r="C80" s="549">
        <v>0</v>
      </c>
      <c r="D80" s="1124"/>
      <c r="E80" s="1126" t="s">
        <v>652</v>
      </c>
      <c r="F80" s="1139">
        <v>1</v>
      </c>
      <c r="G80" s="543"/>
      <c r="H80" s="542" t="s">
        <v>651</v>
      </c>
      <c r="I80" s="544">
        <v>0</v>
      </c>
    </row>
    <row r="81" spans="1:9" ht="12.9" customHeight="1">
      <c r="A81" s="548"/>
      <c r="B81" s="542" t="s">
        <v>650</v>
      </c>
      <c r="C81" s="549">
        <v>6</v>
      </c>
      <c r="D81" s="1125"/>
      <c r="E81" s="1127"/>
      <c r="F81" s="1123"/>
      <c r="G81" s="543"/>
      <c r="H81" s="542" t="s">
        <v>649</v>
      </c>
      <c r="I81" s="544">
        <v>0</v>
      </c>
    </row>
    <row r="82" spans="1:9" ht="12.9" customHeight="1">
      <c r="A82" s="548"/>
      <c r="B82" s="542" t="s">
        <v>648</v>
      </c>
      <c r="C82" s="549">
        <v>0</v>
      </c>
      <c r="D82" s="1124"/>
      <c r="E82" s="1137" t="s">
        <v>647</v>
      </c>
      <c r="F82" s="1139">
        <v>1</v>
      </c>
      <c r="G82" s="543"/>
      <c r="H82" s="542" t="s">
        <v>646</v>
      </c>
      <c r="I82" s="544">
        <v>1</v>
      </c>
    </row>
    <row r="83" spans="1:9" ht="12.9" customHeight="1">
      <c r="A83" s="548"/>
      <c r="B83" s="542" t="s">
        <v>645</v>
      </c>
      <c r="C83" s="577">
        <v>0</v>
      </c>
      <c r="D83" s="1125"/>
      <c r="E83" s="1153"/>
      <c r="F83" s="1123"/>
      <c r="G83" s="543"/>
      <c r="H83" s="542" t="s">
        <v>644</v>
      </c>
      <c r="I83" s="544">
        <v>0</v>
      </c>
    </row>
    <row r="84" spans="1:9" ht="12.9" customHeight="1">
      <c r="A84" s="548"/>
      <c r="B84" s="552" t="s">
        <v>643</v>
      </c>
      <c r="C84" s="541">
        <v>2</v>
      </c>
      <c r="D84" s="574"/>
      <c r="E84" s="542" t="s">
        <v>642</v>
      </c>
      <c r="F84" s="577">
        <v>2</v>
      </c>
      <c r="G84" s="543"/>
      <c r="H84" s="542" t="s">
        <v>641</v>
      </c>
      <c r="I84" s="544">
        <v>0</v>
      </c>
    </row>
    <row r="85" spans="1:9" ht="12.9" customHeight="1">
      <c r="A85" s="1146"/>
      <c r="B85" s="1137" t="s">
        <v>640</v>
      </c>
      <c r="C85" s="1139">
        <v>3</v>
      </c>
      <c r="D85" s="543"/>
      <c r="E85" s="542" t="s">
        <v>639</v>
      </c>
      <c r="F85" s="541">
        <v>5</v>
      </c>
      <c r="G85" s="1124"/>
      <c r="H85" s="1158" t="s">
        <v>638</v>
      </c>
      <c r="I85" s="1109">
        <v>0</v>
      </c>
    </row>
    <row r="86" spans="1:9" ht="12.9" customHeight="1">
      <c r="A86" s="1119"/>
      <c r="B86" s="1138"/>
      <c r="C86" s="1123"/>
      <c r="D86" s="574"/>
      <c r="E86" s="542" t="s">
        <v>637</v>
      </c>
      <c r="F86" s="541">
        <v>3</v>
      </c>
      <c r="G86" s="1125"/>
      <c r="H86" s="1138"/>
      <c r="I86" s="1110"/>
    </row>
    <row r="87" spans="1:9" ht="12.9" customHeight="1">
      <c r="A87" s="548"/>
      <c r="B87" s="542" t="s">
        <v>636</v>
      </c>
      <c r="C87" s="549">
        <v>3</v>
      </c>
      <c r="D87" s="543"/>
      <c r="E87" s="542" t="s">
        <v>635</v>
      </c>
      <c r="F87" s="549">
        <v>1</v>
      </c>
      <c r="G87" s="543"/>
      <c r="H87" s="542" t="s">
        <v>634</v>
      </c>
      <c r="I87" s="544">
        <v>0</v>
      </c>
    </row>
    <row r="88" spans="1:9" ht="12.9" customHeight="1">
      <c r="A88" s="548"/>
      <c r="B88" s="542" t="s">
        <v>633</v>
      </c>
      <c r="C88" s="549">
        <v>0</v>
      </c>
      <c r="D88" s="543"/>
      <c r="E88" s="542" t="s">
        <v>632</v>
      </c>
      <c r="F88" s="549">
        <v>0</v>
      </c>
      <c r="G88" s="574"/>
      <c r="H88" s="542" t="s">
        <v>631</v>
      </c>
      <c r="I88" s="544">
        <v>24</v>
      </c>
    </row>
    <row r="89" spans="1:9" ht="12.9" customHeight="1">
      <c r="A89" s="548"/>
      <c r="B89" s="542" t="s">
        <v>630</v>
      </c>
      <c r="C89" s="549">
        <v>0</v>
      </c>
      <c r="D89" s="543"/>
      <c r="E89" s="542" t="s">
        <v>629</v>
      </c>
      <c r="F89" s="549">
        <v>1</v>
      </c>
      <c r="G89" s="543"/>
      <c r="H89" s="542" t="s">
        <v>628</v>
      </c>
      <c r="I89" s="544">
        <v>0</v>
      </c>
    </row>
    <row r="90" spans="1:9" ht="12.9" customHeight="1">
      <c r="A90" s="548"/>
      <c r="B90" s="542" t="s">
        <v>627</v>
      </c>
      <c r="C90" s="549">
        <v>0</v>
      </c>
      <c r="D90" s="543"/>
      <c r="E90" s="542" t="s">
        <v>626</v>
      </c>
      <c r="F90" s="549">
        <v>0</v>
      </c>
      <c r="G90" s="543"/>
      <c r="H90" s="542" t="s">
        <v>625</v>
      </c>
      <c r="I90" s="544">
        <v>0</v>
      </c>
    </row>
    <row r="91" spans="1:9" ht="12.9" customHeight="1">
      <c r="A91" s="548"/>
      <c r="B91" s="542" t="s">
        <v>624</v>
      </c>
      <c r="C91" s="549">
        <v>8</v>
      </c>
      <c r="D91" s="543"/>
      <c r="E91" s="542" t="s">
        <v>623</v>
      </c>
      <c r="F91" s="549">
        <v>84</v>
      </c>
      <c r="G91" s="543"/>
      <c r="H91" s="552" t="s">
        <v>622</v>
      </c>
      <c r="I91" s="544">
        <v>6</v>
      </c>
    </row>
    <row r="92" spans="1:9" ht="12.9" customHeight="1">
      <c r="A92" s="548"/>
      <c r="B92" s="542" t="s">
        <v>621</v>
      </c>
      <c r="C92" s="549">
        <v>1</v>
      </c>
      <c r="D92" s="543"/>
      <c r="E92" s="542" t="s">
        <v>620</v>
      </c>
      <c r="F92" s="549">
        <v>1</v>
      </c>
      <c r="G92" s="543"/>
      <c r="H92" s="552" t="s">
        <v>619</v>
      </c>
      <c r="I92" s="544">
        <v>0</v>
      </c>
    </row>
    <row r="93" spans="1:9" ht="12.9" customHeight="1">
      <c r="A93" s="548"/>
      <c r="B93" s="542" t="s">
        <v>618</v>
      </c>
      <c r="C93" s="549">
        <v>0</v>
      </c>
      <c r="D93" s="543"/>
      <c r="E93" s="542" t="s">
        <v>617</v>
      </c>
      <c r="F93" s="549">
        <v>5</v>
      </c>
      <c r="G93" s="543"/>
      <c r="H93" s="552" t="s">
        <v>616</v>
      </c>
      <c r="I93" s="544">
        <v>2</v>
      </c>
    </row>
    <row r="94" spans="1:9" ht="12.9" customHeight="1">
      <c r="A94" s="548"/>
      <c r="B94" s="542" t="s">
        <v>615</v>
      </c>
      <c r="C94" s="549">
        <v>0</v>
      </c>
      <c r="D94" s="543"/>
      <c r="E94" s="542" t="s">
        <v>614</v>
      </c>
      <c r="F94" s="549">
        <v>0</v>
      </c>
      <c r="G94" s="543"/>
      <c r="H94" s="542" t="s">
        <v>613</v>
      </c>
      <c r="I94" s="544">
        <v>1</v>
      </c>
    </row>
    <row r="95" spans="1:9" ht="12.9" customHeight="1">
      <c r="A95" s="548"/>
      <c r="B95" s="542" t="s">
        <v>612</v>
      </c>
      <c r="C95" s="549">
        <v>7</v>
      </c>
      <c r="D95" s="543"/>
      <c r="E95" s="542" t="s">
        <v>611</v>
      </c>
      <c r="F95" s="549">
        <v>1</v>
      </c>
      <c r="G95" s="543"/>
      <c r="H95" s="576" t="s">
        <v>610</v>
      </c>
      <c r="I95" s="544">
        <v>0</v>
      </c>
    </row>
    <row r="96" spans="1:9" ht="12.9" customHeight="1">
      <c r="A96" s="548"/>
      <c r="B96" s="552" t="s">
        <v>609</v>
      </c>
      <c r="C96" s="549">
        <v>0</v>
      </c>
      <c r="D96" s="543"/>
      <c r="E96" s="542" t="s">
        <v>608</v>
      </c>
      <c r="F96" s="549">
        <v>1</v>
      </c>
      <c r="G96" s="1124"/>
      <c r="H96" s="1126" t="s">
        <v>607</v>
      </c>
      <c r="I96" s="1109">
        <v>0</v>
      </c>
    </row>
    <row r="97" spans="1:9" ht="12.9" customHeight="1">
      <c r="A97" s="548"/>
      <c r="B97" s="542" t="s">
        <v>606</v>
      </c>
      <c r="C97" s="549">
        <v>0</v>
      </c>
      <c r="D97" s="543"/>
      <c r="E97" s="542" t="s">
        <v>605</v>
      </c>
      <c r="F97" s="549">
        <v>0</v>
      </c>
      <c r="G97" s="1125"/>
      <c r="H97" s="1127"/>
      <c r="I97" s="1110"/>
    </row>
    <row r="98" spans="1:9" ht="12.9" customHeight="1">
      <c r="A98" s="548"/>
      <c r="B98" s="542" t="s">
        <v>604</v>
      </c>
      <c r="C98" s="549">
        <v>0</v>
      </c>
      <c r="D98" s="1124"/>
      <c r="E98" s="1126" t="s">
        <v>603</v>
      </c>
      <c r="F98" s="1139">
        <v>1</v>
      </c>
      <c r="G98" s="1124"/>
      <c r="H98" s="1137" t="s">
        <v>602</v>
      </c>
      <c r="I98" s="1109">
        <v>1</v>
      </c>
    </row>
    <row r="99" spans="1:9" ht="12.9" customHeight="1">
      <c r="A99" s="548"/>
      <c r="B99" s="542" t="s">
        <v>601</v>
      </c>
      <c r="C99" s="549">
        <v>0</v>
      </c>
      <c r="D99" s="1125"/>
      <c r="E99" s="1127"/>
      <c r="F99" s="1123"/>
      <c r="G99" s="1130"/>
      <c r="H99" s="1138"/>
      <c r="I99" s="1140"/>
    </row>
    <row r="100" spans="1:9" ht="12.9" customHeight="1">
      <c r="A100" s="548"/>
      <c r="B100" s="542" t="s">
        <v>600</v>
      </c>
      <c r="C100" s="549">
        <v>0</v>
      </c>
      <c r="D100" s="543"/>
      <c r="E100" s="542" t="s">
        <v>599</v>
      </c>
      <c r="F100" s="549">
        <v>0</v>
      </c>
      <c r="G100" s="1124"/>
      <c r="H100" s="1149" t="s">
        <v>598</v>
      </c>
      <c r="I100" s="1109">
        <v>1</v>
      </c>
    </row>
    <row r="101" spans="1:9" ht="12.9" customHeight="1">
      <c r="A101" s="548"/>
      <c r="B101" s="542" t="s">
        <v>597</v>
      </c>
      <c r="C101" s="549">
        <v>0</v>
      </c>
      <c r="D101" s="543"/>
      <c r="E101" s="542" t="s">
        <v>596</v>
      </c>
      <c r="F101" s="549">
        <v>0</v>
      </c>
      <c r="G101" s="1130"/>
      <c r="H101" s="1145"/>
      <c r="I101" s="1140"/>
    </row>
    <row r="102" spans="1:9" ht="12.9" customHeight="1">
      <c r="A102" s="548"/>
      <c r="B102" s="542" t="s">
        <v>595</v>
      </c>
      <c r="C102" s="549">
        <v>0</v>
      </c>
      <c r="D102" s="574"/>
      <c r="E102" s="542" t="s">
        <v>594</v>
      </c>
      <c r="F102" s="549">
        <v>0</v>
      </c>
      <c r="G102" s="543"/>
      <c r="H102" s="575" t="s">
        <v>593</v>
      </c>
      <c r="I102" s="544">
        <v>0</v>
      </c>
    </row>
    <row r="103" spans="1:9" ht="12.9" customHeight="1">
      <c r="A103" s="548"/>
      <c r="B103" s="542" t="s">
        <v>592</v>
      </c>
      <c r="C103" s="549">
        <v>0</v>
      </c>
      <c r="D103" s="543"/>
      <c r="E103" s="542" t="s">
        <v>591</v>
      </c>
      <c r="F103" s="549">
        <v>0</v>
      </c>
      <c r="G103" s="574"/>
      <c r="H103" s="542" t="s">
        <v>590</v>
      </c>
      <c r="I103" s="544">
        <v>0</v>
      </c>
    </row>
    <row r="104" spans="1:9" ht="12.9" customHeight="1">
      <c r="A104" s="548"/>
      <c r="B104" s="542" t="s">
        <v>589</v>
      </c>
      <c r="C104" s="549">
        <v>0</v>
      </c>
      <c r="D104" s="1124"/>
      <c r="E104" s="1155" t="s">
        <v>588</v>
      </c>
      <c r="F104" s="1139">
        <v>0</v>
      </c>
      <c r="G104" s="543"/>
      <c r="H104" s="552" t="s">
        <v>587</v>
      </c>
      <c r="I104" s="544">
        <v>0</v>
      </c>
    </row>
    <row r="105" spans="1:9" ht="12.9" customHeight="1">
      <c r="A105" s="548"/>
      <c r="B105" s="542" t="s">
        <v>586</v>
      </c>
      <c r="C105" s="549">
        <v>0</v>
      </c>
      <c r="D105" s="1125"/>
      <c r="E105" s="1156"/>
      <c r="F105" s="1123"/>
      <c r="G105" s="543"/>
      <c r="H105" s="542" t="s">
        <v>585</v>
      </c>
      <c r="I105" s="544">
        <v>0</v>
      </c>
    </row>
    <row r="106" spans="1:9" ht="12.9" customHeight="1">
      <c r="A106" s="548"/>
      <c r="B106" s="542" t="s">
        <v>584</v>
      </c>
      <c r="C106" s="549">
        <v>0</v>
      </c>
      <c r="D106" s="543"/>
      <c r="E106" s="542" t="s">
        <v>583</v>
      </c>
      <c r="F106" s="549">
        <v>3</v>
      </c>
      <c r="G106" s="543"/>
      <c r="H106" s="542" t="s">
        <v>582</v>
      </c>
      <c r="I106" s="544">
        <v>1</v>
      </c>
    </row>
    <row r="107" spans="1:9" ht="12.9" customHeight="1">
      <c r="A107" s="548"/>
      <c r="B107" s="542" t="s">
        <v>581</v>
      </c>
      <c r="C107" s="549">
        <v>1</v>
      </c>
      <c r="D107" s="543"/>
      <c r="E107" s="542" t="s">
        <v>580</v>
      </c>
      <c r="F107" s="541">
        <v>0</v>
      </c>
      <c r="G107" s="543"/>
      <c r="H107" s="542" t="s">
        <v>579</v>
      </c>
      <c r="I107" s="544">
        <v>0</v>
      </c>
    </row>
    <row r="108" spans="1:9" ht="13.5" customHeight="1">
      <c r="A108" s="573"/>
      <c r="B108" s="529" t="s">
        <v>578</v>
      </c>
      <c r="C108" s="528">
        <v>0</v>
      </c>
      <c r="D108" s="572"/>
      <c r="E108" s="571" t="s">
        <v>577</v>
      </c>
      <c r="F108" s="570">
        <v>0</v>
      </c>
      <c r="G108" s="569"/>
      <c r="H108" s="568" t="s">
        <v>576</v>
      </c>
      <c r="I108" s="539">
        <v>0</v>
      </c>
    </row>
    <row r="109" spans="1:9" ht="13.5" customHeight="1">
      <c r="A109" s="1141" t="s">
        <v>575</v>
      </c>
      <c r="B109" s="1142"/>
      <c r="C109" s="567"/>
      <c r="D109" s="1143" t="s">
        <v>575</v>
      </c>
      <c r="E109" s="1142"/>
      <c r="F109" s="566"/>
      <c r="G109" s="1157" t="s">
        <v>575</v>
      </c>
      <c r="H109" s="1142"/>
      <c r="I109" s="565"/>
    </row>
    <row r="110" spans="1:9">
      <c r="A110" s="564"/>
      <c r="B110" s="563" t="s">
        <v>574</v>
      </c>
      <c r="C110" s="562">
        <v>0</v>
      </c>
      <c r="D110" s="550"/>
      <c r="E110" s="542" t="s">
        <v>573</v>
      </c>
      <c r="F110" s="553">
        <v>0</v>
      </c>
      <c r="G110" s="561"/>
      <c r="H110" s="542" t="s">
        <v>572</v>
      </c>
      <c r="I110" s="560">
        <v>0</v>
      </c>
    </row>
    <row r="111" spans="1:9">
      <c r="A111" s="559"/>
      <c r="B111" s="542" t="s">
        <v>571</v>
      </c>
      <c r="C111" s="549">
        <v>0</v>
      </c>
      <c r="D111" s="550"/>
      <c r="E111" s="558" t="s">
        <v>570</v>
      </c>
      <c r="F111" s="541">
        <v>1</v>
      </c>
      <c r="G111" s="557"/>
      <c r="H111" s="556" t="s">
        <v>569</v>
      </c>
      <c r="I111" s="555">
        <v>18</v>
      </c>
    </row>
    <row r="112" spans="1:9">
      <c r="A112" s="1146"/>
      <c r="B112" s="1126" t="s">
        <v>568</v>
      </c>
      <c r="C112" s="1139">
        <v>0</v>
      </c>
      <c r="D112" s="1151"/>
      <c r="E112" s="1177" t="s">
        <v>567</v>
      </c>
      <c r="F112" s="1139">
        <v>0</v>
      </c>
      <c r="G112" s="1159"/>
      <c r="H112" s="1160" t="s">
        <v>566</v>
      </c>
      <c r="I112" s="1162">
        <v>3</v>
      </c>
    </row>
    <row r="113" spans="1:9">
      <c r="A113" s="1119"/>
      <c r="B113" s="1127"/>
      <c r="C113" s="1123"/>
      <c r="D113" s="1163"/>
      <c r="E113" s="1178"/>
      <c r="F113" s="1123"/>
      <c r="G113" s="1129"/>
      <c r="H113" s="1161"/>
      <c r="I113" s="1162"/>
    </row>
    <row r="114" spans="1:9">
      <c r="A114" s="548"/>
      <c r="B114" s="552" t="s">
        <v>565</v>
      </c>
      <c r="C114" s="541">
        <v>0</v>
      </c>
      <c r="D114" s="1151"/>
      <c r="E114" s="1164" t="s">
        <v>564</v>
      </c>
      <c r="F114" s="1139">
        <v>0</v>
      </c>
      <c r="G114" s="1129"/>
      <c r="H114" s="1161"/>
      <c r="I114" s="1162"/>
    </row>
    <row r="115" spans="1:9">
      <c r="A115" s="554"/>
      <c r="B115" s="552" t="s">
        <v>563</v>
      </c>
      <c r="C115" s="549">
        <v>1</v>
      </c>
      <c r="D115" s="1163"/>
      <c r="E115" s="1165"/>
      <c r="F115" s="1123"/>
      <c r="G115" s="1129"/>
      <c r="H115" s="1117"/>
      <c r="I115" s="1162"/>
    </row>
    <row r="116" spans="1:9">
      <c r="A116" s="548"/>
      <c r="B116" s="542" t="s">
        <v>562</v>
      </c>
      <c r="C116" s="549">
        <v>0</v>
      </c>
      <c r="D116" s="550"/>
      <c r="E116" s="542" t="s">
        <v>561</v>
      </c>
      <c r="F116" s="553">
        <v>0</v>
      </c>
      <c r="G116" s="545"/>
      <c r="H116" s="542" t="s">
        <v>560</v>
      </c>
      <c r="I116" s="544">
        <v>1</v>
      </c>
    </row>
    <row r="117" spans="1:9">
      <c r="A117" s="548"/>
      <c r="B117" s="542" t="s">
        <v>559</v>
      </c>
      <c r="C117" s="549">
        <v>0</v>
      </c>
      <c r="D117" s="550"/>
      <c r="E117" s="542" t="s">
        <v>558</v>
      </c>
      <c r="F117" s="553">
        <v>0</v>
      </c>
      <c r="G117" s="550"/>
      <c r="H117" s="542" t="s">
        <v>557</v>
      </c>
      <c r="I117" s="544">
        <v>3</v>
      </c>
    </row>
    <row r="118" spans="1:9">
      <c r="A118" s="548"/>
      <c r="B118" s="542" t="s">
        <v>556</v>
      </c>
      <c r="C118" s="549">
        <v>2</v>
      </c>
      <c r="D118" s="1151"/>
      <c r="E118" s="1179" t="s">
        <v>555</v>
      </c>
      <c r="F118" s="1139">
        <v>0</v>
      </c>
      <c r="G118" s="1124"/>
      <c r="H118" s="1175" t="s">
        <v>554</v>
      </c>
      <c r="I118" s="1109">
        <v>1</v>
      </c>
    </row>
    <row r="119" spans="1:9">
      <c r="A119" s="548"/>
      <c r="B119" s="542" t="s">
        <v>553</v>
      </c>
      <c r="C119" s="549">
        <v>0</v>
      </c>
      <c r="D119" s="1163"/>
      <c r="E119" s="1180"/>
      <c r="F119" s="1123"/>
      <c r="G119" s="1125"/>
      <c r="H119" s="1176"/>
      <c r="I119" s="1110"/>
    </row>
    <row r="120" spans="1:9">
      <c r="A120" s="548"/>
      <c r="B120" s="542" t="s">
        <v>552</v>
      </c>
      <c r="C120" s="549">
        <v>1</v>
      </c>
      <c r="D120" s="550"/>
      <c r="E120" s="542" t="s">
        <v>551</v>
      </c>
      <c r="F120" s="541">
        <v>0</v>
      </c>
      <c r="G120" s="543"/>
      <c r="H120" s="542" t="s">
        <v>550</v>
      </c>
      <c r="I120" s="544">
        <v>5</v>
      </c>
    </row>
    <row r="121" spans="1:9">
      <c r="A121" s="548"/>
      <c r="B121" s="542" t="s">
        <v>549</v>
      </c>
      <c r="C121" s="549">
        <v>0</v>
      </c>
      <c r="D121" s="550"/>
      <c r="E121" s="542" t="s">
        <v>548</v>
      </c>
      <c r="F121" s="541">
        <v>0</v>
      </c>
      <c r="G121" s="545"/>
      <c r="H121" s="542" t="s">
        <v>547</v>
      </c>
      <c r="I121" s="544">
        <v>5</v>
      </c>
    </row>
    <row r="122" spans="1:9">
      <c r="A122" s="548"/>
      <c r="B122" s="552" t="s">
        <v>546</v>
      </c>
      <c r="C122" s="549">
        <v>1</v>
      </c>
      <c r="D122" s="550"/>
      <c r="E122" s="542" t="s">
        <v>545</v>
      </c>
      <c r="F122" s="541">
        <v>0</v>
      </c>
      <c r="G122" s="545"/>
      <c r="H122" s="542" t="s">
        <v>544</v>
      </c>
      <c r="I122" s="544">
        <v>1</v>
      </c>
    </row>
    <row r="123" spans="1:9">
      <c r="A123" s="548"/>
      <c r="B123" s="552" t="s">
        <v>543</v>
      </c>
      <c r="C123" s="549">
        <v>3</v>
      </c>
      <c r="D123" s="1166"/>
      <c r="E123" s="1169" t="s">
        <v>542</v>
      </c>
      <c r="F123" s="1172">
        <v>0</v>
      </c>
      <c r="G123" s="545"/>
      <c r="H123" s="542" t="s">
        <v>541</v>
      </c>
      <c r="I123" s="544">
        <v>1</v>
      </c>
    </row>
    <row r="124" spans="1:9" ht="13.5" customHeight="1">
      <c r="A124" s="548"/>
      <c r="B124" s="542" t="s">
        <v>540</v>
      </c>
      <c r="C124" s="549">
        <v>0</v>
      </c>
      <c r="D124" s="1167"/>
      <c r="E124" s="1170"/>
      <c r="F124" s="1173"/>
      <c r="G124" s="545"/>
      <c r="H124" s="542" t="s">
        <v>539</v>
      </c>
      <c r="I124" s="544">
        <v>0</v>
      </c>
    </row>
    <row r="125" spans="1:9" ht="13.5" customHeight="1">
      <c r="A125" s="548"/>
      <c r="B125" s="542" t="s">
        <v>538</v>
      </c>
      <c r="C125" s="549">
        <v>0</v>
      </c>
      <c r="D125" s="1168"/>
      <c r="E125" s="1171"/>
      <c r="F125" s="1174"/>
      <c r="G125" s="545"/>
      <c r="H125" s="542" t="s">
        <v>537</v>
      </c>
      <c r="I125" s="544">
        <v>11</v>
      </c>
    </row>
    <row r="126" spans="1:9" ht="13.5" customHeight="1">
      <c r="A126" s="548"/>
      <c r="B126" s="551" t="s">
        <v>536</v>
      </c>
      <c r="C126" s="549">
        <v>0</v>
      </c>
      <c r="D126" s="550"/>
      <c r="E126" s="542" t="s">
        <v>535</v>
      </c>
      <c r="F126" s="549">
        <v>0</v>
      </c>
      <c r="G126" s="545"/>
      <c r="H126" s="542" t="s">
        <v>534</v>
      </c>
      <c r="I126" s="544">
        <v>5</v>
      </c>
    </row>
    <row r="127" spans="1:9">
      <c r="A127" s="548"/>
      <c r="B127" s="542" t="s">
        <v>533</v>
      </c>
      <c r="C127" s="549">
        <v>0</v>
      </c>
      <c r="D127" s="550"/>
      <c r="E127" s="542" t="s">
        <v>532</v>
      </c>
      <c r="F127" s="549">
        <v>1</v>
      </c>
      <c r="G127" s="1151"/>
      <c r="H127" s="1181" t="s">
        <v>531</v>
      </c>
      <c r="I127" s="1154">
        <v>0</v>
      </c>
    </row>
    <row r="128" spans="1:9">
      <c r="A128" s="548"/>
      <c r="B128" s="542" t="s">
        <v>530</v>
      </c>
      <c r="C128" s="549">
        <v>33</v>
      </c>
      <c r="D128" s="1151"/>
      <c r="E128" s="1149" t="s">
        <v>529</v>
      </c>
      <c r="F128" s="1182">
        <v>5</v>
      </c>
      <c r="G128" s="1151"/>
      <c r="H128" s="1181"/>
      <c r="I128" s="1154"/>
    </row>
    <row r="129" spans="1:9">
      <c r="A129" s="548"/>
      <c r="B129" s="542" t="s">
        <v>528</v>
      </c>
      <c r="C129" s="549">
        <v>0</v>
      </c>
      <c r="D129" s="1151"/>
      <c r="E129" s="1149"/>
      <c r="F129" s="1182"/>
      <c r="G129" s="1151"/>
      <c r="H129" s="1181"/>
      <c r="I129" s="1154"/>
    </row>
    <row r="130" spans="1:9">
      <c r="A130" s="548"/>
      <c r="B130" s="551" t="s">
        <v>527</v>
      </c>
      <c r="C130" s="541">
        <v>0</v>
      </c>
      <c r="D130" s="550"/>
      <c r="E130" s="542" t="s">
        <v>526</v>
      </c>
      <c r="F130" s="549">
        <v>2</v>
      </c>
      <c r="G130" s="545"/>
      <c r="H130" s="542" t="s">
        <v>525</v>
      </c>
      <c r="I130" s="544">
        <v>31</v>
      </c>
    </row>
    <row r="131" spans="1:9">
      <c r="A131" s="548"/>
      <c r="B131" s="542" t="s">
        <v>524</v>
      </c>
      <c r="C131" s="541">
        <v>0</v>
      </c>
      <c r="D131" s="550" t="s">
        <v>503</v>
      </c>
      <c r="E131" s="542" t="s">
        <v>523</v>
      </c>
      <c r="F131" s="549">
        <v>0</v>
      </c>
      <c r="G131" s="545"/>
      <c r="H131" s="542" t="s">
        <v>522</v>
      </c>
      <c r="I131" s="544">
        <v>1</v>
      </c>
    </row>
    <row r="132" spans="1:9">
      <c r="A132" s="548"/>
      <c r="B132" s="542" t="s">
        <v>521</v>
      </c>
      <c r="C132" s="541">
        <v>0</v>
      </c>
      <c r="D132" s="1187" t="s">
        <v>503</v>
      </c>
      <c r="E132" s="1189" t="s">
        <v>520</v>
      </c>
      <c r="F132" s="1172">
        <v>0</v>
      </c>
      <c r="G132" s="545"/>
      <c r="H132" s="542" t="s">
        <v>519</v>
      </c>
      <c r="I132" s="544">
        <v>1</v>
      </c>
    </row>
    <row r="133" spans="1:9">
      <c r="A133" s="548"/>
      <c r="B133" s="542" t="s">
        <v>518</v>
      </c>
      <c r="C133" s="541">
        <v>0</v>
      </c>
      <c r="D133" s="1188"/>
      <c r="E133" s="1190"/>
      <c r="F133" s="1174"/>
      <c r="G133" s="545"/>
      <c r="H133" s="542" t="s">
        <v>517</v>
      </c>
      <c r="I133" s="544">
        <v>0</v>
      </c>
    </row>
    <row r="134" spans="1:9" ht="13.5" customHeight="1">
      <c r="A134" s="548"/>
      <c r="B134" s="542" t="s">
        <v>516</v>
      </c>
      <c r="C134" s="541">
        <v>0</v>
      </c>
      <c r="D134" s="1191"/>
      <c r="E134" s="1169" t="s">
        <v>515</v>
      </c>
      <c r="F134" s="1172">
        <v>3</v>
      </c>
      <c r="G134" s="545"/>
      <c r="H134" s="542" t="s">
        <v>514</v>
      </c>
      <c r="I134" s="544">
        <v>0</v>
      </c>
    </row>
    <row r="135" spans="1:9" ht="13.5" customHeight="1">
      <c r="A135" s="548"/>
      <c r="B135" s="542" t="s">
        <v>513</v>
      </c>
      <c r="C135" s="541">
        <v>0</v>
      </c>
      <c r="D135" s="1192"/>
      <c r="E135" s="1170"/>
      <c r="F135" s="1173"/>
      <c r="G135" s="545"/>
      <c r="H135" s="542" t="s">
        <v>512</v>
      </c>
      <c r="I135" s="544">
        <v>1</v>
      </c>
    </row>
    <row r="136" spans="1:9">
      <c r="A136" s="547"/>
      <c r="B136" s="546" t="s">
        <v>511</v>
      </c>
      <c r="C136" s="541">
        <v>0</v>
      </c>
      <c r="D136" s="1193"/>
      <c r="E136" s="1171"/>
      <c r="F136" s="1174"/>
      <c r="G136" s="545"/>
      <c r="H136" s="542" t="s">
        <v>510</v>
      </c>
      <c r="I136" s="544">
        <v>2</v>
      </c>
    </row>
    <row r="137" spans="1:9">
      <c r="A137" s="1183"/>
      <c r="B137" s="1175" t="s">
        <v>509</v>
      </c>
      <c r="C137" s="1148">
        <v>0</v>
      </c>
      <c r="D137" s="543"/>
      <c r="E137" s="542" t="s">
        <v>508</v>
      </c>
      <c r="F137" s="541">
        <v>2</v>
      </c>
      <c r="G137" s="540"/>
      <c r="H137" s="529" t="s">
        <v>507</v>
      </c>
      <c r="I137" s="539">
        <v>4</v>
      </c>
    </row>
    <row r="138" spans="1:9" ht="13.5" customHeight="1">
      <c r="A138" s="1184"/>
      <c r="B138" s="1185"/>
      <c r="C138" s="1186"/>
      <c r="D138" s="538"/>
      <c r="E138" s="537" t="s">
        <v>506</v>
      </c>
      <c r="F138" s="536">
        <v>2</v>
      </c>
      <c r="H138" s="535"/>
      <c r="I138" s="534"/>
    </row>
    <row r="139" spans="1:9" ht="13.5" customHeight="1">
      <c r="A139" s="533"/>
      <c r="B139" s="532" t="s">
        <v>505</v>
      </c>
      <c r="C139" s="531">
        <v>0</v>
      </c>
      <c r="D139" s="530"/>
      <c r="E139" s="529" t="s">
        <v>504</v>
      </c>
      <c r="F139" s="528">
        <v>2</v>
      </c>
      <c r="G139" s="524"/>
    </row>
    <row r="140" spans="1:9">
      <c r="A140" s="516" t="s">
        <v>1160</v>
      </c>
      <c r="B140" s="524"/>
      <c r="D140" s="527" t="s">
        <v>503</v>
      </c>
      <c r="E140" s="425" t="s">
        <v>502</v>
      </c>
      <c r="F140" s="526"/>
    </row>
    <row r="141" spans="1:9">
      <c r="A141" s="524"/>
      <c r="B141" s="524"/>
      <c r="E141" s="425" t="s">
        <v>501</v>
      </c>
      <c r="G141" s="524"/>
    </row>
    <row r="142" spans="1:9">
      <c r="A142" s="524"/>
      <c r="B142" s="524"/>
      <c r="E142" s="425"/>
      <c r="G142" s="524"/>
    </row>
    <row r="143" spans="1:9">
      <c r="A143" s="524"/>
      <c r="B143" s="524"/>
      <c r="D143" s="527"/>
      <c r="E143" s="425"/>
      <c r="F143" s="526"/>
    </row>
    <row r="144" spans="1:9">
      <c r="A144" s="524"/>
      <c r="B144" s="524"/>
      <c r="E144" s="425"/>
    </row>
    <row r="145" spans="1:5">
      <c r="A145" s="524"/>
      <c r="B145" s="524"/>
      <c r="D145" s="524"/>
      <c r="E145" s="524"/>
    </row>
    <row r="146" spans="1:5">
      <c r="A146" s="524"/>
      <c r="B146" s="524"/>
      <c r="D146" s="524"/>
      <c r="E146" s="524"/>
    </row>
    <row r="147" spans="1:5">
      <c r="A147" s="524"/>
      <c r="B147" s="524"/>
    </row>
    <row r="148" spans="1:5">
      <c r="A148" s="524"/>
      <c r="B148" s="524"/>
    </row>
    <row r="149" spans="1:5">
      <c r="B149" s="524"/>
    </row>
    <row r="150" spans="1:5">
      <c r="B150" s="524"/>
    </row>
  </sheetData>
  <mergeCells count="123">
    <mergeCell ref="G127:G129"/>
    <mergeCell ref="H127:H129"/>
    <mergeCell ref="I127:I129"/>
    <mergeCell ref="D128:D129"/>
    <mergeCell ref="E128:E129"/>
    <mergeCell ref="F128:F129"/>
    <mergeCell ref="A137:A138"/>
    <mergeCell ref="B137:B138"/>
    <mergeCell ref="C137:C138"/>
    <mergeCell ref="D132:D133"/>
    <mergeCell ref="E132:E133"/>
    <mergeCell ref="F132:F133"/>
    <mergeCell ref="D134:D136"/>
    <mergeCell ref="E134:E136"/>
    <mergeCell ref="F134:F136"/>
    <mergeCell ref="A112:A113"/>
    <mergeCell ref="B112:B113"/>
    <mergeCell ref="C112:C113"/>
    <mergeCell ref="D112:D113"/>
    <mergeCell ref="E112:E113"/>
    <mergeCell ref="F112:F113"/>
    <mergeCell ref="D118:D119"/>
    <mergeCell ref="E118:E119"/>
    <mergeCell ref="F118:F119"/>
    <mergeCell ref="I98:I99"/>
    <mergeCell ref="G112:G115"/>
    <mergeCell ref="H112:H115"/>
    <mergeCell ref="I112:I115"/>
    <mergeCell ref="D114:D115"/>
    <mergeCell ref="E114:E115"/>
    <mergeCell ref="F114:F115"/>
    <mergeCell ref="D123:D125"/>
    <mergeCell ref="E123:E125"/>
    <mergeCell ref="F123:F125"/>
    <mergeCell ref="G118:G119"/>
    <mergeCell ref="H118:H119"/>
    <mergeCell ref="I118:I119"/>
    <mergeCell ref="I72:I73"/>
    <mergeCell ref="G74:G75"/>
    <mergeCell ref="H74:H75"/>
    <mergeCell ref="I74:I75"/>
    <mergeCell ref="A109:B109"/>
    <mergeCell ref="D109:E109"/>
    <mergeCell ref="G109:H109"/>
    <mergeCell ref="G85:G86"/>
    <mergeCell ref="H85:H86"/>
    <mergeCell ref="I85:I86"/>
    <mergeCell ref="G96:G97"/>
    <mergeCell ref="H96:H97"/>
    <mergeCell ref="I96:I97"/>
    <mergeCell ref="D98:D99"/>
    <mergeCell ref="G100:G101"/>
    <mergeCell ref="H100:H101"/>
    <mergeCell ref="I100:I101"/>
    <mergeCell ref="D104:D105"/>
    <mergeCell ref="E104:E105"/>
    <mergeCell ref="F104:F105"/>
    <mergeCell ref="E98:E99"/>
    <mergeCell ref="F98:F99"/>
    <mergeCell ref="G98:G99"/>
    <mergeCell ref="H98:H99"/>
    <mergeCell ref="A76:A77"/>
    <mergeCell ref="B76:B77"/>
    <mergeCell ref="C76:C77"/>
    <mergeCell ref="F82:F83"/>
    <mergeCell ref="A85:A86"/>
    <mergeCell ref="B85:B86"/>
    <mergeCell ref="C85:C86"/>
    <mergeCell ref="G72:G73"/>
    <mergeCell ref="H72:H73"/>
    <mergeCell ref="D80:D81"/>
    <mergeCell ref="E80:E81"/>
    <mergeCell ref="F80:F81"/>
    <mergeCell ref="D82:D83"/>
    <mergeCell ref="E82:E83"/>
    <mergeCell ref="A70:A71"/>
    <mergeCell ref="B70:B71"/>
    <mergeCell ref="C70:C71"/>
    <mergeCell ref="A59:A60"/>
    <mergeCell ref="B59:B60"/>
    <mergeCell ref="C59:C60"/>
    <mergeCell ref="D66:D67"/>
    <mergeCell ref="E66:E67"/>
    <mergeCell ref="F66:F67"/>
    <mergeCell ref="A68:A69"/>
    <mergeCell ref="B68:B69"/>
    <mergeCell ref="C68:C69"/>
    <mergeCell ref="H38:H39"/>
    <mergeCell ref="I40:I41"/>
    <mergeCell ref="A50:B50"/>
    <mergeCell ref="D50:E50"/>
    <mergeCell ref="G50:H50"/>
    <mergeCell ref="G61:G62"/>
    <mergeCell ref="H61:H62"/>
    <mergeCell ref="I61:I62"/>
    <mergeCell ref="A62:A63"/>
    <mergeCell ref="B62:B63"/>
    <mergeCell ref="C62:C63"/>
    <mergeCell ref="I38:I39"/>
    <mergeCell ref="I26:I27"/>
    <mergeCell ref="I36:I37"/>
    <mergeCell ref="A2:B2"/>
    <mergeCell ref="D2:E2"/>
    <mergeCell ref="G2:H2"/>
    <mergeCell ref="A3:B3"/>
    <mergeCell ref="B17:B18"/>
    <mergeCell ref="A51:A52"/>
    <mergeCell ref="B51:B52"/>
    <mergeCell ref="C51:C52"/>
    <mergeCell ref="G26:G27"/>
    <mergeCell ref="H26:H27"/>
    <mergeCell ref="G36:G37"/>
    <mergeCell ref="H36:H37"/>
    <mergeCell ref="D37:D38"/>
    <mergeCell ref="G40:G41"/>
    <mergeCell ref="H40:H41"/>
    <mergeCell ref="C17:C18"/>
    <mergeCell ref="A22:A23"/>
    <mergeCell ref="B22:B23"/>
    <mergeCell ref="C22:C23"/>
    <mergeCell ref="E37:E38"/>
    <mergeCell ref="F37:F38"/>
    <mergeCell ref="G38:G39"/>
  </mergeCells>
  <phoneticPr fontId="11"/>
  <printOptions horizontalCentered="1"/>
  <pageMargins left="0" right="0" top="0.98425196850393704" bottom="0.39370078740157483" header="0.31496062992125984" footer="0.31496062992125984"/>
  <pageSetup paperSize="9" orientation="portrait" r:id="rId1"/>
  <rowBreaks count="2" manualBreakCount="2">
    <brk id="49" max="16383" man="1"/>
    <brk id="10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9FBF-2017-4C9A-9923-254556E2EEDC}">
  <dimension ref="A1:K150"/>
  <sheetViews>
    <sheetView view="pageBreakPreview" zoomScaleNormal="100" zoomScaleSheetLayoutView="100" workbookViewId="0">
      <selection activeCell="E12" sqref="E12"/>
    </sheetView>
  </sheetViews>
  <sheetFormatPr defaultColWidth="9" defaultRowHeight="13.2"/>
  <cols>
    <col min="1" max="1" width="1.6640625" style="525" customWidth="1"/>
    <col min="2" max="2" width="21.6640625" style="452" customWidth="1"/>
    <col min="3" max="3" width="7" style="524" customWidth="1"/>
    <col min="4" max="4" width="2" style="525" customWidth="1"/>
    <col min="5" max="5" width="21.6640625" style="452" customWidth="1"/>
    <col min="6" max="6" width="7.33203125" style="524" customWidth="1"/>
    <col min="7" max="7" width="2" style="525" customWidth="1"/>
    <col min="8" max="8" width="22.109375" style="524" customWidth="1"/>
    <col min="9" max="9" width="6.109375" style="524" customWidth="1"/>
    <col min="10" max="16384" width="9" style="524"/>
  </cols>
  <sheetData>
    <row r="1" spans="1:10" ht="12" customHeight="1">
      <c r="A1" s="449" t="s">
        <v>885</v>
      </c>
      <c r="C1" s="610"/>
      <c r="I1" s="609" t="s">
        <v>884</v>
      </c>
    </row>
    <row r="2" spans="1:10" s="452" customFormat="1" ht="13.5" customHeight="1">
      <c r="A2" s="1111" t="s">
        <v>575</v>
      </c>
      <c r="B2" s="1112"/>
      <c r="C2" s="608">
        <f>SUM(C4:C139)</f>
        <v>736</v>
      </c>
      <c r="D2" s="1113" t="s">
        <v>575</v>
      </c>
      <c r="E2" s="1112"/>
      <c r="F2" s="607">
        <f>SUM(F3:F139)</f>
        <v>1859</v>
      </c>
      <c r="G2" s="1113" t="s">
        <v>575</v>
      </c>
      <c r="H2" s="1112"/>
      <c r="I2" s="606">
        <f>SUM(I3:I139)</f>
        <v>1383</v>
      </c>
    </row>
    <row r="3" spans="1:10" s="425" customFormat="1" ht="15.9" customHeight="1">
      <c r="A3" s="1114" t="s">
        <v>864</v>
      </c>
      <c r="B3" s="1115"/>
      <c r="C3" s="621">
        <f>C2+F2+I2</f>
        <v>3978</v>
      </c>
      <c r="D3" s="580"/>
      <c r="E3" s="563" t="s">
        <v>863</v>
      </c>
      <c r="F3" s="604">
        <v>19</v>
      </c>
      <c r="G3" s="603"/>
      <c r="H3" s="563" t="s">
        <v>862</v>
      </c>
      <c r="I3" s="602">
        <v>1</v>
      </c>
      <c r="J3" s="598"/>
    </row>
    <row r="4" spans="1:10" s="425" customFormat="1" ht="15.9" customHeight="1">
      <c r="A4" s="601"/>
      <c r="B4" s="563" t="s">
        <v>861</v>
      </c>
      <c r="C4" s="600">
        <v>2</v>
      </c>
      <c r="D4" s="545"/>
      <c r="E4" s="542" t="s">
        <v>860</v>
      </c>
      <c r="F4" s="599">
        <v>16</v>
      </c>
      <c r="G4" s="545"/>
      <c r="H4" s="542" t="s">
        <v>859</v>
      </c>
      <c r="I4" s="597">
        <v>1</v>
      </c>
      <c r="J4" s="598"/>
    </row>
    <row r="5" spans="1:10" s="425" customFormat="1" ht="15.9" customHeight="1">
      <c r="A5" s="559"/>
      <c r="B5" s="542" t="s">
        <v>858</v>
      </c>
      <c r="C5" s="590">
        <v>2</v>
      </c>
      <c r="D5" s="543"/>
      <c r="E5" s="542" t="s">
        <v>857</v>
      </c>
      <c r="F5" s="599">
        <v>20</v>
      </c>
      <c r="G5" s="550"/>
      <c r="H5" s="542" t="s">
        <v>856</v>
      </c>
      <c r="I5" s="597">
        <v>81</v>
      </c>
      <c r="J5" s="598"/>
    </row>
    <row r="6" spans="1:10" s="425" customFormat="1" ht="15.9" customHeight="1">
      <c r="A6" s="559"/>
      <c r="B6" s="542" t="s">
        <v>855</v>
      </c>
      <c r="C6" s="590">
        <v>1</v>
      </c>
      <c r="D6" s="543"/>
      <c r="E6" s="542" t="s">
        <v>854</v>
      </c>
      <c r="F6" s="541">
        <v>1</v>
      </c>
      <c r="G6" s="550"/>
      <c r="H6" s="542" t="s">
        <v>853</v>
      </c>
      <c r="I6" s="597">
        <v>3</v>
      </c>
    </row>
    <row r="7" spans="1:10" s="425" customFormat="1" ht="15.9" customHeight="1">
      <c r="A7" s="548"/>
      <c r="B7" s="552" t="s">
        <v>852</v>
      </c>
      <c r="C7" s="590">
        <v>0</v>
      </c>
      <c r="D7" s="543"/>
      <c r="E7" s="542" t="s">
        <v>851</v>
      </c>
      <c r="F7" s="541">
        <v>356</v>
      </c>
      <c r="G7" s="545"/>
      <c r="H7" s="542" t="s">
        <v>850</v>
      </c>
      <c r="I7" s="597">
        <v>34</v>
      </c>
    </row>
    <row r="8" spans="1:10" s="425" customFormat="1" ht="15.9" customHeight="1">
      <c r="A8" s="548"/>
      <c r="B8" s="589" t="s">
        <v>849</v>
      </c>
      <c r="C8" s="590">
        <v>3</v>
      </c>
      <c r="D8" s="545"/>
      <c r="E8" s="542" t="s">
        <v>848</v>
      </c>
      <c r="F8" s="541">
        <v>85</v>
      </c>
      <c r="G8" s="545"/>
      <c r="H8" s="542" t="s">
        <v>847</v>
      </c>
      <c r="I8" s="597">
        <v>240</v>
      </c>
    </row>
    <row r="9" spans="1:10" s="425" customFormat="1" ht="15.9" customHeight="1">
      <c r="A9" s="548"/>
      <c r="B9" s="589" t="s">
        <v>846</v>
      </c>
      <c r="C9" s="590">
        <v>126</v>
      </c>
      <c r="D9" s="543"/>
      <c r="E9" s="542" t="s">
        <v>845</v>
      </c>
      <c r="F9" s="541">
        <v>100</v>
      </c>
      <c r="G9" s="545"/>
      <c r="H9" s="542" t="s">
        <v>844</v>
      </c>
      <c r="I9" s="597">
        <v>826</v>
      </c>
    </row>
    <row r="10" spans="1:10" s="425" customFormat="1" ht="15.9" customHeight="1">
      <c r="A10" s="548"/>
      <c r="B10" s="589" t="s">
        <v>843</v>
      </c>
      <c r="C10" s="590">
        <v>0</v>
      </c>
      <c r="D10" s="543"/>
      <c r="E10" s="542" t="s">
        <v>842</v>
      </c>
      <c r="F10" s="541">
        <v>46</v>
      </c>
      <c r="G10" s="545"/>
      <c r="H10" s="542" t="s">
        <v>841</v>
      </c>
      <c r="I10" s="597">
        <v>7</v>
      </c>
    </row>
    <row r="11" spans="1:10" s="425" customFormat="1" ht="15.9" customHeight="1">
      <c r="A11" s="559"/>
      <c r="B11" s="542" t="s">
        <v>840</v>
      </c>
      <c r="C11" s="590">
        <v>0</v>
      </c>
      <c r="D11" s="545"/>
      <c r="E11" s="542" t="s">
        <v>839</v>
      </c>
      <c r="F11" s="541">
        <v>89</v>
      </c>
      <c r="G11" s="545"/>
      <c r="H11" s="587" t="s">
        <v>838</v>
      </c>
      <c r="I11" s="597">
        <v>1</v>
      </c>
    </row>
    <row r="12" spans="1:10" s="425" customFormat="1" ht="15.9" customHeight="1">
      <c r="A12" s="548"/>
      <c r="B12" s="542" t="s">
        <v>837</v>
      </c>
      <c r="C12" s="590">
        <v>0</v>
      </c>
      <c r="D12" s="545"/>
      <c r="E12" s="542" t="s">
        <v>836</v>
      </c>
      <c r="F12" s="541">
        <v>38</v>
      </c>
      <c r="G12" s="543"/>
      <c r="H12" s="587" t="s">
        <v>835</v>
      </c>
      <c r="I12" s="596">
        <v>0</v>
      </c>
    </row>
    <row r="13" spans="1:10" s="425" customFormat="1" ht="15.9" customHeight="1">
      <c r="A13" s="548"/>
      <c r="B13" s="620" t="s">
        <v>834</v>
      </c>
      <c r="C13" s="590">
        <v>5</v>
      </c>
      <c r="D13" s="545"/>
      <c r="E13" s="542" t="s">
        <v>833</v>
      </c>
      <c r="F13" s="541">
        <v>0</v>
      </c>
      <c r="G13" s="543"/>
      <c r="H13" s="587" t="s">
        <v>832</v>
      </c>
      <c r="I13" s="544">
        <v>0</v>
      </c>
    </row>
    <row r="14" spans="1:10" s="425" customFormat="1" ht="15.9" customHeight="1">
      <c r="A14" s="559"/>
      <c r="B14" s="542" t="s">
        <v>831</v>
      </c>
      <c r="C14" s="590">
        <v>100</v>
      </c>
      <c r="D14" s="543"/>
      <c r="E14" s="542" t="s">
        <v>830</v>
      </c>
      <c r="F14" s="541">
        <v>95</v>
      </c>
      <c r="G14" s="543"/>
      <c r="H14" s="587" t="s">
        <v>829</v>
      </c>
      <c r="I14" s="544">
        <v>0</v>
      </c>
    </row>
    <row r="15" spans="1:10" s="425" customFormat="1" ht="15.9" customHeight="1">
      <c r="A15" s="548"/>
      <c r="B15" s="542" t="s">
        <v>828</v>
      </c>
      <c r="C15" s="590">
        <v>0</v>
      </c>
      <c r="D15" s="545"/>
      <c r="E15" s="542" t="s">
        <v>827</v>
      </c>
      <c r="F15" s="588">
        <v>58</v>
      </c>
      <c r="G15" s="543"/>
      <c r="H15" s="587" t="s">
        <v>826</v>
      </c>
      <c r="I15" s="544">
        <v>0</v>
      </c>
    </row>
    <row r="16" spans="1:10" s="425" customFormat="1" ht="15.9" customHeight="1">
      <c r="A16" s="548"/>
      <c r="B16" s="589" t="s">
        <v>825</v>
      </c>
      <c r="C16" s="590">
        <v>106</v>
      </c>
      <c r="D16" s="545"/>
      <c r="E16" s="542" t="s">
        <v>824</v>
      </c>
      <c r="F16" s="588">
        <v>16</v>
      </c>
      <c r="G16" s="543"/>
      <c r="H16" s="587" t="s">
        <v>823</v>
      </c>
      <c r="I16" s="544">
        <v>0</v>
      </c>
    </row>
    <row r="17" spans="1:9" s="425" customFormat="1" ht="15.9" customHeight="1">
      <c r="A17" s="595"/>
      <c r="B17" s="1116" t="s">
        <v>822</v>
      </c>
      <c r="C17" s="1132">
        <v>22</v>
      </c>
      <c r="D17" s="545"/>
      <c r="E17" s="542" t="s">
        <v>821</v>
      </c>
      <c r="F17" s="588">
        <v>0</v>
      </c>
      <c r="G17" s="543"/>
      <c r="H17" s="587" t="s">
        <v>820</v>
      </c>
      <c r="I17" s="544">
        <v>0</v>
      </c>
    </row>
    <row r="18" spans="1:9" s="425" customFormat="1" ht="15.9" customHeight="1">
      <c r="A18" s="594"/>
      <c r="B18" s="1117"/>
      <c r="C18" s="1133"/>
      <c r="D18" s="545"/>
      <c r="E18" s="542" t="s">
        <v>819</v>
      </c>
      <c r="F18" s="588">
        <v>24</v>
      </c>
      <c r="G18" s="543"/>
      <c r="H18" s="587" t="s">
        <v>818</v>
      </c>
      <c r="I18" s="544">
        <v>1</v>
      </c>
    </row>
    <row r="19" spans="1:9" s="425" customFormat="1" ht="15.9" customHeight="1">
      <c r="A19" s="548"/>
      <c r="B19" s="542" t="s">
        <v>817</v>
      </c>
      <c r="C19" s="590">
        <v>0</v>
      </c>
      <c r="D19" s="545"/>
      <c r="E19" s="542" t="s">
        <v>816</v>
      </c>
      <c r="F19" s="588">
        <v>1</v>
      </c>
      <c r="G19" s="543"/>
      <c r="H19" s="587" t="s">
        <v>815</v>
      </c>
      <c r="I19" s="544">
        <v>9</v>
      </c>
    </row>
    <row r="20" spans="1:9" s="425" customFormat="1" ht="15.9" customHeight="1">
      <c r="A20" s="548"/>
      <c r="B20" s="542" t="s">
        <v>814</v>
      </c>
      <c r="C20" s="590">
        <v>1</v>
      </c>
      <c r="D20" s="543"/>
      <c r="E20" s="542" t="s">
        <v>813</v>
      </c>
      <c r="F20" s="588">
        <v>2</v>
      </c>
      <c r="G20" s="543"/>
      <c r="H20" s="587" t="s">
        <v>812</v>
      </c>
      <c r="I20" s="544">
        <v>2</v>
      </c>
    </row>
    <row r="21" spans="1:9" s="425" customFormat="1" ht="15.9" customHeight="1">
      <c r="A21" s="559"/>
      <c r="B21" s="542" t="s">
        <v>811</v>
      </c>
      <c r="C21" s="590">
        <v>9</v>
      </c>
      <c r="D21" s="543"/>
      <c r="E21" s="542" t="s">
        <v>810</v>
      </c>
      <c r="F21" s="588">
        <v>70</v>
      </c>
      <c r="G21" s="543"/>
      <c r="H21" s="587" t="s">
        <v>809</v>
      </c>
      <c r="I21" s="544">
        <v>0</v>
      </c>
    </row>
    <row r="22" spans="1:9" s="425" customFormat="1" ht="15.9" customHeight="1">
      <c r="A22" s="1134"/>
      <c r="B22" s="1136" t="s">
        <v>808</v>
      </c>
      <c r="C22" s="1132">
        <v>56</v>
      </c>
      <c r="D22" s="545"/>
      <c r="E22" s="542" t="s">
        <v>807</v>
      </c>
      <c r="F22" s="588">
        <v>1</v>
      </c>
      <c r="G22" s="543"/>
      <c r="H22" s="587" t="s">
        <v>806</v>
      </c>
      <c r="I22" s="544">
        <v>0</v>
      </c>
    </row>
    <row r="23" spans="1:9" s="425" customFormat="1" ht="15.9" customHeight="1">
      <c r="A23" s="1135"/>
      <c r="B23" s="1127"/>
      <c r="C23" s="1133"/>
      <c r="D23" s="543"/>
      <c r="E23" s="542" t="s">
        <v>805</v>
      </c>
      <c r="F23" s="588">
        <v>18</v>
      </c>
      <c r="G23" s="543"/>
      <c r="H23" s="587" t="s">
        <v>804</v>
      </c>
      <c r="I23" s="544">
        <v>3</v>
      </c>
    </row>
    <row r="24" spans="1:9" s="425" customFormat="1" ht="15.9" customHeight="1">
      <c r="A24" s="559"/>
      <c r="B24" s="542" t="s">
        <v>803</v>
      </c>
      <c r="C24" s="590">
        <v>3</v>
      </c>
      <c r="D24" s="545"/>
      <c r="E24" s="542" t="s">
        <v>802</v>
      </c>
      <c r="F24" s="588">
        <v>60</v>
      </c>
      <c r="G24" s="543"/>
      <c r="H24" s="587" t="s">
        <v>801</v>
      </c>
      <c r="I24" s="544">
        <v>0</v>
      </c>
    </row>
    <row r="25" spans="1:9" s="425" customFormat="1" ht="15.9" customHeight="1">
      <c r="A25" s="559"/>
      <c r="B25" s="542" t="s">
        <v>800</v>
      </c>
      <c r="C25" s="591">
        <v>1</v>
      </c>
      <c r="D25" s="543"/>
      <c r="E25" s="542" t="s">
        <v>799</v>
      </c>
      <c r="F25" s="588">
        <v>51</v>
      </c>
      <c r="G25" s="543"/>
      <c r="H25" s="587" t="s">
        <v>798</v>
      </c>
      <c r="I25" s="544">
        <v>8</v>
      </c>
    </row>
    <row r="26" spans="1:9" s="425" customFormat="1" ht="15.9" customHeight="1">
      <c r="A26" s="559"/>
      <c r="B26" s="542" t="s">
        <v>797</v>
      </c>
      <c r="C26" s="590">
        <v>6</v>
      </c>
      <c r="D26" s="545"/>
      <c r="E26" s="542" t="s">
        <v>796</v>
      </c>
      <c r="F26" s="588">
        <v>16</v>
      </c>
      <c r="G26" s="1124"/>
      <c r="H26" s="1126" t="s">
        <v>795</v>
      </c>
      <c r="I26" s="1109">
        <v>0</v>
      </c>
    </row>
    <row r="27" spans="1:9" s="425" customFormat="1" ht="15.9" customHeight="1">
      <c r="A27" s="548"/>
      <c r="B27" s="589" t="s">
        <v>794</v>
      </c>
      <c r="C27" s="590">
        <v>64</v>
      </c>
      <c r="D27" s="545"/>
      <c r="E27" s="542" t="s">
        <v>793</v>
      </c>
      <c r="F27" s="588">
        <v>119</v>
      </c>
      <c r="G27" s="1125"/>
      <c r="H27" s="1127"/>
      <c r="I27" s="1110"/>
    </row>
    <row r="28" spans="1:9" s="425" customFormat="1" ht="15.9" customHeight="1">
      <c r="A28" s="559"/>
      <c r="B28" s="542" t="s">
        <v>792</v>
      </c>
      <c r="C28" s="590">
        <v>0</v>
      </c>
      <c r="D28" s="545"/>
      <c r="E28" s="542" t="s">
        <v>791</v>
      </c>
      <c r="F28" s="588">
        <v>10</v>
      </c>
      <c r="G28" s="543"/>
      <c r="H28" s="542" t="s">
        <v>790</v>
      </c>
      <c r="I28" s="544">
        <v>0</v>
      </c>
    </row>
    <row r="29" spans="1:9" s="425" customFormat="1" ht="15.9" customHeight="1">
      <c r="A29" s="559"/>
      <c r="B29" s="542" t="s">
        <v>789</v>
      </c>
      <c r="C29" s="590">
        <v>0</v>
      </c>
      <c r="D29" s="545"/>
      <c r="E29" s="542" t="s">
        <v>788</v>
      </c>
      <c r="F29" s="541">
        <v>87</v>
      </c>
      <c r="G29" s="574"/>
      <c r="H29" s="587" t="s">
        <v>787</v>
      </c>
      <c r="I29" s="593">
        <v>0</v>
      </c>
    </row>
    <row r="30" spans="1:9" s="425" customFormat="1" ht="15.9" customHeight="1">
      <c r="A30" s="548"/>
      <c r="B30" s="542" t="s">
        <v>786</v>
      </c>
      <c r="C30" s="590">
        <v>0</v>
      </c>
      <c r="D30" s="545"/>
      <c r="E30" s="589" t="s">
        <v>785</v>
      </c>
      <c r="F30" s="541">
        <v>23</v>
      </c>
      <c r="G30" s="543"/>
      <c r="H30" s="587" t="s">
        <v>784</v>
      </c>
      <c r="I30" s="544">
        <v>3</v>
      </c>
    </row>
    <row r="31" spans="1:9" s="425" customFormat="1" ht="15.9" customHeight="1">
      <c r="A31" s="548"/>
      <c r="B31" s="542" t="s">
        <v>783</v>
      </c>
      <c r="C31" s="590">
        <v>1</v>
      </c>
      <c r="D31" s="543"/>
      <c r="E31" s="589" t="s">
        <v>782</v>
      </c>
      <c r="F31" s="541">
        <v>2</v>
      </c>
      <c r="G31" s="543"/>
      <c r="H31" s="587" t="s">
        <v>781</v>
      </c>
      <c r="I31" s="544">
        <v>2</v>
      </c>
    </row>
    <row r="32" spans="1:9" s="425" customFormat="1" ht="15.9" customHeight="1">
      <c r="A32" s="548"/>
      <c r="B32" s="542" t="s">
        <v>780</v>
      </c>
      <c r="C32" s="590">
        <v>0</v>
      </c>
      <c r="D32" s="543"/>
      <c r="E32" s="589" t="s">
        <v>779</v>
      </c>
      <c r="F32" s="541">
        <v>20</v>
      </c>
      <c r="G32" s="543"/>
      <c r="H32" s="587" t="s">
        <v>778</v>
      </c>
      <c r="I32" s="544">
        <v>0</v>
      </c>
    </row>
    <row r="33" spans="1:11" s="425" customFormat="1" ht="15.9" customHeight="1">
      <c r="A33" s="548"/>
      <c r="B33" s="589" t="s">
        <v>777</v>
      </c>
      <c r="C33" s="591">
        <v>10</v>
      </c>
      <c r="D33" s="543"/>
      <c r="E33" s="589" t="s">
        <v>776</v>
      </c>
      <c r="F33" s="541">
        <v>6</v>
      </c>
      <c r="G33" s="543"/>
      <c r="H33" s="587" t="s">
        <v>775</v>
      </c>
      <c r="I33" s="544">
        <v>0</v>
      </c>
    </row>
    <row r="34" spans="1:11" s="425" customFormat="1" ht="15.9" customHeight="1">
      <c r="A34" s="548"/>
      <c r="B34" s="542" t="s">
        <v>774</v>
      </c>
      <c r="C34" s="591">
        <v>0</v>
      </c>
      <c r="D34" s="543"/>
      <c r="E34" s="589" t="s">
        <v>773</v>
      </c>
      <c r="F34" s="541">
        <v>0</v>
      </c>
      <c r="G34" s="543"/>
      <c r="H34" s="587" t="s">
        <v>772</v>
      </c>
      <c r="I34" s="544">
        <v>0</v>
      </c>
    </row>
    <row r="35" spans="1:11" s="425" customFormat="1" ht="15.9" customHeight="1">
      <c r="A35" s="548"/>
      <c r="B35" s="542" t="s">
        <v>771</v>
      </c>
      <c r="C35" s="591">
        <v>0</v>
      </c>
      <c r="D35" s="543"/>
      <c r="E35" s="589" t="s">
        <v>770</v>
      </c>
      <c r="F35" s="541">
        <v>19</v>
      </c>
      <c r="G35" s="543"/>
      <c r="H35" s="587" t="s">
        <v>769</v>
      </c>
      <c r="I35" s="544">
        <v>0</v>
      </c>
    </row>
    <row r="36" spans="1:11" s="425" customFormat="1" ht="15.9" customHeight="1">
      <c r="A36" s="548"/>
      <c r="B36" s="542" t="s">
        <v>768</v>
      </c>
      <c r="C36" s="590">
        <v>0</v>
      </c>
      <c r="D36" s="543"/>
      <c r="E36" s="589" t="s">
        <v>767</v>
      </c>
      <c r="F36" s="541">
        <v>66</v>
      </c>
      <c r="G36" s="1124"/>
      <c r="H36" s="1128" t="s">
        <v>766</v>
      </c>
      <c r="I36" s="1109">
        <v>0</v>
      </c>
    </row>
    <row r="37" spans="1:11" s="425" customFormat="1" ht="15.9" customHeight="1">
      <c r="A37" s="548"/>
      <c r="B37" s="542" t="s">
        <v>765</v>
      </c>
      <c r="C37" s="590">
        <v>0</v>
      </c>
      <c r="D37" s="1124"/>
      <c r="E37" s="1137" t="s">
        <v>764</v>
      </c>
      <c r="F37" s="1139">
        <v>0</v>
      </c>
      <c r="G37" s="1125"/>
      <c r="H37" s="1121"/>
      <c r="I37" s="1110"/>
    </row>
    <row r="38" spans="1:11" s="425" customFormat="1" ht="15.9" customHeight="1">
      <c r="A38" s="548"/>
      <c r="B38" s="542" t="s">
        <v>763</v>
      </c>
      <c r="C38" s="590">
        <v>0</v>
      </c>
      <c r="D38" s="1129"/>
      <c r="E38" s="1138"/>
      <c r="F38" s="1123"/>
      <c r="G38" s="1124"/>
      <c r="H38" s="1128" t="s">
        <v>762</v>
      </c>
      <c r="I38" s="1109">
        <v>1</v>
      </c>
    </row>
    <row r="39" spans="1:11" s="425" customFormat="1" ht="15.9" customHeight="1">
      <c r="A39" s="559"/>
      <c r="B39" s="542" t="s">
        <v>761</v>
      </c>
      <c r="C39" s="591">
        <v>19</v>
      </c>
      <c r="D39" s="545"/>
      <c r="E39" s="542" t="s">
        <v>760</v>
      </c>
      <c r="F39" s="541">
        <v>1</v>
      </c>
      <c r="G39" s="1130"/>
      <c r="H39" s="1121"/>
      <c r="I39" s="1140"/>
    </row>
    <row r="40" spans="1:11" s="425" customFormat="1" ht="15.9" customHeight="1">
      <c r="A40" s="559"/>
      <c r="B40" s="542" t="s">
        <v>759</v>
      </c>
      <c r="C40" s="590">
        <v>11</v>
      </c>
      <c r="D40" s="543"/>
      <c r="E40" s="542" t="s">
        <v>758</v>
      </c>
      <c r="F40" s="541">
        <v>5</v>
      </c>
      <c r="G40" s="1124"/>
      <c r="H40" s="1131" t="s">
        <v>757</v>
      </c>
      <c r="I40" s="1109">
        <v>0</v>
      </c>
    </row>
    <row r="41" spans="1:11" s="425" customFormat="1" ht="15.9" customHeight="1">
      <c r="A41" s="559"/>
      <c r="B41" s="542" t="s">
        <v>756</v>
      </c>
      <c r="C41" s="590">
        <v>1</v>
      </c>
      <c r="D41" s="543"/>
      <c r="E41" s="542" t="s">
        <v>755</v>
      </c>
      <c r="F41" s="541">
        <v>0</v>
      </c>
      <c r="G41" s="1130"/>
      <c r="H41" s="1121"/>
      <c r="I41" s="1140"/>
    </row>
    <row r="42" spans="1:11" s="425" customFormat="1" ht="15.9" customHeight="1">
      <c r="A42" s="559"/>
      <c r="B42" s="542" t="s">
        <v>754</v>
      </c>
      <c r="C42" s="590">
        <v>9</v>
      </c>
      <c r="D42" s="543"/>
      <c r="E42" s="542" t="s">
        <v>753</v>
      </c>
      <c r="F42" s="541">
        <v>0</v>
      </c>
      <c r="G42" s="543"/>
      <c r="H42" s="587" t="s">
        <v>752</v>
      </c>
      <c r="I42" s="544">
        <v>0</v>
      </c>
    </row>
    <row r="43" spans="1:11" ht="15.9" customHeight="1">
      <c r="A43" s="548"/>
      <c r="B43" s="592" t="s">
        <v>751</v>
      </c>
      <c r="C43" s="590">
        <v>2</v>
      </c>
      <c r="D43" s="543"/>
      <c r="E43" s="542" t="s">
        <v>750</v>
      </c>
      <c r="F43" s="541">
        <v>65</v>
      </c>
      <c r="G43" s="574"/>
      <c r="H43" s="587" t="s">
        <v>749</v>
      </c>
      <c r="I43" s="544">
        <v>1</v>
      </c>
      <c r="J43" s="425"/>
      <c r="K43" s="425"/>
    </row>
    <row r="44" spans="1:11" ht="15.9" customHeight="1">
      <c r="A44" s="548"/>
      <c r="B44" s="589" t="s">
        <v>748</v>
      </c>
      <c r="C44" s="590">
        <v>0</v>
      </c>
      <c r="D44" s="545"/>
      <c r="E44" s="542" t="s">
        <v>747</v>
      </c>
      <c r="F44" s="541">
        <v>7</v>
      </c>
      <c r="G44" s="543"/>
      <c r="H44" s="587" t="s">
        <v>746</v>
      </c>
      <c r="I44" s="544">
        <v>1</v>
      </c>
      <c r="J44" s="425"/>
      <c r="K44" s="425"/>
    </row>
    <row r="45" spans="1:11" ht="15.9" customHeight="1">
      <c r="A45" s="548"/>
      <c r="B45" s="589" t="s">
        <v>745</v>
      </c>
      <c r="C45" s="591">
        <v>21</v>
      </c>
      <c r="D45" s="545"/>
      <c r="E45" s="542" t="s">
        <v>744</v>
      </c>
      <c r="F45" s="588">
        <v>19</v>
      </c>
      <c r="G45" s="543"/>
      <c r="H45" s="587" t="s">
        <v>743</v>
      </c>
      <c r="I45" s="544">
        <v>4</v>
      </c>
    </row>
    <row r="46" spans="1:11" ht="15.9" customHeight="1">
      <c r="A46" s="548"/>
      <c r="B46" s="542" t="s">
        <v>742</v>
      </c>
      <c r="C46" s="590">
        <v>3</v>
      </c>
      <c r="D46" s="545"/>
      <c r="E46" s="542" t="s">
        <v>741</v>
      </c>
      <c r="F46" s="588">
        <v>0</v>
      </c>
      <c r="G46" s="543"/>
      <c r="H46" s="587" t="s">
        <v>740</v>
      </c>
      <c r="I46" s="544">
        <v>0</v>
      </c>
    </row>
    <row r="47" spans="1:11" ht="15.9" customHeight="1">
      <c r="A47" s="548"/>
      <c r="B47" s="589" t="s">
        <v>739</v>
      </c>
      <c r="C47" s="590">
        <v>13</v>
      </c>
      <c r="D47" s="543"/>
      <c r="E47" s="542" t="s">
        <v>738</v>
      </c>
      <c r="F47" s="588">
        <v>10</v>
      </c>
      <c r="G47" s="543"/>
      <c r="H47" s="587" t="s">
        <v>737</v>
      </c>
      <c r="I47" s="544">
        <v>0</v>
      </c>
    </row>
    <row r="48" spans="1:11" ht="13.5" customHeight="1">
      <c r="A48" s="548"/>
      <c r="B48" s="589" t="s">
        <v>736</v>
      </c>
      <c r="C48" s="590">
        <v>14</v>
      </c>
      <c r="D48" s="545"/>
      <c r="E48" s="589" t="s">
        <v>735</v>
      </c>
      <c r="F48" s="588">
        <v>5</v>
      </c>
      <c r="G48" s="543"/>
      <c r="H48" s="587" t="s">
        <v>734</v>
      </c>
      <c r="I48" s="544">
        <v>0</v>
      </c>
    </row>
    <row r="49" spans="1:11" ht="13.5" customHeight="1">
      <c r="A49" s="573"/>
      <c r="B49" s="586" t="s">
        <v>733</v>
      </c>
      <c r="C49" s="585">
        <v>11</v>
      </c>
      <c r="D49" s="569"/>
      <c r="E49" s="529" t="s">
        <v>732</v>
      </c>
      <c r="F49" s="584">
        <v>65</v>
      </c>
      <c r="G49" s="569"/>
      <c r="H49" s="583" t="s">
        <v>731</v>
      </c>
      <c r="I49" s="539">
        <v>1</v>
      </c>
    </row>
    <row r="50" spans="1:11" ht="12.9" customHeight="1">
      <c r="A50" s="1141" t="s">
        <v>575</v>
      </c>
      <c r="B50" s="1142"/>
      <c r="C50" s="582"/>
      <c r="D50" s="1143" t="s">
        <v>575</v>
      </c>
      <c r="E50" s="1142"/>
      <c r="F50" s="581"/>
      <c r="G50" s="1143" t="s">
        <v>575</v>
      </c>
      <c r="H50" s="1142"/>
      <c r="I50" s="565"/>
    </row>
    <row r="51" spans="1:11" ht="12.9" customHeight="1">
      <c r="A51" s="1118"/>
      <c r="B51" s="1120" t="s">
        <v>730</v>
      </c>
      <c r="C51" s="1122">
        <v>0</v>
      </c>
      <c r="D51" s="580"/>
      <c r="E51" s="563" t="s">
        <v>729</v>
      </c>
      <c r="F51" s="562">
        <v>0</v>
      </c>
      <c r="G51" s="580"/>
      <c r="H51" s="563" t="s">
        <v>728</v>
      </c>
      <c r="I51" s="560">
        <v>3</v>
      </c>
    </row>
    <row r="52" spans="1:11" ht="12.9" customHeight="1">
      <c r="A52" s="1119"/>
      <c r="B52" s="1121"/>
      <c r="C52" s="1123"/>
      <c r="D52" s="543"/>
      <c r="E52" s="542" t="s">
        <v>727</v>
      </c>
      <c r="F52" s="549">
        <v>0</v>
      </c>
      <c r="G52" s="543"/>
      <c r="H52" s="542" t="s">
        <v>726</v>
      </c>
      <c r="I52" s="544">
        <v>0</v>
      </c>
      <c r="J52" s="452"/>
      <c r="K52" s="452"/>
    </row>
    <row r="53" spans="1:11" ht="12.9" customHeight="1">
      <c r="A53" s="548"/>
      <c r="B53" s="542" t="s">
        <v>725</v>
      </c>
      <c r="C53" s="541">
        <v>0</v>
      </c>
      <c r="D53" s="543"/>
      <c r="E53" s="542" t="s">
        <v>724</v>
      </c>
      <c r="F53" s="549">
        <v>1</v>
      </c>
      <c r="G53" s="543"/>
      <c r="H53" s="542" t="s">
        <v>723</v>
      </c>
      <c r="I53" s="544">
        <v>2</v>
      </c>
    </row>
    <row r="54" spans="1:11" ht="12.9" customHeight="1">
      <c r="A54" s="554"/>
      <c r="B54" s="542" t="s">
        <v>722</v>
      </c>
      <c r="C54" s="553">
        <v>0</v>
      </c>
      <c r="D54" s="543"/>
      <c r="E54" s="542" t="s">
        <v>721</v>
      </c>
      <c r="F54" s="549">
        <v>0</v>
      </c>
      <c r="G54" s="543"/>
      <c r="H54" s="542" t="s">
        <v>720</v>
      </c>
      <c r="I54" s="544">
        <v>0</v>
      </c>
    </row>
    <row r="55" spans="1:11" ht="12.9" customHeight="1">
      <c r="A55" s="548"/>
      <c r="B55" s="542" t="s">
        <v>719</v>
      </c>
      <c r="C55" s="541">
        <v>0</v>
      </c>
      <c r="D55" s="543"/>
      <c r="E55" s="542" t="s">
        <v>718</v>
      </c>
      <c r="F55" s="549">
        <v>0</v>
      </c>
      <c r="G55" s="543"/>
      <c r="H55" s="542" t="s">
        <v>717</v>
      </c>
      <c r="I55" s="544">
        <v>0</v>
      </c>
    </row>
    <row r="56" spans="1:11" ht="12.9" customHeight="1">
      <c r="A56" s="548"/>
      <c r="B56" s="542" t="s">
        <v>716</v>
      </c>
      <c r="C56" s="541">
        <v>3</v>
      </c>
      <c r="D56" s="543"/>
      <c r="E56" s="542" t="s">
        <v>715</v>
      </c>
      <c r="F56" s="549">
        <v>0</v>
      </c>
      <c r="G56" s="543"/>
      <c r="H56" s="542" t="s">
        <v>714</v>
      </c>
      <c r="I56" s="544">
        <v>0</v>
      </c>
    </row>
    <row r="57" spans="1:11" ht="12.9" customHeight="1">
      <c r="A57" s="548"/>
      <c r="B57" s="542" t="s">
        <v>713</v>
      </c>
      <c r="C57" s="541">
        <v>0</v>
      </c>
      <c r="D57" s="543"/>
      <c r="E57" s="542" t="s">
        <v>712</v>
      </c>
      <c r="F57" s="549">
        <v>0</v>
      </c>
      <c r="G57" s="543"/>
      <c r="H57" s="542" t="s">
        <v>711</v>
      </c>
      <c r="I57" s="544">
        <v>0</v>
      </c>
    </row>
    <row r="58" spans="1:11" ht="12.9" customHeight="1">
      <c r="A58" s="548"/>
      <c r="B58" s="542" t="s">
        <v>710</v>
      </c>
      <c r="C58" s="541">
        <v>1</v>
      </c>
      <c r="D58" s="543"/>
      <c r="E58" s="542" t="s">
        <v>709</v>
      </c>
      <c r="F58" s="549">
        <v>0</v>
      </c>
      <c r="G58" s="543"/>
      <c r="H58" s="542" t="s">
        <v>708</v>
      </c>
      <c r="I58" s="544">
        <v>0</v>
      </c>
    </row>
    <row r="59" spans="1:11" ht="15.9" customHeight="1">
      <c r="A59" s="1146"/>
      <c r="B59" s="1149" t="s">
        <v>707</v>
      </c>
      <c r="C59" s="1139">
        <v>0</v>
      </c>
      <c r="D59" s="543"/>
      <c r="E59" s="542" t="s">
        <v>706</v>
      </c>
      <c r="F59" s="549">
        <v>1</v>
      </c>
      <c r="G59" s="543"/>
      <c r="H59" s="542" t="s">
        <v>705</v>
      </c>
      <c r="I59" s="544">
        <v>0</v>
      </c>
    </row>
    <row r="60" spans="1:11" ht="15.9" customHeight="1">
      <c r="A60" s="1119"/>
      <c r="B60" s="1145"/>
      <c r="C60" s="1123"/>
      <c r="D60" s="543"/>
      <c r="E60" s="542" t="s">
        <v>704</v>
      </c>
      <c r="F60" s="549">
        <v>1</v>
      </c>
      <c r="G60" s="543"/>
      <c r="H60" s="542" t="s">
        <v>703</v>
      </c>
      <c r="I60" s="544">
        <v>0</v>
      </c>
    </row>
    <row r="61" spans="1:11" ht="12.9" customHeight="1">
      <c r="A61" s="559"/>
      <c r="B61" s="542" t="s">
        <v>702</v>
      </c>
      <c r="C61" s="541">
        <v>0</v>
      </c>
      <c r="D61" s="543"/>
      <c r="E61" s="542" t="s">
        <v>701</v>
      </c>
      <c r="F61" s="549">
        <v>1</v>
      </c>
      <c r="G61" s="1124"/>
      <c r="H61" s="1144" t="s">
        <v>700</v>
      </c>
      <c r="I61" s="1109">
        <v>0</v>
      </c>
    </row>
    <row r="62" spans="1:11" ht="12.9" customHeight="1">
      <c r="A62" s="1146"/>
      <c r="B62" s="1137" t="s">
        <v>699</v>
      </c>
      <c r="C62" s="1139">
        <v>0</v>
      </c>
      <c r="D62" s="543"/>
      <c r="E62" s="542" t="s">
        <v>698</v>
      </c>
      <c r="F62" s="549">
        <v>0</v>
      </c>
      <c r="G62" s="1125"/>
      <c r="H62" s="1145"/>
      <c r="I62" s="1110"/>
    </row>
    <row r="63" spans="1:11" ht="12.9" customHeight="1">
      <c r="A63" s="1147"/>
      <c r="B63" s="1138"/>
      <c r="C63" s="1148"/>
      <c r="D63" s="543"/>
      <c r="E63" s="542" t="s">
        <v>697</v>
      </c>
      <c r="F63" s="549">
        <v>0</v>
      </c>
      <c r="G63" s="543"/>
      <c r="H63" s="542" t="s">
        <v>696</v>
      </c>
      <c r="I63" s="544">
        <v>0</v>
      </c>
    </row>
    <row r="64" spans="1:11" ht="12.9" customHeight="1">
      <c r="A64" s="548"/>
      <c r="B64" s="542" t="s">
        <v>695</v>
      </c>
      <c r="C64" s="549">
        <v>1</v>
      </c>
      <c r="D64" s="543"/>
      <c r="E64" s="542" t="s">
        <v>694</v>
      </c>
      <c r="F64" s="549">
        <v>0</v>
      </c>
      <c r="G64" s="543"/>
      <c r="H64" s="542" t="s">
        <v>693</v>
      </c>
      <c r="I64" s="544">
        <v>0</v>
      </c>
    </row>
    <row r="65" spans="1:11" ht="12.9" customHeight="1">
      <c r="A65" s="548"/>
      <c r="B65" s="542" t="s">
        <v>692</v>
      </c>
      <c r="C65" s="549">
        <v>1</v>
      </c>
      <c r="D65" s="543"/>
      <c r="E65" s="542" t="s">
        <v>691</v>
      </c>
      <c r="F65" s="549">
        <v>0</v>
      </c>
      <c r="G65" s="574"/>
      <c r="H65" s="551" t="s">
        <v>690</v>
      </c>
      <c r="I65" s="544">
        <v>0</v>
      </c>
    </row>
    <row r="66" spans="1:11" ht="12.9" customHeight="1">
      <c r="A66" s="548"/>
      <c r="B66" s="542" t="s">
        <v>689</v>
      </c>
      <c r="C66" s="549">
        <v>0</v>
      </c>
      <c r="D66" s="1124"/>
      <c r="E66" s="1126" t="s">
        <v>688</v>
      </c>
      <c r="F66" s="1139">
        <v>0</v>
      </c>
      <c r="G66" s="543"/>
      <c r="H66" s="542" t="s">
        <v>687</v>
      </c>
      <c r="I66" s="544">
        <v>0</v>
      </c>
    </row>
    <row r="67" spans="1:11" ht="12.9" customHeight="1">
      <c r="A67" s="548"/>
      <c r="B67" s="542" t="s">
        <v>686</v>
      </c>
      <c r="C67" s="549">
        <v>0</v>
      </c>
      <c r="D67" s="1125"/>
      <c r="E67" s="1127"/>
      <c r="F67" s="1123"/>
      <c r="G67" s="543"/>
      <c r="H67" s="542" t="s">
        <v>685</v>
      </c>
      <c r="I67" s="544">
        <v>0</v>
      </c>
    </row>
    <row r="68" spans="1:11" s="452" customFormat="1" ht="13.5" customHeight="1">
      <c r="A68" s="1150"/>
      <c r="B68" s="1137" t="s">
        <v>684</v>
      </c>
      <c r="C68" s="1139">
        <v>0</v>
      </c>
      <c r="D68" s="543"/>
      <c r="E68" s="542" t="s">
        <v>683</v>
      </c>
      <c r="F68" s="549">
        <v>0</v>
      </c>
      <c r="G68" s="543"/>
      <c r="H68" s="542" t="s">
        <v>682</v>
      </c>
      <c r="I68" s="544">
        <v>0</v>
      </c>
      <c r="J68" s="524"/>
      <c r="K68" s="524"/>
    </row>
    <row r="69" spans="1:11" s="425" customFormat="1" ht="15.9" customHeight="1">
      <c r="A69" s="1119"/>
      <c r="B69" s="1138"/>
      <c r="C69" s="1123"/>
      <c r="D69" s="543"/>
      <c r="E69" s="542" t="s">
        <v>681</v>
      </c>
      <c r="F69" s="541">
        <v>0</v>
      </c>
      <c r="G69" s="543"/>
      <c r="H69" s="542" t="s">
        <v>680</v>
      </c>
      <c r="I69" s="544">
        <v>0</v>
      </c>
      <c r="J69" s="524"/>
      <c r="K69" s="524"/>
    </row>
    <row r="70" spans="1:11" ht="12.9" customHeight="1">
      <c r="A70" s="1146"/>
      <c r="B70" s="1128" t="s">
        <v>679</v>
      </c>
      <c r="C70" s="1139">
        <v>0</v>
      </c>
      <c r="D70" s="574"/>
      <c r="E70" s="542" t="s">
        <v>678</v>
      </c>
      <c r="F70" s="541">
        <v>0</v>
      </c>
      <c r="G70" s="543"/>
      <c r="H70" s="579" t="s">
        <v>677</v>
      </c>
      <c r="I70" s="544">
        <v>0</v>
      </c>
    </row>
    <row r="71" spans="1:11" ht="12.9" customHeight="1">
      <c r="A71" s="1119"/>
      <c r="B71" s="1121"/>
      <c r="C71" s="1123"/>
      <c r="D71" s="543"/>
      <c r="E71" s="542" t="s">
        <v>676</v>
      </c>
      <c r="F71" s="549">
        <v>0</v>
      </c>
      <c r="G71" s="543"/>
      <c r="H71" s="542" t="s">
        <v>675</v>
      </c>
      <c r="I71" s="544">
        <v>0</v>
      </c>
    </row>
    <row r="72" spans="1:11" ht="12.9" customHeight="1">
      <c r="A72" s="548"/>
      <c r="B72" s="542" t="s">
        <v>674</v>
      </c>
      <c r="C72" s="549">
        <v>0</v>
      </c>
      <c r="D72" s="543"/>
      <c r="E72" s="542" t="s">
        <v>673</v>
      </c>
      <c r="F72" s="549">
        <v>0</v>
      </c>
      <c r="G72" s="1151"/>
      <c r="H72" s="1152" t="s">
        <v>672</v>
      </c>
      <c r="I72" s="1154">
        <v>0</v>
      </c>
      <c r="J72" s="452"/>
      <c r="K72" s="452"/>
    </row>
    <row r="73" spans="1:11" ht="12.9" customHeight="1">
      <c r="A73" s="548"/>
      <c r="B73" s="542" t="s">
        <v>671</v>
      </c>
      <c r="C73" s="549">
        <v>0</v>
      </c>
      <c r="D73" s="543"/>
      <c r="E73" s="542" t="s">
        <v>670</v>
      </c>
      <c r="F73" s="549">
        <v>0</v>
      </c>
      <c r="G73" s="1151"/>
      <c r="H73" s="1152"/>
      <c r="I73" s="1154"/>
      <c r="J73" s="425"/>
      <c r="K73" s="425"/>
    </row>
    <row r="74" spans="1:11" ht="12.9" customHeight="1">
      <c r="A74" s="548"/>
      <c r="B74" s="542" t="s">
        <v>669</v>
      </c>
      <c r="C74" s="549">
        <v>1</v>
      </c>
      <c r="D74" s="543"/>
      <c r="E74" s="542" t="s">
        <v>668</v>
      </c>
      <c r="F74" s="549">
        <v>1</v>
      </c>
      <c r="G74" s="1124"/>
      <c r="H74" s="1155" t="s">
        <v>667</v>
      </c>
      <c r="I74" s="1109">
        <v>0</v>
      </c>
    </row>
    <row r="75" spans="1:11" ht="12.9" customHeight="1">
      <c r="A75" s="548"/>
      <c r="B75" s="578" t="s">
        <v>666</v>
      </c>
      <c r="C75" s="549">
        <v>0</v>
      </c>
      <c r="D75" s="543"/>
      <c r="E75" s="542" t="s">
        <v>665</v>
      </c>
      <c r="F75" s="549">
        <v>3</v>
      </c>
      <c r="G75" s="1130"/>
      <c r="H75" s="1156"/>
      <c r="I75" s="1140"/>
    </row>
    <row r="76" spans="1:11" ht="12.9" customHeight="1">
      <c r="A76" s="1146"/>
      <c r="B76" s="1128" t="s">
        <v>664</v>
      </c>
      <c r="C76" s="1139">
        <v>0</v>
      </c>
      <c r="D76" s="543"/>
      <c r="E76" s="542" t="s">
        <v>663</v>
      </c>
      <c r="F76" s="549">
        <v>3</v>
      </c>
      <c r="G76" s="543"/>
      <c r="H76" s="542" t="s">
        <v>662</v>
      </c>
      <c r="I76" s="544">
        <v>0</v>
      </c>
    </row>
    <row r="77" spans="1:11" ht="12.9" customHeight="1">
      <c r="A77" s="1119"/>
      <c r="B77" s="1121"/>
      <c r="C77" s="1123"/>
      <c r="D77" s="543"/>
      <c r="E77" s="542" t="s">
        <v>661</v>
      </c>
      <c r="F77" s="549">
        <v>1</v>
      </c>
      <c r="G77" s="574"/>
      <c r="H77" s="542" t="s">
        <v>660</v>
      </c>
      <c r="I77" s="544">
        <v>0</v>
      </c>
    </row>
    <row r="78" spans="1:11" ht="12.9" customHeight="1">
      <c r="A78" s="548"/>
      <c r="B78" s="552" t="s">
        <v>659</v>
      </c>
      <c r="C78" s="549">
        <v>0</v>
      </c>
      <c r="D78" s="543"/>
      <c r="E78" s="542" t="s">
        <v>658</v>
      </c>
      <c r="F78" s="549">
        <v>2</v>
      </c>
      <c r="G78" s="543"/>
      <c r="H78" s="542" t="s">
        <v>657</v>
      </c>
      <c r="I78" s="544">
        <v>2</v>
      </c>
    </row>
    <row r="79" spans="1:11" ht="12.9" customHeight="1">
      <c r="A79" s="548"/>
      <c r="B79" s="542" t="s">
        <v>656</v>
      </c>
      <c r="C79" s="549">
        <v>1</v>
      </c>
      <c r="D79" s="543"/>
      <c r="E79" s="542" t="s">
        <v>655</v>
      </c>
      <c r="F79" s="577">
        <v>1</v>
      </c>
      <c r="G79" s="543"/>
      <c r="H79" s="542" t="s">
        <v>654</v>
      </c>
      <c r="I79" s="544">
        <v>0</v>
      </c>
    </row>
    <row r="80" spans="1:11" ht="12.9" customHeight="1">
      <c r="A80" s="548"/>
      <c r="B80" s="552" t="s">
        <v>653</v>
      </c>
      <c r="C80" s="549">
        <v>0</v>
      </c>
      <c r="D80" s="1124"/>
      <c r="E80" s="1126" t="s">
        <v>652</v>
      </c>
      <c r="F80" s="1139">
        <v>1</v>
      </c>
      <c r="G80" s="543"/>
      <c r="H80" s="542" t="s">
        <v>651</v>
      </c>
      <c r="I80" s="544">
        <v>0</v>
      </c>
    </row>
    <row r="81" spans="1:9" ht="12.9" customHeight="1">
      <c r="A81" s="548"/>
      <c r="B81" s="542" t="s">
        <v>650</v>
      </c>
      <c r="C81" s="549">
        <v>8</v>
      </c>
      <c r="D81" s="1125"/>
      <c r="E81" s="1127"/>
      <c r="F81" s="1123"/>
      <c r="G81" s="543"/>
      <c r="H81" s="542" t="s">
        <v>649</v>
      </c>
      <c r="I81" s="544">
        <v>0</v>
      </c>
    </row>
    <row r="82" spans="1:9" ht="12.9" customHeight="1">
      <c r="A82" s="548"/>
      <c r="B82" s="542" t="s">
        <v>648</v>
      </c>
      <c r="C82" s="549">
        <v>0</v>
      </c>
      <c r="D82" s="1124"/>
      <c r="E82" s="1137" t="s">
        <v>647</v>
      </c>
      <c r="F82" s="1139">
        <v>1</v>
      </c>
      <c r="G82" s="543"/>
      <c r="H82" s="542" t="s">
        <v>646</v>
      </c>
      <c r="I82" s="544">
        <v>1</v>
      </c>
    </row>
    <row r="83" spans="1:9" ht="12.9" customHeight="1">
      <c r="A83" s="548"/>
      <c r="B83" s="542" t="s">
        <v>645</v>
      </c>
      <c r="C83" s="577">
        <v>0</v>
      </c>
      <c r="D83" s="1125"/>
      <c r="E83" s="1153"/>
      <c r="F83" s="1123"/>
      <c r="G83" s="543"/>
      <c r="H83" s="542" t="s">
        <v>644</v>
      </c>
      <c r="I83" s="544">
        <v>0</v>
      </c>
    </row>
    <row r="84" spans="1:9" ht="12.9" customHeight="1">
      <c r="A84" s="548"/>
      <c r="B84" s="552" t="s">
        <v>643</v>
      </c>
      <c r="C84" s="541">
        <v>2</v>
      </c>
      <c r="D84" s="574"/>
      <c r="E84" s="542" t="s">
        <v>642</v>
      </c>
      <c r="F84" s="577">
        <v>4</v>
      </c>
      <c r="G84" s="543"/>
      <c r="H84" s="542" t="s">
        <v>641</v>
      </c>
      <c r="I84" s="544">
        <v>0</v>
      </c>
    </row>
    <row r="85" spans="1:9" ht="12.9" customHeight="1">
      <c r="A85" s="1146"/>
      <c r="B85" s="1137" t="s">
        <v>640</v>
      </c>
      <c r="C85" s="1139">
        <v>5</v>
      </c>
      <c r="D85" s="543"/>
      <c r="E85" s="542" t="s">
        <v>639</v>
      </c>
      <c r="F85" s="541">
        <v>6</v>
      </c>
      <c r="G85" s="1124"/>
      <c r="H85" s="1158" t="s">
        <v>638</v>
      </c>
      <c r="I85" s="1109">
        <v>0</v>
      </c>
    </row>
    <row r="86" spans="1:9" ht="12.9" customHeight="1">
      <c r="A86" s="1119"/>
      <c r="B86" s="1138"/>
      <c r="C86" s="1123"/>
      <c r="D86" s="574"/>
      <c r="E86" s="542" t="s">
        <v>637</v>
      </c>
      <c r="F86" s="541">
        <v>4</v>
      </c>
      <c r="G86" s="1125"/>
      <c r="H86" s="1138"/>
      <c r="I86" s="1110"/>
    </row>
    <row r="87" spans="1:9" ht="12.9" customHeight="1">
      <c r="A87" s="548"/>
      <c r="B87" s="542" t="s">
        <v>636</v>
      </c>
      <c r="C87" s="549">
        <v>3</v>
      </c>
      <c r="D87" s="543"/>
      <c r="E87" s="542" t="s">
        <v>635</v>
      </c>
      <c r="F87" s="549">
        <v>1</v>
      </c>
      <c r="G87" s="543"/>
      <c r="H87" s="542" t="s">
        <v>634</v>
      </c>
      <c r="I87" s="544">
        <v>0</v>
      </c>
    </row>
    <row r="88" spans="1:9" ht="12.9" customHeight="1">
      <c r="A88" s="548"/>
      <c r="B88" s="542" t="s">
        <v>633</v>
      </c>
      <c r="C88" s="549">
        <v>0</v>
      </c>
      <c r="D88" s="543"/>
      <c r="E88" s="542" t="s">
        <v>632</v>
      </c>
      <c r="F88" s="549">
        <v>0</v>
      </c>
      <c r="G88" s="574"/>
      <c r="H88" s="542" t="s">
        <v>631</v>
      </c>
      <c r="I88" s="544">
        <v>30</v>
      </c>
    </row>
    <row r="89" spans="1:9" ht="12.9" customHeight="1">
      <c r="A89" s="548"/>
      <c r="B89" s="542" t="s">
        <v>630</v>
      </c>
      <c r="C89" s="549">
        <v>0</v>
      </c>
      <c r="D89" s="543"/>
      <c r="E89" s="542" t="s">
        <v>629</v>
      </c>
      <c r="F89" s="549">
        <v>2</v>
      </c>
      <c r="G89" s="543"/>
      <c r="H89" s="542" t="s">
        <v>628</v>
      </c>
      <c r="I89" s="544">
        <v>0</v>
      </c>
    </row>
    <row r="90" spans="1:9" ht="12.9" customHeight="1">
      <c r="A90" s="548"/>
      <c r="B90" s="542" t="s">
        <v>627</v>
      </c>
      <c r="C90" s="549">
        <v>1</v>
      </c>
      <c r="D90" s="543"/>
      <c r="E90" s="542" t="s">
        <v>626</v>
      </c>
      <c r="F90" s="549">
        <v>0</v>
      </c>
      <c r="G90" s="543"/>
      <c r="H90" s="542" t="s">
        <v>625</v>
      </c>
      <c r="I90" s="544">
        <v>0</v>
      </c>
    </row>
    <row r="91" spans="1:9" ht="12.9" customHeight="1">
      <c r="A91" s="548"/>
      <c r="B91" s="542" t="s">
        <v>624</v>
      </c>
      <c r="C91" s="549">
        <v>10</v>
      </c>
      <c r="D91" s="543"/>
      <c r="E91" s="542" t="s">
        <v>623</v>
      </c>
      <c r="F91" s="549">
        <v>86</v>
      </c>
      <c r="G91" s="543"/>
      <c r="H91" s="552" t="s">
        <v>622</v>
      </c>
      <c r="I91" s="544">
        <v>6</v>
      </c>
    </row>
    <row r="92" spans="1:9" ht="12.9" customHeight="1">
      <c r="A92" s="548"/>
      <c r="B92" s="542" t="s">
        <v>621</v>
      </c>
      <c r="C92" s="549">
        <v>1</v>
      </c>
      <c r="D92" s="543"/>
      <c r="E92" s="542" t="s">
        <v>620</v>
      </c>
      <c r="F92" s="549">
        <v>2</v>
      </c>
      <c r="G92" s="543"/>
      <c r="H92" s="552" t="s">
        <v>619</v>
      </c>
      <c r="I92" s="544">
        <v>0</v>
      </c>
    </row>
    <row r="93" spans="1:9" ht="12.9" customHeight="1">
      <c r="A93" s="548"/>
      <c r="B93" s="542" t="s">
        <v>618</v>
      </c>
      <c r="C93" s="549">
        <v>1</v>
      </c>
      <c r="D93" s="543"/>
      <c r="E93" s="542" t="s">
        <v>617</v>
      </c>
      <c r="F93" s="549">
        <v>8</v>
      </c>
      <c r="G93" s="543"/>
      <c r="H93" s="552" t="s">
        <v>616</v>
      </c>
      <c r="I93" s="544">
        <v>1</v>
      </c>
    </row>
    <row r="94" spans="1:9" ht="12.9" customHeight="1">
      <c r="A94" s="548"/>
      <c r="B94" s="542" t="s">
        <v>615</v>
      </c>
      <c r="C94" s="549">
        <v>0</v>
      </c>
      <c r="D94" s="543"/>
      <c r="E94" s="542" t="s">
        <v>614</v>
      </c>
      <c r="F94" s="549">
        <v>0</v>
      </c>
      <c r="G94" s="543"/>
      <c r="H94" s="542" t="s">
        <v>613</v>
      </c>
      <c r="I94" s="544">
        <v>1</v>
      </c>
    </row>
    <row r="95" spans="1:9" ht="12.9" customHeight="1">
      <c r="A95" s="548"/>
      <c r="B95" s="542" t="s">
        <v>612</v>
      </c>
      <c r="C95" s="549">
        <v>8</v>
      </c>
      <c r="D95" s="543"/>
      <c r="E95" s="542" t="s">
        <v>611</v>
      </c>
      <c r="F95" s="549">
        <v>1</v>
      </c>
      <c r="G95" s="543"/>
      <c r="H95" s="576" t="s">
        <v>610</v>
      </c>
      <c r="I95" s="544">
        <v>0</v>
      </c>
    </row>
    <row r="96" spans="1:9" ht="12.9" customHeight="1">
      <c r="A96" s="548"/>
      <c r="B96" s="552" t="s">
        <v>609</v>
      </c>
      <c r="C96" s="549">
        <v>0</v>
      </c>
      <c r="D96" s="543"/>
      <c r="E96" s="542" t="s">
        <v>608</v>
      </c>
      <c r="F96" s="549">
        <v>3</v>
      </c>
      <c r="G96" s="1124"/>
      <c r="H96" s="1126" t="s">
        <v>607</v>
      </c>
      <c r="I96" s="1109">
        <v>0</v>
      </c>
    </row>
    <row r="97" spans="1:9" ht="12.9" customHeight="1">
      <c r="A97" s="548"/>
      <c r="B97" s="542" t="s">
        <v>606</v>
      </c>
      <c r="C97" s="549">
        <v>0</v>
      </c>
      <c r="D97" s="543"/>
      <c r="E97" s="542" t="s">
        <v>605</v>
      </c>
      <c r="F97" s="549">
        <v>0</v>
      </c>
      <c r="G97" s="1125"/>
      <c r="H97" s="1127"/>
      <c r="I97" s="1110"/>
    </row>
    <row r="98" spans="1:9" ht="12.9" customHeight="1">
      <c r="A98" s="548"/>
      <c r="B98" s="542" t="s">
        <v>604</v>
      </c>
      <c r="C98" s="549">
        <v>0</v>
      </c>
      <c r="D98" s="1124"/>
      <c r="E98" s="1194" t="s">
        <v>603</v>
      </c>
      <c r="F98" s="1139">
        <v>0</v>
      </c>
      <c r="G98" s="1124"/>
      <c r="H98" s="1137" t="s">
        <v>602</v>
      </c>
      <c r="I98" s="1109">
        <v>1</v>
      </c>
    </row>
    <row r="99" spans="1:9" ht="12.9" customHeight="1">
      <c r="A99" s="548"/>
      <c r="B99" s="542" t="s">
        <v>601</v>
      </c>
      <c r="C99" s="549">
        <v>0</v>
      </c>
      <c r="D99" s="1125"/>
      <c r="E99" s="1195"/>
      <c r="F99" s="1123"/>
      <c r="G99" s="1130"/>
      <c r="H99" s="1138"/>
      <c r="I99" s="1140"/>
    </row>
    <row r="100" spans="1:9" ht="12.9" customHeight="1">
      <c r="A100" s="548"/>
      <c r="B100" s="542" t="s">
        <v>600</v>
      </c>
      <c r="C100" s="549">
        <v>0</v>
      </c>
      <c r="D100" s="543"/>
      <c r="E100" s="542" t="s">
        <v>599</v>
      </c>
      <c r="F100" s="549">
        <v>1</v>
      </c>
      <c r="G100" s="1124"/>
      <c r="H100" s="1149" t="s">
        <v>598</v>
      </c>
      <c r="I100" s="1109">
        <v>2</v>
      </c>
    </row>
    <row r="101" spans="1:9" ht="12.9" customHeight="1">
      <c r="A101" s="548"/>
      <c r="B101" s="542" t="s">
        <v>597</v>
      </c>
      <c r="C101" s="549">
        <v>0</v>
      </c>
      <c r="D101" s="543"/>
      <c r="E101" s="542" t="s">
        <v>596</v>
      </c>
      <c r="F101" s="549">
        <v>0</v>
      </c>
      <c r="G101" s="1130"/>
      <c r="H101" s="1145"/>
      <c r="I101" s="1140"/>
    </row>
    <row r="102" spans="1:9" ht="12.9" customHeight="1">
      <c r="A102" s="548"/>
      <c r="B102" s="542" t="s">
        <v>595</v>
      </c>
      <c r="C102" s="549">
        <v>0</v>
      </c>
      <c r="D102" s="574"/>
      <c r="E102" s="542" t="s">
        <v>594</v>
      </c>
      <c r="F102" s="549">
        <v>0</v>
      </c>
      <c r="G102" s="543"/>
      <c r="H102" s="575" t="s">
        <v>593</v>
      </c>
      <c r="I102" s="544">
        <v>0</v>
      </c>
    </row>
    <row r="103" spans="1:9" ht="12.9" customHeight="1">
      <c r="A103" s="548"/>
      <c r="B103" s="542" t="s">
        <v>592</v>
      </c>
      <c r="C103" s="549">
        <v>0</v>
      </c>
      <c r="D103" s="543"/>
      <c r="E103" s="542" t="s">
        <v>591</v>
      </c>
      <c r="F103" s="549">
        <v>0</v>
      </c>
      <c r="G103" s="574"/>
      <c r="H103" s="542" t="s">
        <v>590</v>
      </c>
      <c r="I103" s="544">
        <v>0</v>
      </c>
    </row>
    <row r="104" spans="1:9" ht="12.9" customHeight="1">
      <c r="A104" s="548"/>
      <c r="B104" s="542" t="s">
        <v>589</v>
      </c>
      <c r="C104" s="549">
        <v>0</v>
      </c>
      <c r="D104" s="1124"/>
      <c r="E104" s="1155" t="s">
        <v>588</v>
      </c>
      <c r="F104" s="1139">
        <v>0</v>
      </c>
      <c r="G104" s="543"/>
      <c r="H104" s="552" t="s">
        <v>587</v>
      </c>
      <c r="I104" s="544">
        <v>0</v>
      </c>
    </row>
    <row r="105" spans="1:9" ht="12.9" customHeight="1">
      <c r="A105" s="548"/>
      <c r="B105" s="542" t="s">
        <v>586</v>
      </c>
      <c r="C105" s="549">
        <v>0</v>
      </c>
      <c r="D105" s="1125"/>
      <c r="E105" s="1156"/>
      <c r="F105" s="1123"/>
      <c r="G105" s="543"/>
      <c r="H105" s="542" t="s">
        <v>585</v>
      </c>
      <c r="I105" s="544">
        <v>0</v>
      </c>
    </row>
    <row r="106" spans="1:9" ht="12.9" customHeight="1">
      <c r="A106" s="548"/>
      <c r="B106" s="542" t="s">
        <v>584</v>
      </c>
      <c r="C106" s="549">
        <v>0</v>
      </c>
      <c r="D106" s="543"/>
      <c r="E106" s="542" t="s">
        <v>583</v>
      </c>
      <c r="F106" s="549">
        <v>3</v>
      </c>
      <c r="G106" s="543"/>
      <c r="H106" s="542" t="s">
        <v>582</v>
      </c>
      <c r="I106" s="544">
        <v>1</v>
      </c>
    </row>
    <row r="107" spans="1:9" ht="12.9" customHeight="1">
      <c r="A107" s="548"/>
      <c r="B107" s="542" t="s">
        <v>581</v>
      </c>
      <c r="C107" s="549">
        <v>1</v>
      </c>
      <c r="D107" s="543"/>
      <c r="E107" s="542" t="s">
        <v>580</v>
      </c>
      <c r="F107" s="541">
        <v>0</v>
      </c>
      <c r="G107" s="543"/>
      <c r="H107" s="542" t="s">
        <v>579</v>
      </c>
      <c r="I107" s="544">
        <v>0</v>
      </c>
    </row>
    <row r="108" spans="1:9" ht="13.5" customHeight="1">
      <c r="A108" s="573"/>
      <c r="B108" s="529" t="s">
        <v>578</v>
      </c>
      <c r="C108" s="528">
        <v>0</v>
      </c>
      <c r="D108" s="572"/>
      <c r="E108" s="571" t="s">
        <v>577</v>
      </c>
      <c r="F108" s="570">
        <v>0</v>
      </c>
      <c r="G108" s="569"/>
      <c r="H108" s="619" t="s">
        <v>576</v>
      </c>
      <c r="I108" s="539">
        <v>1</v>
      </c>
    </row>
    <row r="109" spans="1:9" ht="13.5" customHeight="1">
      <c r="A109" s="1141" t="s">
        <v>575</v>
      </c>
      <c r="B109" s="1142"/>
      <c r="C109" s="567"/>
      <c r="D109" s="1143" t="s">
        <v>575</v>
      </c>
      <c r="E109" s="1142"/>
      <c r="F109" s="566"/>
      <c r="G109" s="1157" t="s">
        <v>575</v>
      </c>
      <c r="H109" s="1142"/>
      <c r="I109" s="565"/>
    </row>
    <row r="110" spans="1:9">
      <c r="A110" s="564"/>
      <c r="B110" s="563" t="s">
        <v>574</v>
      </c>
      <c r="C110" s="562">
        <v>1</v>
      </c>
      <c r="D110" s="550"/>
      <c r="E110" s="542" t="s">
        <v>573</v>
      </c>
      <c r="F110" s="553">
        <v>0</v>
      </c>
      <c r="G110" s="561"/>
      <c r="H110" s="542" t="s">
        <v>883</v>
      </c>
      <c r="I110" s="560">
        <v>2</v>
      </c>
    </row>
    <row r="111" spans="1:9">
      <c r="A111" s="559"/>
      <c r="B111" s="542" t="s">
        <v>571</v>
      </c>
      <c r="C111" s="549">
        <v>0</v>
      </c>
      <c r="D111" s="550"/>
      <c r="E111" s="558" t="s">
        <v>570</v>
      </c>
      <c r="F111" s="541">
        <v>1</v>
      </c>
      <c r="G111" s="557"/>
      <c r="H111" s="556" t="s">
        <v>882</v>
      </c>
      <c r="I111" s="555">
        <v>0</v>
      </c>
    </row>
    <row r="112" spans="1:9">
      <c r="A112" s="1146"/>
      <c r="B112" s="1126" t="s">
        <v>568</v>
      </c>
      <c r="C112" s="1139">
        <v>0</v>
      </c>
      <c r="D112" s="1151"/>
      <c r="E112" s="1177" t="s">
        <v>567</v>
      </c>
      <c r="F112" s="1139">
        <v>0</v>
      </c>
      <c r="G112" s="1159"/>
      <c r="H112" s="1160" t="s">
        <v>566</v>
      </c>
      <c r="I112" s="1162">
        <v>3</v>
      </c>
    </row>
    <row r="113" spans="1:9">
      <c r="A113" s="1119"/>
      <c r="B113" s="1127"/>
      <c r="C113" s="1123"/>
      <c r="D113" s="1163"/>
      <c r="E113" s="1178"/>
      <c r="F113" s="1123"/>
      <c r="G113" s="1129"/>
      <c r="H113" s="1161"/>
      <c r="I113" s="1162"/>
    </row>
    <row r="114" spans="1:9">
      <c r="A114" s="548"/>
      <c r="B114" s="552" t="s">
        <v>565</v>
      </c>
      <c r="C114" s="541">
        <v>0</v>
      </c>
      <c r="D114" s="1151"/>
      <c r="E114" s="1164" t="s">
        <v>564</v>
      </c>
      <c r="F114" s="1139">
        <v>0</v>
      </c>
      <c r="G114" s="1129"/>
      <c r="H114" s="1161"/>
      <c r="I114" s="1162"/>
    </row>
    <row r="115" spans="1:9">
      <c r="A115" s="554"/>
      <c r="B115" s="552" t="s">
        <v>563</v>
      </c>
      <c r="C115" s="549">
        <v>1</v>
      </c>
      <c r="D115" s="1163"/>
      <c r="E115" s="1165"/>
      <c r="F115" s="1123"/>
      <c r="G115" s="1129"/>
      <c r="H115" s="1117"/>
      <c r="I115" s="1162"/>
    </row>
    <row r="116" spans="1:9">
      <c r="A116" s="548"/>
      <c r="B116" s="542" t="s">
        <v>562</v>
      </c>
      <c r="C116" s="549">
        <v>0</v>
      </c>
      <c r="D116" s="550"/>
      <c r="E116" s="542" t="s">
        <v>561</v>
      </c>
      <c r="F116" s="553">
        <v>0</v>
      </c>
      <c r="G116" s="545"/>
      <c r="H116" s="542" t="s">
        <v>560</v>
      </c>
      <c r="I116" s="544">
        <v>1</v>
      </c>
    </row>
    <row r="117" spans="1:9">
      <c r="A117" s="548"/>
      <c r="B117" s="542" t="s">
        <v>559</v>
      </c>
      <c r="C117" s="549">
        <v>0</v>
      </c>
      <c r="D117" s="550"/>
      <c r="E117" s="542" t="s">
        <v>558</v>
      </c>
      <c r="F117" s="553">
        <v>0</v>
      </c>
      <c r="G117" s="550"/>
      <c r="H117" s="542" t="s">
        <v>557</v>
      </c>
      <c r="I117" s="544">
        <v>3</v>
      </c>
    </row>
    <row r="118" spans="1:9">
      <c r="A118" s="548"/>
      <c r="B118" s="542" t="s">
        <v>556</v>
      </c>
      <c r="C118" s="549">
        <v>3</v>
      </c>
      <c r="D118" s="1151"/>
      <c r="E118" s="1179" t="s">
        <v>555</v>
      </c>
      <c r="F118" s="1139">
        <v>0</v>
      </c>
      <c r="G118" s="545"/>
      <c r="H118" s="617" t="s">
        <v>881</v>
      </c>
      <c r="I118" s="544">
        <v>5</v>
      </c>
    </row>
    <row r="119" spans="1:9" ht="13.2" customHeight="1">
      <c r="A119" s="548"/>
      <c r="B119" s="542" t="s">
        <v>553</v>
      </c>
      <c r="C119" s="549">
        <v>0</v>
      </c>
      <c r="D119" s="1163"/>
      <c r="E119" s="1180"/>
      <c r="F119" s="1123"/>
      <c r="G119" s="618"/>
      <c r="H119" s="617" t="s">
        <v>880</v>
      </c>
      <c r="I119" s="544">
        <v>1</v>
      </c>
    </row>
    <row r="120" spans="1:9">
      <c r="A120" s="548"/>
      <c r="B120" s="542" t="s">
        <v>552</v>
      </c>
      <c r="C120" s="549">
        <v>1</v>
      </c>
      <c r="D120" s="550"/>
      <c r="E120" s="542" t="s">
        <v>551</v>
      </c>
      <c r="F120" s="541">
        <v>0</v>
      </c>
      <c r="G120" s="543"/>
      <c r="H120" s="542" t="s">
        <v>879</v>
      </c>
      <c r="I120" s="544">
        <v>0</v>
      </c>
    </row>
    <row r="121" spans="1:9">
      <c r="A121" s="548"/>
      <c r="B121" s="542" t="s">
        <v>549</v>
      </c>
      <c r="C121" s="549">
        <v>0</v>
      </c>
      <c r="D121" s="550"/>
      <c r="E121" s="542" t="s">
        <v>548</v>
      </c>
      <c r="F121" s="541">
        <v>0</v>
      </c>
      <c r="G121" s="545"/>
      <c r="H121" s="542" t="s">
        <v>537</v>
      </c>
      <c r="I121" s="544">
        <v>14</v>
      </c>
    </row>
    <row r="122" spans="1:9">
      <c r="A122" s="548"/>
      <c r="B122" s="552" t="s">
        <v>546</v>
      </c>
      <c r="C122" s="549">
        <v>2</v>
      </c>
      <c r="D122" s="550"/>
      <c r="E122" s="542" t="s">
        <v>545</v>
      </c>
      <c r="F122" s="541">
        <v>0</v>
      </c>
      <c r="G122" s="545"/>
      <c r="H122" s="542" t="s">
        <v>534</v>
      </c>
      <c r="I122" s="544">
        <v>5</v>
      </c>
    </row>
    <row r="123" spans="1:9">
      <c r="A123" s="548"/>
      <c r="B123" s="552" t="s">
        <v>543</v>
      </c>
      <c r="C123" s="549">
        <v>4</v>
      </c>
      <c r="D123" s="1166"/>
      <c r="E123" s="1169" t="s">
        <v>542</v>
      </c>
      <c r="F123" s="1172">
        <v>0</v>
      </c>
      <c r="G123" s="1166"/>
      <c r="H123" s="1181" t="s">
        <v>531</v>
      </c>
      <c r="I123" s="1196">
        <v>0</v>
      </c>
    </row>
    <row r="124" spans="1:9" ht="13.5" customHeight="1">
      <c r="A124" s="548"/>
      <c r="B124" s="542" t="s">
        <v>540</v>
      </c>
      <c r="C124" s="549">
        <v>0</v>
      </c>
      <c r="D124" s="1167"/>
      <c r="E124" s="1170"/>
      <c r="F124" s="1173"/>
      <c r="G124" s="1167"/>
      <c r="H124" s="1181"/>
      <c r="I124" s="1197"/>
    </row>
    <row r="125" spans="1:9" ht="13.5" customHeight="1">
      <c r="A125" s="548"/>
      <c r="B125" s="542" t="s">
        <v>538</v>
      </c>
      <c r="C125" s="549">
        <v>0</v>
      </c>
      <c r="D125" s="1168"/>
      <c r="E125" s="1171"/>
      <c r="F125" s="1174"/>
      <c r="G125" s="1168"/>
      <c r="H125" s="1181"/>
      <c r="I125" s="1198"/>
    </row>
    <row r="126" spans="1:9" ht="13.5" customHeight="1">
      <c r="A126" s="548"/>
      <c r="B126" s="551" t="s">
        <v>536</v>
      </c>
      <c r="C126" s="549">
        <v>0</v>
      </c>
      <c r="D126" s="550"/>
      <c r="E126" s="542" t="s">
        <v>535</v>
      </c>
      <c r="F126" s="549">
        <v>0</v>
      </c>
      <c r="G126" s="545"/>
      <c r="H126" s="542" t="s">
        <v>525</v>
      </c>
      <c r="I126" s="544">
        <v>36</v>
      </c>
    </row>
    <row r="127" spans="1:9">
      <c r="A127" s="548"/>
      <c r="B127" s="542" t="s">
        <v>533</v>
      </c>
      <c r="C127" s="549">
        <v>0</v>
      </c>
      <c r="D127" s="550"/>
      <c r="E127" s="542" t="s">
        <v>532</v>
      </c>
      <c r="F127" s="549">
        <v>1</v>
      </c>
      <c r="G127" s="545"/>
      <c r="H127" s="542" t="s">
        <v>522</v>
      </c>
      <c r="I127" s="544">
        <v>1</v>
      </c>
    </row>
    <row r="128" spans="1:9">
      <c r="A128" s="548"/>
      <c r="B128" s="542" t="s">
        <v>530</v>
      </c>
      <c r="C128" s="549">
        <v>54</v>
      </c>
      <c r="D128" s="1151"/>
      <c r="E128" s="1149" t="s">
        <v>529</v>
      </c>
      <c r="F128" s="1182">
        <v>4</v>
      </c>
      <c r="G128" s="1166"/>
      <c r="H128" s="1169" t="s">
        <v>515</v>
      </c>
      <c r="I128" s="1196">
        <v>3</v>
      </c>
    </row>
    <row r="129" spans="1:9">
      <c r="A129" s="548"/>
      <c r="B129" s="542" t="s">
        <v>528</v>
      </c>
      <c r="C129" s="549">
        <v>0</v>
      </c>
      <c r="D129" s="1151"/>
      <c r="E129" s="1149"/>
      <c r="F129" s="1182"/>
      <c r="G129" s="1167"/>
      <c r="H129" s="1170"/>
      <c r="I129" s="1197"/>
    </row>
    <row r="130" spans="1:9">
      <c r="A130" s="548"/>
      <c r="B130" s="551" t="s">
        <v>527</v>
      </c>
      <c r="C130" s="541">
        <v>0</v>
      </c>
      <c r="D130" s="550"/>
      <c r="E130" s="542" t="s">
        <v>526</v>
      </c>
      <c r="F130" s="549">
        <v>4</v>
      </c>
      <c r="G130" s="1168"/>
      <c r="H130" s="1171"/>
      <c r="I130" s="1198"/>
    </row>
    <row r="131" spans="1:9">
      <c r="A131" s="548"/>
      <c r="B131" s="542" t="s">
        <v>524</v>
      </c>
      <c r="C131" s="541">
        <v>0</v>
      </c>
      <c r="D131" s="550"/>
      <c r="E131" s="542" t="s">
        <v>523</v>
      </c>
      <c r="F131" s="549">
        <v>0</v>
      </c>
      <c r="G131" s="545"/>
      <c r="H131" s="556" t="s">
        <v>569</v>
      </c>
      <c r="I131" s="544">
        <v>19</v>
      </c>
    </row>
    <row r="132" spans="1:9">
      <c r="A132" s="548"/>
      <c r="B132" s="542" t="s">
        <v>521</v>
      </c>
      <c r="C132" s="541">
        <v>0</v>
      </c>
      <c r="D132" s="1187"/>
      <c r="E132" s="1189" t="s">
        <v>520</v>
      </c>
      <c r="F132" s="1172">
        <v>0</v>
      </c>
      <c r="G132" s="1166"/>
      <c r="H132" s="1199" t="s">
        <v>878</v>
      </c>
      <c r="I132" s="1196">
        <v>1</v>
      </c>
    </row>
    <row r="133" spans="1:9">
      <c r="A133" s="548"/>
      <c r="B133" s="542" t="s">
        <v>518</v>
      </c>
      <c r="C133" s="541">
        <v>0</v>
      </c>
      <c r="D133" s="1188"/>
      <c r="E133" s="1190"/>
      <c r="F133" s="1174"/>
      <c r="G133" s="1167"/>
      <c r="H133" s="1200"/>
      <c r="I133" s="1197"/>
    </row>
    <row r="134" spans="1:9" ht="13.5" customHeight="1">
      <c r="A134" s="548"/>
      <c r="B134" s="542" t="s">
        <v>516</v>
      </c>
      <c r="C134" s="541">
        <v>0</v>
      </c>
      <c r="D134" s="561" t="s">
        <v>872</v>
      </c>
      <c r="E134" s="542" t="s">
        <v>877</v>
      </c>
      <c r="F134" s="541">
        <v>0</v>
      </c>
      <c r="G134" s="545"/>
      <c r="H134" s="616" t="s">
        <v>876</v>
      </c>
      <c r="I134" s="544">
        <v>1</v>
      </c>
    </row>
    <row r="135" spans="1:9" ht="13.5" customHeight="1">
      <c r="A135" s="548"/>
      <c r="B135" s="542" t="s">
        <v>513</v>
      </c>
      <c r="C135" s="541">
        <v>0</v>
      </c>
      <c r="D135" s="561" t="s">
        <v>872</v>
      </c>
      <c r="E135" s="615" t="s">
        <v>875</v>
      </c>
      <c r="F135" s="541">
        <v>0</v>
      </c>
      <c r="G135" s="545"/>
      <c r="H135" s="542" t="s">
        <v>517</v>
      </c>
      <c r="I135" s="544">
        <v>0</v>
      </c>
    </row>
    <row r="136" spans="1:9">
      <c r="A136" s="547"/>
      <c r="B136" s="546" t="s">
        <v>511</v>
      </c>
      <c r="C136" s="541">
        <v>0</v>
      </c>
      <c r="D136" s="1201" t="s">
        <v>872</v>
      </c>
      <c r="E136" s="1203" t="s">
        <v>874</v>
      </c>
      <c r="F136" s="1173">
        <v>0</v>
      </c>
      <c r="G136" s="545"/>
      <c r="H136" s="542" t="s">
        <v>514</v>
      </c>
      <c r="I136" s="544">
        <v>0</v>
      </c>
    </row>
    <row r="137" spans="1:9">
      <c r="A137" s="1183"/>
      <c r="B137" s="1175" t="s">
        <v>509</v>
      </c>
      <c r="C137" s="1148">
        <v>0</v>
      </c>
      <c r="D137" s="1202"/>
      <c r="E137" s="1204"/>
      <c r="F137" s="1174"/>
      <c r="G137" s="545"/>
      <c r="H137" s="542" t="s">
        <v>512</v>
      </c>
      <c r="I137" s="544">
        <v>1</v>
      </c>
    </row>
    <row r="138" spans="1:9" ht="13.5" customHeight="1">
      <c r="A138" s="1184"/>
      <c r="B138" s="1185"/>
      <c r="C138" s="1186"/>
      <c r="D138" s="614" t="s">
        <v>872</v>
      </c>
      <c r="E138" s="537" t="s">
        <v>873</v>
      </c>
      <c r="F138" s="536">
        <v>0</v>
      </c>
      <c r="G138" s="545"/>
      <c r="H138" s="542" t="s">
        <v>510</v>
      </c>
      <c r="I138" s="544">
        <v>2</v>
      </c>
    </row>
    <row r="139" spans="1:9" ht="13.5" customHeight="1">
      <c r="A139" s="533"/>
      <c r="B139" s="532" t="s">
        <v>505</v>
      </c>
      <c r="C139" s="531">
        <v>0</v>
      </c>
      <c r="D139" s="530" t="s">
        <v>872</v>
      </c>
      <c r="E139" s="529" t="s">
        <v>871</v>
      </c>
      <c r="F139" s="528">
        <v>0</v>
      </c>
      <c r="G139" s="540"/>
      <c r="H139" s="529" t="s">
        <v>507</v>
      </c>
      <c r="I139" s="539">
        <v>4</v>
      </c>
    </row>
    <row r="140" spans="1:9">
      <c r="A140" s="516" t="s">
        <v>1160</v>
      </c>
      <c r="B140" s="524"/>
      <c r="D140" s="527" t="s">
        <v>503</v>
      </c>
      <c r="E140" s="425" t="s">
        <v>870</v>
      </c>
      <c r="F140" s="526"/>
    </row>
    <row r="141" spans="1:9">
      <c r="A141" s="524"/>
      <c r="B141" s="524"/>
      <c r="E141" s="425" t="s">
        <v>501</v>
      </c>
      <c r="G141" s="524"/>
    </row>
    <row r="142" spans="1:9">
      <c r="A142" s="524"/>
      <c r="B142" s="524"/>
      <c r="E142" s="425"/>
      <c r="G142" s="524"/>
    </row>
    <row r="143" spans="1:9">
      <c r="A143" s="524"/>
      <c r="B143" s="524"/>
      <c r="D143" s="527"/>
      <c r="E143" s="425"/>
      <c r="F143" s="526"/>
    </row>
    <row r="144" spans="1:9">
      <c r="A144" s="524"/>
      <c r="B144" s="524"/>
      <c r="E144" s="613"/>
      <c r="H144" s="535"/>
      <c r="I144" s="534"/>
    </row>
    <row r="145" spans="1:8">
      <c r="A145" s="524"/>
      <c r="B145" s="524"/>
      <c r="D145" s="524"/>
      <c r="E145" s="613"/>
    </row>
    <row r="146" spans="1:8">
      <c r="A146" s="524"/>
      <c r="B146" s="524"/>
      <c r="D146" s="524"/>
      <c r="E146" s="613"/>
      <c r="H146" s="612"/>
    </row>
    <row r="147" spans="1:8">
      <c r="A147" s="524"/>
      <c r="B147" s="524"/>
      <c r="E147" s="535"/>
      <c r="H147" s="611"/>
    </row>
    <row r="148" spans="1:8">
      <c r="A148" s="524"/>
      <c r="B148" s="524"/>
      <c r="E148" s="535"/>
    </row>
    <row r="149" spans="1:8">
      <c r="B149" s="524"/>
      <c r="E149" s="535"/>
    </row>
    <row r="150" spans="1:8">
      <c r="B150" s="524"/>
    </row>
  </sheetData>
  <mergeCells count="126">
    <mergeCell ref="D136:D137"/>
    <mergeCell ref="E136:E137"/>
    <mergeCell ref="F136:F137"/>
    <mergeCell ref="A137:A138"/>
    <mergeCell ref="B137:B138"/>
    <mergeCell ref="C137:C138"/>
    <mergeCell ref="D128:D129"/>
    <mergeCell ref="E128:E129"/>
    <mergeCell ref="F128:F129"/>
    <mergeCell ref="G128:G130"/>
    <mergeCell ref="H128:H130"/>
    <mergeCell ref="I128:I130"/>
    <mergeCell ref="D132:D133"/>
    <mergeCell ref="E132:E133"/>
    <mergeCell ref="F132:F133"/>
    <mergeCell ref="G132:G133"/>
    <mergeCell ref="H132:H133"/>
    <mergeCell ref="I132:I133"/>
    <mergeCell ref="D118:D119"/>
    <mergeCell ref="E118:E119"/>
    <mergeCell ref="F118:F119"/>
    <mergeCell ref="D123:D125"/>
    <mergeCell ref="E123:E125"/>
    <mergeCell ref="F123:F125"/>
    <mergeCell ref="G123:G125"/>
    <mergeCell ref="H123:H125"/>
    <mergeCell ref="I123:I125"/>
    <mergeCell ref="A112:A113"/>
    <mergeCell ref="B112:B113"/>
    <mergeCell ref="C112:C113"/>
    <mergeCell ref="D112:D113"/>
    <mergeCell ref="E112:E113"/>
    <mergeCell ref="F112:F113"/>
    <mergeCell ref="G112:G115"/>
    <mergeCell ref="H112:H115"/>
    <mergeCell ref="I112:I115"/>
    <mergeCell ref="D114:D115"/>
    <mergeCell ref="E114:E115"/>
    <mergeCell ref="F114:F115"/>
    <mergeCell ref="G100:G101"/>
    <mergeCell ref="H100:H101"/>
    <mergeCell ref="I100:I101"/>
    <mergeCell ref="D104:D105"/>
    <mergeCell ref="E104:E105"/>
    <mergeCell ref="F104:F105"/>
    <mergeCell ref="A109:B109"/>
    <mergeCell ref="D109:E109"/>
    <mergeCell ref="G109:H109"/>
    <mergeCell ref="G85:G86"/>
    <mergeCell ref="H85:H86"/>
    <mergeCell ref="I85:I86"/>
    <mergeCell ref="G96:G97"/>
    <mergeCell ref="H96:H97"/>
    <mergeCell ref="I96:I97"/>
    <mergeCell ref="D98:D99"/>
    <mergeCell ref="E98:E99"/>
    <mergeCell ref="F98:F99"/>
    <mergeCell ref="G98:G99"/>
    <mergeCell ref="H98:H99"/>
    <mergeCell ref="I98:I99"/>
    <mergeCell ref="D80:D81"/>
    <mergeCell ref="E80:E81"/>
    <mergeCell ref="F80:F81"/>
    <mergeCell ref="D82:D83"/>
    <mergeCell ref="E82:E83"/>
    <mergeCell ref="F82:F83"/>
    <mergeCell ref="A85:A86"/>
    <mergeCell ref="B85:B86"/>
    <mergeCell ref="C85:C86"/>
    <mergeCell ref="G72:G73"/>
    <mergeCell ref="H72:H73"/>
    <mergeCell ref="I72:I73"/>
    <mergeCell ref="G74:G75"/>
    <mergeCell ref="H74:H75"/>
    <mergeCell ref="I74:I75"/>
    <mergeCell ref="A76:A77"/>
    <mergeCell ref="B76:B77"/>
    <mergeCell ref="C76:C77"/>
    <mergeCell ref="D66:D67"/>
    <mergeCell ref="E66:E67"/>
    <mergeCell ref="F66:F67"/>
    <mergeCell ref="A68:A69"/>
    <mergeCell ref="B68:B69"/>
    <mergeCell ref="C68:C69"/>
    <mergeCell ref="A70:A71"/>
    <mergeCell ref="B70:B71"/>
    <mergeCell ref="C70:C71"/>
    <mergeCell ref="A59:A60"/>
    <mergeCell ref="B59:B60"/>
    <mergeCell ref="C59:C60"/>
    <mergeCell ref="G61:G62"/>
    <mergeCell ref="H61:H62"/>
    <mergeCell ref="I61:I62"/>
    <mergeCell ref="A62:A63"/>
    <mergeCell ref="B62:B63"/>
    <mergeCell ref="C62:C63"/>
    <mergeCell ref="G40:G41"/>
    <mergeCell ref="H40:H41"/>
    <mergeCell ref="I40:I41"/>
    <mergeCell ref="A50:B50"/>
    <mergeCell ref="D50:E50"/>
    <mergeCell ref="G50:H50"/>
    <mergeCell ref="A51:A52"/>
    <mergeCell ref="B51:B52"/>
    <mergeCell ref="C51:C52"/>
    <mergeCell ref="G26:G27"/>
    <mergeCell ref="H26:H27"/>
    <mergeCell ref="I26:I27"/>
    <mergeCell ref="G36:G37"/>
    <mergeCell ref="H36:H37"/>
    <mergeCell ref="I36:I37"/>
    <mergeCell ref="D37:D38"/>
    <mergeCell ref="E37:E38"/>
    <mergeCell ref="F37:F38"/>
    <mergeCell ref="G38:G39"/>
    <mergeCell ref="H38:H39"/>
    <mergeCell ref="I38:I39"/>
    <mergeCell ref="A2:B2"/>
    <mergeCell ref="D2:E2"/>
    <mergeCell ref="G2:H2"/>
    <mergeCell ref="A3:B3"/>
    <mergeCell ref="B17:B18"/>
    <mergeCell ref="C17:C18"/>
    <mergeCell ref="A22:A23"/>
    <mergeCell ref="B22:B23"/>
    <mergeCell ref="C22:C23"/>
  </mergeCells>
  <phoneticPr fontId="11"/>
  <printOptions horizontalCentered="1"/>
  <pageMargins left="0" right="0" top="0.98425196850393704" bottom="0.39370078740157483" header="0.31496062992125984" footer="0.31496062992125984"/>
  <pageSetup paperSize="9" orientation="portrait" r:id="rId1"/>
  <rowBreaks count="2" manualBreakCount="2">
    <brk id="49" max="16383" man="1"/>
    <brk id="10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13C35-DA9A-4D92-ABFE-F90987433F07}">
  <dimension ref="A1:G32"/>
  <sheetViews>
    <sheetView view="pageBreakPreview" zoomScaleNormal="100" zoomScaleSheetLayoutView="100" workbookViewId="0">
      <selection activeCell="C16" sqref="C16"/>
    </sheetView>
  </sheetViews>
  <sheetFormatPr defaultColWidth="11.109375" defaultRowHeight="13.2"/>
  <cols>
    <col min="1" max="1" width="12.88671875" style="21" customWidth="1"/>
    <col min="2" max="7" width="12.33203125" style="21" customWidth="1"/>
    <col min="8" max="16384" width="11.109375" style="21"/>
  </cols>
  <sheetData>
    <row r="1" spans="1:7" ht="15" customHeight="1">
      <c r="A1" s="22" t="s">
        <v>895</v>
      </c>
    </row>
    <row r="2" spans="1:7" ht="12.9" customHeight="1" thickBot="1">
      <c r="A2" s="636"/>
      <c r="B2" s="635"/>
      <c r="C2" s="635"/>
      <c r="D2" s="635"/>
      <c r="E2" s="635"/>
      <c r="F2" s="635"/>
      <c r="G2" s="468" t="s">
        <v>451</v>
      </c>
    </row>
    <row r="3" spans="1:7" s="50" customFormat="1" ht="15" customHeight="1" thickTop="1">
      <c r="A3" s="414" t="s">
        <v>894</v>
      </c>
      <c r="B3" s="1084" t="s">
        <v>893</v>
      </c>
      <c r="C3" s="1086"/>
      <c r="D3" s="1084" t="s">
        <v>892</v>
      </c>
      <c r="E3" s="1086"/>
      <c r="F3" s="1084" t="s">
        <v>891</v>
      </c>
      <c r="G3" s="1086"/>
    </row>
    <row r="4" spans="1:7" s="50" customFormat="1" ht="15" customHeight="1">
      <c r="A4" s="330" t="s">
        <v>890</v>
      </c>
      <c r="B4" s="178" t="s">
        <v>889</v>
      </c>
      <c r="C4" s="79" t="s">
        <v>886</v>
      </c>
      <c r="D4" s="179" t="s">
        <v>888</v>
      </c>
      <c r="E4" s="178" t="s">
        <v>886</v>
      </c>
      <c r="F4" s="178" t="s">
        <v>887</v>
      </c>
      <c r="G4" s="79" t="s">
        <v>886</v>
      </c>
    </row>
    <row r="5" spans="1:7" s="50" customFormat="1" ht="18" customHeight="1">
      <c r="A5" s="634" t="s">
        <v>198</v>
      </c>
      <c r="B5" s="633">
        <v>20</v>
      </c>
      <c r="C5" s="633">
        <v>4</v>
      </c>
      <c r="D5" s="633">
        <v>33</v>
      </c>
      <c r="E5" s="633">
        <v>28</v>
      </c>
      <c r="F5" s="633">
        <v>20</v>
      </c>
      <c r="G5" s="633">
        <v>20</v>
      </c>
    </row>
    <row r="6" spans="1:7" s="50" customFormat="1" ht="18" customHeight="1">
      <c r="A6" s="634">
        <v>3</v>
      </c>
      <c r="B6" s="633">
        <v>20</v>
      </c>
      <c r="C6" s="633">
        <v>4</v>
      </c>
      <c r="D6" s="633">
        <v>33</v>
      </c>
      <c r="E6" s="633">
        <v>35</v>
      </c>
      <c r="F6" s="633">
        <v>20</v>
      </c>
      <c r="G6" s="633">
        <v>20</v>
      </c>
    </row>
    <row r="7" spans="1:7" s="50" customFormat="1" ht="18" customHeight="1">
      <c r="A7" s="632">
        <v>4</v>
      </c>
      <c r="B7" s="631">
        <v>20</v>
      </c>
      <c r="C7" s="631">
        <v>2</v>
      </c>
      <c r="D7" s="631">
        <v>33</v>
      </c>
      <c r="E7" s="631">
        <v>21</v>
      </c>
      <c r="F7" s="631">
        <v>20</v>
      </c>
      <c r="G7" s="631">
        <v>19</v>
      </c>
    </row>
    <row r="8" spans="1:7" ht="12" customHeight="1">
      <c r="A8" s="5" t="s">
        <v>1162</v>
      </c>
      <c r="G8" s="23"/>
    </row>
    <row r="11" spans="1:7">
      <c r="A11" s="629"/>
      <c r="B11" s="80"/>
      <c r="C11" s="80"/>
      <c r="D11" s="80"/>
      <c r="E11" s="80"/>
      <c r="F11" s="80"/>
      <c r="G11" s="80"/>
    </row>
    <row r="12" spans="1:7">
      <c r="A12" s="80"/>
      <c r="B12" s="80"/>
      <c r="C12" s="80"/>
      <c r="D12" s="80"/>
      <c r="E12" s="80"/>
      <c r="F12" s="80"/>
      <c r="G12" s="80"/>
    </row>
    <row r="13" spans="1:7">
      <c r="A13" s="80"/>
      <c r="B13" s="80"/>
      <c r="C13" s="80"/>
      <c r="D13" s="80"/>
      <c r="E13" s="80"/>
      <c r="F13" s="80"/>
      <c r="G13" s="80"/>
    </row>
    <row r="14" spans="1:7">
      <c r="A14" s="138"/>
      <c r="B14" s="80"/>
      <c r="C14" s="80"/>
      <c r="D14" s="80"/>
      <c r="E14" s="80"/>
      <c r="F14" s="80"/>
      <c r="G14" s="80"/>
    </row>
    <row r="15" spans="1:7">
      <c r="A15" s="86"/>
      <c r="B15" s="460"/>
      <c r="C15" s="627"/>
      <c r="D15" s="627"/>
      <c r="E15" s="460"/>
      <c r="F15" s="627"/>
      <c r="G15" s="627"/>
    </row>
    <row r="16" spans="1:7">
      <c r="A16" s="187"/>
      <c r="B16" s="630"/>
      <c r="C16" s="630"/>
      <c r="D16" s="630"/>
      <c r="E16" s="630"/>
      <c r="F16" s="630"/>
      <c r="G16" s="630"/>
    </row>
    <row r="17" spans="1:7">
      <c r="A17" s="460"/>
      <c r="B17" s="625"/>
      <c r="C17" s="625"/>
      <c r="D17" s="625"/>
      <c r="E17" s="625"/>
      <c r="F17" s="625"/>
      <c r="G17" s="625"/>
    </row>
    <row r="18" spans="1:7">
      <c r="A18" s="460"/>
      <c r="B18" s="625"/>
      <c r="C18" s="625"/>
      <c r="D18" s="625"/>
      <c r="E18" s="625"/>
      <c r="F18" s="625"/>
      <c r="G18" s="625"/>
    </row>
    <row r="19" spans="1:7">
      <c r="A19" s="624"/>
      <c r="B19" s="622"/>
      <c r="C19" s="622"/>
      <c r="D19" s="622"/>
      <c r="E19" s="622"/>
      <c r="F19" s="622"/>
      <c r="G19" s="622"/>
    </row>
    <row r="20" spans="1:7">
      <c r="A20" s="5"/>
      <c r="B20" s="5"/>
      <c r="C20" s="5"/>
      <c r="D20" s="5"/>
      <c r="E20" s="5"/>
      <c r="F20" s="5"/>
      <c r="G20" s="5"/>
    </row>
    <row r="23" spans="1:7">
      <c r="A23" s="629"/>
    </row>
    <row r="26" spans="1:7">
      <c r="A26" s="133"/>
    </row>
    <row r="27" spans="1:7">
      <c r="A27" s="628"/>
      <c r="B27" s="627"/>
      <c r="C27" s="627"/>
      <c r="D27" s="627"/>
      <c r="E27" s="627"/>
      <c r="F27" s="627"/>
      <c r="G27" s="627"/>
    </row>
    <row r="28" spans="1:7">
      <c r="A28" s="187"/>
      <c r="B28" s="460"/>
      <c r="C28" s="460"/>
      <c r="D28" s="460"/>
      <c r="E28" s="460"/>
      <c r="F28" s="460"/>
      <c r="G28" s="460"/>
    </row>
    <row r="29" spans="1:7">
      <c r="A29" s="460"/>
      <c r="B29" s="626"/>
      <c r="C29" s="626"/>
      <c r="D29" s="626"/>
      <c r="E29" s="626"/>
      <c r="F29" s="626"/>
      <c r="G29" s="625"/>
    </row>
    <row r="30" spans="1:7">
      <c r="A30" s="460"/>
      <c r="B30" s="626"/>
      <c r="C30" s="626"/>
      <c r="D30" s="626"/>
      <c r="E30" s="626"/>
      <c r="F30" s="626"/>
      <c r="G30" s="625"/>
    </row>
    <row r="31" spans="1:7">
      <c r="A31" s="624"/>
      <c r="B31" s="623"/>
      <c r="C31" s="623"/>
      <c r="D31" s="623"/>
      <c r="E31" s="623"/>
      <c r="F31" s="623"/>
      <c r="G31" s="622"/>
    </row>
    <row r="32" spans="1:7">
      <c r="A32" s="5"/>
    </row>
  </sheetData>
  <mergeCells count="3">
    <mergeCell ref="B3:C3"/>
    <mergeCell ref="D3:E3"/>
    <mergeCell ref="F3:G3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6B285-A5B5-4739-ADEB-9E01670BDE2C}">
  <dimension ref="A1:H8"/>
  <sheetViews>
    <sheetView view="pageBreakPreview" zoomScaleNormal="100" zoomScaleSheetLayoutView="100" workbookViewId="0">
      <selection activeCell="F32" sqref="F32"/>
    </sheetView>
  </sheetViews>
  <sheetFormatPr defaultColWidth="9" defaultRowHeight="13.2"/>
  <cols>
    <col min="1" max="8" width="10.88671875" style="21" customWidth="1"/>
    <col min="9" max="16384" width="9" style="21"/>
  </cols>
  <sheetData>
    <row r="1" spans="1:8" ht="15" customHeight="1">
      <c r="A1" s="22" t="s">
        <v>908</v>
      </c>
      <c r="H1" s="124"/>
    </row>
    <row r="2" spans="1:8" ht="9.9" customHeight="1" thickBot="1">
      <c r="A2" s="278"/>
      <c r="B2" s="290"/>
      <c r="C2" s="290"/>
      <c r="D2" s="290"/>
      <c r="E2" s="290"/>
      <c r="F2" s="290"/>
      <c r="G2" s="290"/>
      <c r="H2" s="468"/>
    </row>
    <row r="3" spans="1:8" s="50" customFormat="1" ht="15" customHeight="1" thickTop="1">
      <c r="A3" s="414" t="s">
        <v>894</v>
      </c>
      <c r="B3" s="642" t="s">
        <v>907</v>
      </c>
      <c r="C3" s="1084" t="s">
        <v>906</v>
      </c>
      <c r="D3" s="1085"/>
      <c r="E3" s="1085"/>
      <c r="F3" s="1085"/>
      <c r="G3" s="1085"/>
      <c r="H3" s="1086"/>
    </row>
    <row r="4" spans="1:8" s="50" customFormat="1" ht="15" customHeight="1">
      <c r="A4" s="129" t="s">
        <v>905</v>
      </c>
      <c r="B4" s="641" t="s">
        <v>904</v>
      </c>
      <c r="C4" s="178" t="s">
        <v>903</v>
      </c>
      <c r="D4" s="79" t="s">
        <v>902</v>
      </c>
      <c r="E4" s="179" t="s">
        <v>901</v>
      </c>
      <c r="F4" s="178" t="s">
        <v>900</v>
      </c>
      <c r="G4" s="178" t="s">
        <v>899</v>
      </c>
      <c r="H4" s="79" t="s">
        <v>898</v>
      </c>
    </row>
    <row r="5" spans="1:8" s="50" customFormat="1" ht="18" customHeight="1">
      <c r="A5" s="634" t="s">
        <v>206</v>
      </c>
      <c r="B5" s="639">
        <v>30</v>
      </c>
      <c r="C5" s="639">
        <v>42</v>
      </c>
      <c r="D5" s="640" t="s">
        <v>897</v>
      </c>
      <c r="E5" s="639">
        <v>10</v>
      </c>
      <c r="F5" s="639">
        <v>10</v>
      </c>
      <c r="G5" s="639">
        <v>9</v>
      </c>
      <c r="H5" s="639">
        <v>13</v>
      </c>
    </row>
    <row r="6" spans="1:8" s="50" customFormat="1" ht="18" customHeight="1">
      <c r="A6" s="634">
        <v>2</v>
      </c>
      <c r="B6" s="639">
        <v>30</v>
      </c>
      <c r="C6" s="639">
        <v>42</v>
      </c>
      <c r="D6" s="640" t="s">
        <v>897</v>
      </c>
      <c r="E6" s="639">
        <v>9</v>
      </c>
      <c r="F6" s="639">
        <v>14</v>
      </c>
      <c r="G6" s="639">
        <v>8</v>
      </c>
      <c r="H6" s="639">
        <v>11</v>
      </c>
    </row>
    <row r="7" spans="1:8" s="50" customFormat="1" ht="18" customHeight="1">
      <c r="A7" s="632">
        <v>3</v>
      </c>
      <c r="B7" s="637">
        <v>30</v>
      </c>
      <c r="C7" s="637">
        <v>44</v>
      </c>
      <c r="D7" s="638" t="s">
        <v>897</v>
      </c>
      <c r="E7" s="637">
        <v>12</v>
      </c>
      <c r="F7" s="637">
        <v>7</v>
      </c>
      <c r="G7" s="637">
        <v>17</v>
      </c>
      <c r="H7" s="637">
        <v>8</v>
      </c>
    </row>
    <row r="8" spans="1:8" ht="12" customHeight="1">
      <c r="A8" s="5" t="s">
        <v>1162</v>
      </c>
      <c r="B8" s="5"/>
      <c r="C8" s="5"/>
      <c r="D8" s="5"/>
      <c r="E8" s="5"/>
      <c r="F8" s="5"/>
      <c r="G8" s="5"/>
      <c r="H8" s="23" t="s">
        <v>896</v>
      </c>
    </row>
  </sheetData>
  <mergeCells count="1">
    <mergeCell ref="C3:H3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7489E-E160-443E-B4CF-395B483CB5FA}">
  <dimension ref="A1:E17"/>
  <sheetViews>
    <sheetView view="pageBreakPreview" zoomScaleNormal="100" zoomScaleSheetLayoutView="100" workbookViewId="0">
      <selection activeCell="B21" sqref="B21"/>
    </sheetView>
  </sheetViews>
  <sheetFormatPr defaultColWidth="9" defaultRowHeight="13.2"/>
  <cols>
    <col min="1" max="1" width="17.6640625" style="21" customWidth="1"/>
    <col min="2" max="5" width="17.33203125" style="21" customWidth="1"/>
    <col min="6" max="16384" width="9" style="21"/>
  </cols>
  <sheetData>
    <row r="1" spans="1:5" ht="15" customHeight="1" thickBot="1">
      <c r="A1" s="469" t="s">
        <v>403</v>
      </c>
      <c r="B1" s="290"/>
      <c r="C1" s="290"/>
      <c r="D1" s="290"/>
      <c r="E1" s="468" t="s">
        <v>402</v>
      </c>
    </row>
    <row r="2" spans="1:5" s="50" customFormat="1" ht="12.6" thickTop="1">
      <c r="A2" s="467" t="s">
        <v>401</v>
      </c>
      <c r="B2" s="1029" t="s">
        <v>400</v>
      </c>
      <c r="C2" s="1029" t="s">
        <v>399</v>
      </c>
      <c r="D2" s="1029" t="s">
        <v>386</v>
      </c>
      <c r="E2" s="1029" t="s">
        <v>398</v>
      </c>
    </row>
    <row r="3" spans="1:5" s="50" customFormat="1" ht="12">
      <c r="A3" s="466" t="s">
        <v>397</v>
      </c>
      <c r="B3" s="1030"/>
      <c r="C3" s="1030"/>
      <c r="D3" s="1030"/>
      <c r="E3" s="1030"/>
    </row>
    <row r="4" spans="1:5" s="50" customFormat="1" ht="18" customHeight="1">
      <c r="A4" s="128" t="s">
        <v>198</v>
      </c>
      <c r="B4" s="328">
        <v>18909</v>
      </c>
      <c r="C4" s="328">
        <v>24328</v>
      </c>
      <c r="D4" s="465">
        <v>3.55</v>
      </c>
      <c r="E4" s="328">
        <v>231279</v>
      </c>
    </row>
    <row r="5" spans="1:5" s="50" customFormat="1" ht="18" customHeight="1">
      <c r="A5" s="128">
        <v>3</v>
      </c>
      <c r="B5" s="464">
        <v>18976</v>
      </c>
      <c r="C5" s="46">
        <v>24191</v>
      </c>
      <c r="D5" s="463">
        <v>3.54</v>
      </c>
      <c r="E5" s="223">
        <v>231428</v>
      </c>
    </row>
    <row r="6" spans="1:5" s="50" customFormat="1" ht="18" customHeight="1">
      <c r="A6" s="126">
        <v>4</v>
      </c>
      <c r="B6" s="462">
        <v>18913</v>
      </c>
      <c r="C6" s="44">
        <v>23967</v>
      </c>
      <c r="D6" s="461">
        <v>3.46</v>
      </c>
      <c r="E6" s="222">
        <v>230841</v>
      </c>
    </row>
    <row r="7" spans="1:5" ht="12.9" customHeight="1">
      <c r="A7" s="5" t="s">
        <v>287</v>
      </c>
      <c r="B7" s="5"/>
      <c r="C7" s="5"/>
      <c r="D7" s="5"/>
      <c r="E7" s="23" t="s">
        <v>396</v>
      </c>
    </row>
    <row r="8" spans="1:5">
      <c r="A8" s="187"/>
      <c r="B8" s="187"/>
      <c r="C8" s="187"/>
      <c r="D8" s="187"/>
      <c r="E8" s="23" t="s">
        <v>395</v>
      </c>
    </row>
    <row r="9" spans="1:5">
      <c r="A9" s="187"/>
      <c r="B9" s="187"/>
      <c r="C9" s="187"/>
      <c r="D9" s="187"/>
      <c r="E9" s="187"/>
    </row>
    <row r="10" spans="1:5">
      <c r="A10" s="187"/>
      <c r="B10" s="187"/>
      <c r="C10" s="187"/>
      <c r="D10" s="187"/>
      <c r="E10" s="187"/>
    </row>
    <row r="11" spans="1:5">
      <c r="A11" s="187"/>
      <c r="B11" s="187"/>
      <c r="C11" s="187"/>
      <c r="D11" s="187"/>
      <c r="E11" s="187"/>
    </row>
    <row r="12" spans="1:5">
      <c r="A12" s="187"/>
      <c r="B12" s="187"/>
      <c r="C12" s="187"/>
      <c r="D12" s="187"/>
      <c r="E12" s="187"/>
    </row>
    <row r="13" spans="1:5">
      <c r="A13" s="187"/>
      <c r="B13" s="460"/>
      <c r="C13" s="460"/>
      <c r="D13" s="187"/>
      <c r="E13" s="187"/>
    </row>
    <row r="14" spans="1:5">
      <c r="A14" s="187"/>
      <c r="B14" s="187"/>
      <c r="C14" s="187"/>
      <c r="D14" s="187"/>
      <c r="E14" s="187"/>
    </row>
    <row r="15" spans="1:5">
      <c r="A15" s="187"/>
      <c r="B15" s="187"/>
      <c r="C15" s="187"/>
      <c r="D15" s="187"/>
      <c r="E15" s="187"/>
    </row>
    <row r="16" spans="1:5">
      <c r="A16" s="187"/>
      <c r="B16" s="187"/>
      <c r="C16" s="187"/>
      <c r="D16" s="187"/>
      <c r="E16" s="187"/>
    </row>
    <row r="17" spans="1:5">
      <c r="A17" s="187"/>
      <c r="B17" s="187"/>
      <c r="C17" s="187"/>
      <c r="D17" s="187"/>
      <c r="E17" s="187"/>
    </row>
  </sheetData>
  <mergeCells count="4">
    <mergeCell ref="B2:B3"/>
    <mergeCell ref="C2:C3"/>
    <mergeCell ref="D2:D3"/>
    <mergeCell ref="E2:E3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85AF1-3A71-4505-98FD-5ABC5FF96E26}">
  <dimension ref="A1:G10"/>
  <sheetViews>
    <sheetView view="pageBreakPreview" zoomScaleNormal="100" zoomScaleSheetLayoutView="100" workbookViewId="0">
      <selection activeCell="E18" sqref="E18"/>
    </sheetView>
  </sheetViews>
  <sheetFormatPr defaultColWidth="9" defaultRowHeight="13.2"/>
  <cols>
    <col min="1" max="1" width="9.33203125" style="21" customWidth="1"/>
    <col min="2" max="7" width="8.6640625" style="21" customWidth="1"/>
    <col min="8" max="16384" width="9" style="21"/>
  </cols>
  <sheetData>
    <row r="1" spans="1:7" ht="15" customHeight="1">
      <c r="A1" s="22" t="s">
        <v>915</v>
      </c>
    </row>
    <row r="2" spans="1:7" ht="9.9" customHeight="1" thickBot="1">
      <c r="A2" s="138"/>
    </row>
    <row r="3" spans="1:7" s="50" customFormat="1" ht="15.9" customHeight="1" thickTop="1">
      <c r="A3" s="87" t="s">
        <v>11</v>
      </c>
      <c r="B3" s="289" t="s">
        <v>914</v>
      </c>
      <c r="C3" s="288"/>
      <c r="D3" s="288"/>
      <c r="E3" s="289" t="s">
        <v>913</v>
      </c>
      <c r="F3" s="288"/>
      <c r="G3" s="287"/>
    </row>
    <row r="4" spans="1:7" s="50" customFormat="1" ht="15.9" customHeight="1">
      <c r="A4" s="129" t="s">
        <v>912</v>
      </c>
      <c r="B4" s="79" t="s">
        <v>194</v>
      </c>
      <c r="C4" s="79" t="s">
        <v>911</v>
      </c>
      <c r="D4" s="178" t="s">
        <v>910</v>
      </c>
      <c r="E4" s="79" t="s">
        <v>194</v>
      </c>
      <c r="F4" s="178" t="s">
        <v>911</v>
      </c>
      <c r="G4" s="79" t="s">
        <v>910</v>
      </c>
    </row>
    <row r="5" spans="1:7" s="50" customFormat="1" ht="18" customHeight="1">
      <c r="A5" s="128" t="s">
        <v>206</v>
      </c>
      <c r="B5" s="296">
        <v>2704</v>
      </c>
      <c r="C5" s="296">
        <v>813</v>
      </c>
      <c r="D5" s="285">
        <v>1891</v>
      </c>
      <c r="E5" s="296">
        <v>12681</v>
      </c>
      <c r="F5" s="296">
        <v>133</v>
      </c>
      <c r="G5" s="285">
        <v>12548</v>
      </c>
    </row>
    <row r="6" spans="1:7" s="50" customFormat="1" ht="18" customHeight="1">
      <c r="A6" s="128">
        <v>2</v>
      </c>
      <c r="B6" s="296">
        <v>3181</v>
      </c>
      <c r="C6" s="296">
        <v>861</v>
      </c>
      <c r="D6" s="285">
        <v>2320</v>
      </c>
      <c r="E6" s="296">
        <v>14133</v>
      </c>
      <c r="F6" s="296">
        <v>132</v>
      </c>
      <c r="G6" s="285">
        <v>14001</v>
      </c>
    </row>
    <row r="7" spans="1:7" s="50" customFormat="1" ht="18" customHeight="1">
      <c r="A7" s="126">
        <v>3</v>
      </c>
      <c r="B7" s="350">
        <v>4170</v>
      </c>
      <c r="C7" s="350">
        <v>937</v>
      </c>
      <c r="D7" s="284">
        <v>3233</v>
      </c>
      <c r="E7" s="350">
        <v>12678</v>
      </c>
      <c r="F7" s="350">
        <v>158</v>
      </c>
      <c r="G7" s="284">
        <v>12520</v>
      </c>
    </row>
    <row r="8" spans="1:7" ht="12" customHeight="1">
      <c r="A8" s="5" t="s">
        <v>909</v>
      </c>
    </row>
    <row r="9" spans="1:7" ht="12" customHeight="1">
      <c r="A9" s="123"/>
    </row>
    <row r="10" spans="1:7">
      <c r="A10" s="123"/>
    </row>
  </sheetData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1C76A-D608-472F-B4F1-3A1335867518}">
  <dimension ref="A1:F9"/>
  <sheetViews>
    <sheetView view="pageBreakPreview" zoomScale="90" zoomScaleNormal="100" zoomScaleSheetLayoutView="90" workbookViewId="0">
      <selection activeCell="B15" sqref="B15"/>
    </sheetView>
  </sheetViews>
  <sheetFormatPr defaultColWidth="9" defaultRowHeight="13.2"/>
  <cols>
    <col min="1" max="1" width="28.6640625" style="133" customWidth="1"/>
    <col min="2" max="3" width="19.109375" style="133" customWidth="1"/>
    <col min="4" max="4" width="19.109375" style="281" customWidth="1"/>
    <col min="5" max="5" width="10.44140625" style="133" customWidth="1"/>
    <col min="6" max="16384" width="9" style="133"/>
  </cols>
  <sheetData>
    <row r="1" spans="1:6" ht="15" customHeight="1">
      <c r="A1" s="292" t="s">
        <v>213</v>
      </c>
      <c r="B1" s="80"/>
      <c r="C1" s="80"/>
      <c r="D1" s="80"/>
      <c r="E1" s="286"/>
      <c r="F1" s="80"/>
    </row>
    <row r="2" spans="1:6" ht="9.9" customHeight="1" thickBot="1">
      <c r="A2" s="291"/>
      <c r="B2" s="290"/>
      <c r="C2" s="290"/>
      <c r="D2" s="290"/>
      <c r="E2" s="286"/>
      <c r="F2" s="80"/>
    </row>
    <row r="3" spans="1:6" s="134" customFormat="1" ht="15" customHeight="1" thickTop="1">
      <c r="A3" s="130" t="s">
        <v>212</v>
      </c>
      <c r="B3" s="289" t="s">
        <v>211</v>
      </c>
      <c r="C3" s="288"/>
      <c r="D3" s="287"/>
      <c r="E3" s="286"/>
    </row>
    <row r="4" spans="1:6" s="134" customFormat="1" ht="15" customHeight="1">
      <c r="A4" s="129" t="s">
        <v>210</v>
      </c>
      <c r="B4" s="179" t="s">
        <v>209</v>
      </c>
      <c r="C4" s="148" t="s">
        <v>208</v>
      </c>
      <c r="D4" s="79" t="s">
        <v>207</v>
      </c>
      <c r="E4" s="286"/>
    </row>
    <row r="5" spans="1:6" s="134" customFormat="1" ht="18" customHeight="1">
      <c r="A5" s="128" t="s">
        <v>206</v>
      </c>
      <c r="B5" s="1007" t="s">
        <v>205</v>
      </c>
      <c r="C5" s="285">
        <v>3008</v>
      </c>
      <c r="D5" s="285">
        <v>168</v>
      </c>
      <c r="E5" s="283"/>
    </row>
    <row r="6" spans="1:6" s="134" customFormat="1" ht="18" customHeight="1">
      <c r="A6" s="128">
        <v>2</v>
      </c>
      <c r="B6" s="296" t="s">
        <v>205</v>
      </c>
      <c r="C6" s="285">
        <v>3370</v>
      </c>
      <c r="D6" s="285">
        <v>171</v>
      </c>
      <c r="E6" s="283"/>
    </row>
    <row r="7" spans="1:6" s="134" customFormat="1" ht="18" customHeight="1">
      <c r="A7" s="126">
        <v>3</v>
      </c>
      <c r="B7" s="284">
        <v>6609</v>
      </c>
      <c r="C7" s="284">
        <v>3451</v>
      </c>
      <c r="D7" s="284">
        <v>198</v>
      </c>
      <c r="E7" s="283"/>
    </row>
    <row r="8" spans="1:6" ht="12" customHeight="1">
      <c r="A8" s="265" t="s">
        <v>204</v>
      </c>
      <c r="B8" s="5"/>
      <c r="C8" s="5"/>
      <c r="D8" s="23" t="s">
        <v>203</v>
      </c>
      <c r="E8" s="281"/>
    </row>
    <row r="9" spans="1:6">
      <c r="B9" s="5"/>
      <c r="C9" s="5"/>
      <c r="D9" s="282"/>
      <c r="E9" s="5"/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3E85-71C0-4E0C-A688-A4650C20F211}">
  <dimension ref="A1:E28"/>
  <sheetViews>
    <sheetView view="pageBreakPreview" zoomScaleNormal="100" zoomScaleSheetLayoutView="100" workbookViewId="0">
      <selection activeCell="D17" sqref="D17"/>
    </sheetView>
  </sheetViews>
  <sheetFormatPr defaultColWidth="9" defaultRowHeight="13.2"/>
  <cols>
    <col min="1" max="1" width="17.6640625" style="80" customWidth="1"/>
    <col min="2" max="5" width="17.33203125" style="80" customWidth="1"/>
    <col min="6" max="16384" width="9" style="80"/>
  </cols>
  <sheetData>
    <row r="1" spans="1:5" ht="15" customHeight="1">
      <c r="A1" s="22" t="s">
        <v>226</v>
      </c>
    </row>
    <row r="2" spans="1:5" ht="9.9" customHeight="1" thickBot="1">
      <c r="A2" s="278"/>
      <c r="B2" s="290"/>
      <c r="C2" s="290"/>
      <c r="D2" s="290"/>
      <c r="E2" s="290"/>
    </row>
    <row r="3" spans="1:5" s="298" customFormat="1" ht="15" customHeight="1" thickTop="1">
      <c r="A3" s="130" t="s">
        <v>225</v>
      </c>
      <c r="B3" s="301" t="s">
        <v>224</v>
      </c>
      <c r="C3" s="1029" t="s">
        <v>223</v>
      </c>
      <c r="D3" s="1029" t="s">
        <v>222</v>
      </c>
      <c r="E3" s="1029" t="s">
        <v>221</v>
      </c>
    </row>
    <row r="4" spans="1:5" s="298" customFormat="1" ht="15" customHeight="1">
      <c r="A4" s="300" t="s">
        <v>220</v>
      </c>
      <c r="B4" s="299" t="s">
        <v>219</v>
      </c>
      <c r="C4" s="1030"/>
      <c r="D4" s="1030"/>
      <c r="E4" s="1030"/>
    </row>
    <row r="5" spans="1:5" s="81" customFormat="1" ht="18" customHeight="1">
      <c r="A5" s="128" t="s">
        <v>206</v>
      </c>
      <c r="B5" s="297" t="s">
        <v>218</v>
      </c>
      <c r="C5" s="285">
        <v>20449200</v>
      </c>
      <c r="D5" s="285">
        <v>4500000</v>
      </c>
      <c r="E5" s="295">
        <v>5.51</v>
      </c>
    </row>
    <row r="6" spans="1:5" s="81" customFormat="1" ht="18" customHeight="1">
      <c r="A6" s="128">
        <v>2</v>
      </c>
      <c r="B6" s="296" t="s">
        <v>217</v>
      </c>
      <c r="C6" s="285">
        <v>20367600</v>
      </c>
      <c r="D6" s="285">
        <v>3460000</v>
      </c>
      <c r="E6" s="295">
        <v>5.36</v>
      </c>
    </row>
    <row r="7" spans="1:5" s="81" customFormat="1" ht="18" customHeight="1">
      <c r="A7" s="126">
        <v>3</v>
      </c>
      <c r="B7" s="350" t="s">
        <v>216</v>
      </c>
      <c r="C7" s="284">
        <v>18853628</v>
      </c>
      <c r="D7" s="284">
        <v>3897000</v>
      </c>
      <c r="E7" s="294">
        <v>4.9000000000000004</v>
      </c>
    </row>
    <row r="8" spans="1:5" s="5" customFormat="1" ht="12" customHeight="1">
      <c r="A8" s="265" t="s">
        <v>204</v>
      </c>
      <c r="C8" s="5" t="s">
        <v>215</v>
      </c>
      <c r="E8" s="293"/>
    </row>
    <row r="9" spans="1:5" s="187" customFormat="1" ht="13.5" customHeight="1">
      <c r="C9" s="5" t="s">
        <v>214</v>
      </c>
      <c r="E9" s="293"/>
    </row>
    <row r="10" spans="1:5" s="187" customFormat="1" ht="13.5" customHeight="1"/>
    <row r="11" spans="1:5" s="187" customFormat="1" ht="13.5" customHeight="1"/>
    <row r="12" spans="1:5" s="187" customFormat="1" ht="13.5" customHeight="1"/>
    <row r="13" spans="1:5" s="187" customFormat="1" ht="13.5" customHeight="1"/>
    <row r="14" spans="1:5" s="187" customFormat="1" ht="13.5" customHeight="1"/>
    <row r="15" spans="1:5" s="187" customFormat="1" ht="13.5" customHeight="1"/>
    <row r="16" spans="1:5" s="187" customFormat="1" ht="13.5" customHeight="1"/>
    <row r="17" s="187" customFormat="1" ht="13.5" customHeight="1"/>
    <row r="18" s="187" customFormat="1" ht="13.5" customHeight="1"/>
    <row r="19" s="187" customFormat="1" ht="13.5" customHeight="1"/>
    <row r="20" s="187" customFormat="1" ht="13.5" customHeight="1"/>
    <row r="21" s="187" customFormat="1" ht="13.5" customHeight="1"/>
    <row r="22" s="187" customFormat="1" ht="13.5" customHeight="1"/>
    <row r="23" s="187" customFormat="1" ht="13.5" customHeight="1"/>
    <row r="24" s="187" customFormat="1" ht="13.5" customHeight="1"/>
    <row r="25" s="187" customFormat="1" ht="13.5" customHeight="1"/>
    <row r="26" s="187" customFormat="1" ht="13.5" customHeight="1"/>
    <row r="27" s="187" customFormat="1" ht="13.5" customHeight="1"/>
    <row r="28" s="187" customFormat="1" ht="13.5" customHeight="1"/>
  </sheetData>
  <mergeCells count="3">
    <mergeCell ref="C3:C4"/>
    <mergeCell ref="D3:D4"/>
    <mergeCell ref="E3:E4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72053-7AAB-4115-872E-DDA72F6C83AF}">
  <dimension ref="A1:H43"/>
  <sheetViews>
    <sheetView view="pageBreakPreview" zoomScaleNormal="100" zoomScaleSheetLayoutView="100" workbookViewId="0">
      <selection activeCell="F17" sqref="F17"/>
    </sheetView>
  </sheetViews>
  <sheetFormatPr defaultColWidth="9" defaultRowHeight="13.5" customHeight="1"/>
  <cols>
    <col min="1" max="1" width="12.88671875" style="359" customWidth="1"/>
    <col min="2" max="2" width="12.33203125" style="359" customWidth="1"/>
    <col min="3" max="3" width="13.109375" style="359" bestFit="1" customWidth="1"/>
    <col min="4" max="4" width="12.33203125" style="359" customWidth="1"/>
    <col min="5" max="5" width="13.109375" style="359" bestFit="1" customWidth="1"/>
    <col min="6" max="7" width="12.33203125" style="359" customWidth="1"/>
    <col min="8" max="16384" width="9" style="359"/>
  </cols>
  <sheetData>
    <row r="1" spans="1:7" ht="15" customHeight="1">
      <c r="A1" s="385" t="s">
        <v>924</v>
      </c>
    </row>
    <row r="2" spans="1:7" s="382" customFormat="1" ht="9.9" customHeight="1" thickBot="1">
      <c r="A2" s="659"/>
      <c r="B2" s="383"/>
      <c r="C2" s="383"/>
      <c r="D2" s="383"/>
      <c r="E2" s="383"/>
      <c r="F2" s="383"/>
      <c r="G2" s="383"/>
    </row>
    <row r="3" spans="1:7" s="368" customFormat="1" ht="16.5" customHeight="1" thickTop="1">
      <c r="A3" s="658" t="s">
        <v>60</v>
      </c>
      <c r="B3" s="657" t="s">
        <v>923</v>
      </c>
      <c r="C3" s="655"/>
      <c r="D3" s="657" t="s">
        <v>922</v>
      </c>
      <c r="E3" s="655"/>
      <c r="F3" s="656" t="s">
        <v>921</v>
      </c>
      <c r="G3" s="655"/>
    </row>
    <row r="4" spans="1:7" s="368" customFormat="1" ht="16.5" customHeight="1">
      <c r="A4" s="654" t="s">
        <v>264</v>
      </c>
      <c r="B4" s="652" t="s">
        <v>920</v>
      </c>
      <c r="C4" s="653" t="s">
        <v>918</v>
      </c>
      <c r="D4" s="652" t="s">
        <v>919</v>
      </c>
      <c r="E4" s="653" t="s">
        <v>918</v>
      </c>
      <c r="F4" s="652" t="s">
        <v>919</v>
      </c>
      <c r="G4" s="651" t="s">
        <v>918</v>
      </c>
    </row>
    <row r="5" spans="1:7" s="372" customFormat="1" ht="18" customHeight="1">
      <c r="A5" s="650" t="s">
        <v>206</v>
      </c>
      <c r="B5" s="648">
        <v>171595</v>
      </c>
      <c r="C5" s="648">
        <v>12069477</v>
      </c>
      <c r="D5" s="648">
        <v>142156</v>
      </c>
      <c r="E5" s="648">
        <v>10396841</v>
      </c>
      <c r="F5" s="648">
        <v>29439</v>
      </c>
      <c r="G5" s="648">
        <v>1672636</v>
      </c>
    </row>
    <row r="6" spans="1:7" s="372" customFormat="1" ht="18" customHeight="1">
      <c r="A6" s="649">
        <v>2</v>
      </c>
      <c r="B6" s="648">
        <f>D6+F6</f>
        <v>171293</v>
      </c>
      <c r="C6" s="648">
        <v>11677376</v>
      </c>
      <c r="D6" s="648">
        <v>141121</v>
      </c>
      <c r="E6" s="648">
        <v>10044634</v>
      </c>
      <c r="F6" s="648">
        <v>30172</v>
      </c>
      <c r="G6" s="648">
        <v>1632742</v>
      </c>
    </row>
    <row r="7" spans="1:7" s="372" customFormat="1" ht="18" customHeight="1">
      <c r="A7" s="647">
        <v>3</v>
      </c>
      <c r="B7" s="646">
        <v>170411</v>
      </c>
      <c r="C7" s="646">
        <v>12257777</v>
      </c>
      <c r="D7" s="646">
        <v>140195</v>
      </c>
      <c r="E7" s="646">
        <v>10451757</v>
      </c>
      <c r="F7" s="646">
        <v>30216</v>
      </c>
      <c r="G7" s="646">
        <v>1806020</v>
      </c>
    </row>
    <row r="8" spans="1:7" s="364" customFormat="1" ht="12" customHeight="1">
      <c r="A8" s="364" t="s">
        <v>917</v>
      </c>
      <c r="C8" s="360"/>
      <c r="G8" s="363" t="s">
        <v>916</v>
      </c>
    </row>
    <row r="9" spans="1:7" s="382" customFormat="1" ht="13.5" customHeight="1"/>
    <row r="10" spans="1:7" s="382" customFormat="1" ht="13.5" customHeight="1">
      <c r="B10" s="645"/>
      <c r="E10" s="644"/>
    </row>
    <row r="11" spans="1:7" s="382" customFormat="1" ht="13.5" customHeight="1">
      <c r="C11" s="644"/>
      <c r="D11" s="644"/>
    </row>
    <row r="12" spans="1:7" s="382" customFormat="1" ht="13.5" customHeight="1"/>
    <row r="13" spans="1:7" s="382" customFormat="1" ht="13.5" customHeight="1"/>
    <row r="14" spans="1:7" s="382" customFormat="1" ht="13.5" customHeight="1"/>
    <row r="15" spans="1:7" s="382" customFormat="1" ht="13.5" customHeight="1"/>
    <row r="43" spans="8:8" ht="13.5" customHeight="1">
      <c r="H43" s="643"/>
    </row>
  </sheetData>
  <phoneticPr fontId="1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B6F2-BCA1-4FB5-A3C1-0F2473D1877B}">
  <sheetPr>
    <pageSetUpPr fitToPage="1"/>
  </sheetPr>
  <dimension ref="A1:H42"/>
  <sheetViews>
    <sheetView view="pageBreakPreview" zoomScaleNormal="100" zoomScaleSheetLayoutView="100" workbookViewId="0">
      <selection activeCell="D18" sqref="D18"/>
    </sheetView>
  </sheetViews>
  <sheetFormatPr defaultColWidth="9" defaultRowHeight="13.5" customHeight="1"/>
  <cols>
    <col min="1" max="1" width="9.6640625" style="359" customWidth="1"/>
    <col min="2" max="2" width="17.109375" style="359" customWidth="1"/>
    <col min="3" max="3" width="16.88671875" style="359" customWidth="1"/>
    <col min="4" max="4" width="11.109375" style="359" bestFit="1" customWidth="1"/>
    <col min="5" max="6" width="14.109375" style="359" customWidth="1"/>
    <col min="7" max="7" width="11" style="359" customWidth="1"/>
    <col min="8" max="16384" width="9" style="359"/>
  </cols>
  <sheetData>
    <row r="1" spans="1:7" ht="15" customHeight="1">
      <c r="A1" s="385" t="s">
        <v>930</v>
      </c>
    </row>
    <row r="2" spans="1:7" s="382" customFormat="1" ht="9.9" customHeight="1" thickBot="1">
      <c r="A2" s="659"/>
      <c r="B2" s="383"/>
      <c r="C2" s="383"/>
      <c r="D2" s="383"/>
      <c r="E2" s="383"/>
      <c r="F2" s="383"/>
      <c r="G2" s="383"/>
    </row>
    <row r="3" spans="1:7" s="368" customFormat="1" ht="17.25" customHeight="1" thickTop="1">
      <c r="A3" s="658" t="s">
        <v>60</v>
      </c>
      <c r="B3" s="657" t="s">
        <v>929</v>
      </c>
      <c r="C3" s="656"/>
      <c r="D3" s="655"/>
      <c r="E3" s="657" t="s">
        <v>928</v>
      </c>
      <c r="F3" s="656"/>
      <c r="G3" s="655"/>
    </row>
    <row r="4" spans="1:7" s="368" customFormat="1" ht="17.25" customHeight="1">
      <c r="A4" s="654" t="s">
        <v>264</v>
      </c>
      <c r="B4" s="376" t="s">
        <v>927</v>
      </c>
      <c r="C4" s="376" t="s">
        <v>926</v>
      </c>
      <c r="D4" s="376" t="s">
        <v>925</v>
      </c>
      <c r="E4" s="376" t="s">
        <v>927</v>
      </c>
      <c r="F4" s="376" t="s">
        <v>926</v>
      </c>
      <c r="G4" s="376" t="s">
        <v>925</v>
      </c>
    </row>
    <row r="5" spans="1:7" s="372" customFormat="1" ht="18" customHeight="1">
      <c r="A5" s="650" t="s">
        <v>206</v>
      </c>
      <c r="B5" s="669">
        <v>12069476750</v>
      </c>
      <c r="C5" s="669">
        <v>11867358030</v>
      </c>
      <c r="D5" s="670">
        <v>98.33</v>
      </c>
      <c r="E5" s="669">
        <v>614689270</v>
      </c>
      <c r="F5" s="669">
        <v>126135994</v>
      </c>
      <c r="G5" s="668">
        <v>20.52</v>
      </c>
    </row>
    <row r="6" spans="1:7" s="372" customFormat="1" ht="18" customHeight="1">
      <c r="A6" s="650">
        <v>2</v>
      </c>
      <c r="B6" s="669">
        <v>11677375810</v>
      </c>
      <c r="C6" s="669">
        <v>11517649355</v>
      </c>
      <c r="D6" s="670">
        <v>98.63</v>
      </c>
      <c r="E6" s="669">
        <v>487320023</v>
      </c>
      <c r="F6" s="669">
        <v>99589459</v>
      </c>
      <c r="G6" s="668">
        <v>20.440000000000001</v>
      </c>
    </row>
    <row r="7" spans="1:7" s="372" customFormat="1" ht="18" customHeight="1">
      <c r="A7" s="667">
        <v>3</v>
      </c>
      <c r="B7" s="665">
        <v>12257777030</v>
      </c>
      <c r="C7" s="665">
        <v>12119187006</v>
      </c>
      <c r="D7" s="666">
        <v>98.87</v>
      </c>
      <c r="E7" s="665">
        <v>416993071</v>
      </c>
      <c r="F7" s="665">
        <v>81203646</v>
      </c>
      <c r="G7" s="664">
        <v>19.47</v>
      </c>
    </row>
    <row r="8" spans="1:7" s="364" customFormat="1" ht="12" customHeight="1">
      <c r="A8" s="364" t="s">
        <v>917</v>
      </c>
      <c r="D8" s="663"/>
      <c r="G8" s="662"/>
    </row>
    <row r="9" spans="1:7" s="382" customFormat="1" ht="13.5" customHeight="1">
      <c r="D9" s="661"/>
    </row>
    <row r="10" spans="1:7" s="382" customFormat="1" ht="13.5" customHeight="1"/>
    <row r="11" spans="1:7" s="382" customFormat="1" ht="13.5" customHeight="1">
      <c r="C11" s="660"/>
    </row>
    <row r="12" spans="1:7" s="382" customFormat="1" ht="13.5" customHeight="1"/>
    <row r="13" spans="1:7" s="382" customFormat="1" ht="13.5" customHeight="1"/>
    <row r="14" spans="1:7" s="382" customFormat="1" ht="13.5" customHeight="1"/>
    <row r="42" spans="8:8" ht="13.5" customHeight="1">
      <c r="H42" s="643"/>
    </row>
  </sheetData>
  <phoneticPr fontId="1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5CF4-6DB6-4230-8EBB-6D1195A4BE10}">
  <dimension ref="A1:H42"/>
  <sheetViews>
    <sheetView view="pageBreakPreview" zoomScaleNormal="100" zoomScaleSheetLayoutView="100" workbookViewId="0">
      <selection activeCell="B31" sqref="B31"/>
    </sheetView>
  </sheetViews>
  <sheetFormatPr defaultColWidth="9" defaultRowHeight="13.5" customHeight="1"/>
  <cols>
    <col min="1" max="5" width="17.6640625" style="359" customWidth="1"/>
    <col min="6" max="16384" width="9" style="359"/>
  </cols>
  <sheetData>
    <row r="1" spans="1:5" ht="15" customHeight="1">
      <c r="A1" s="385" t="s">
        <v>936</v>
      </c>
    </row>
    <row r="2" spans="1:5" ht="9.9" customHeight="1" thickBot="1">
      <c r="A2" s="659"/>
      <c r="B2" s="383"/>
      <c r="C2" s="383"/>
      <c r="D2" s="383"/>
      <c r="E2" s="677"/>
    </row>
    <row r="3" spans="1:5" s="365" customFormat="1" ht="16.5" customHeight="1" thickTop="1">
      <c r="A3" s="676" t="s">
        <v>83</v>
      </c>
      <c r="B3" s="1205" t="s">
        <v>935</v>
      </c>
      <c r="C3" s="1205" t="s">
        <v>934</v>
      </c>
      <c r="D3" s="1207" t="s">
        <v>933</v>
      </c>
      <c r="E3" s="1207" t="s">
        <v>932</v>
      </c>
    </row>
    <row r="4" spans="1:5" s="365" customFormat="1" ht="16.5" customHeight="1">
      <c r="A4" s="675" t="s">
        <v>931</v>
      </c>
      <c r="B4" s="1206"/>
      <c r="C4" s="1206"/>
      <c r="D4" s="1206"/>
      <c r="E4" s="1206"/>
    </row>
    <row r="5" spans="1:5" s="365" customFormat="1" ht="18" customHeight="1">
      <c r="A5" s="650" t="s">
        <v>206</v>
      </c>
      <c r="B5" s="674">
        <v>5129</v>
      </c>
      <c r="C5" s="673">
        <v>25.75</v>
      </c>
      <c r="D5" s="674">
        <v>343435980</v>
      </c>
      <c r="E5" s="673">
        <v>24</v>
      </c>
    </row>
    <row r="6" spans="1:5" s="365" customFormat="1" ht="18" customHeight="1">
      <c r="A6" s="650">
        <v>2</v>
      </c>
      <c r="B6" s="674">
        <v>6115</v>
      </c>
      <c r="C6" s="673">
        <v>29.36</v>
      </c>
      <c r="D6" s="674">
        <v>437576370</v>
      </c>
      <c r="E6" s="673">
        <v>30.8</v>
      </c>
    </row>
    <row r="7" spans="1:5" s="365" customFormat="1" ht="18" customHeight="1">
      <c r="A7" s="667">
        <v>3</v>
      </c>
      <c r="B7" s="672">
        <v>6465</v>
      </c>
      <c r="C7" s="671">
        <v>30.72</v>
      </c>
      <c r="D7" s="672">
        <v>538968580</v>
      </c>
      <c r="E7" s="671">
        <v>32.96</v>
      </c>
    </row>
    <row r="8" spans="1:5" ht="12" customHeight="1">
      <c r="A8" s="364" t="s">
        <v>917</v>
      </c>
      <c r="B8" s="382"/>
      <c r="C8" s="382"/>
      <c r="D8" s="363"/>
      <c r="E8" s="363"/>
    </row>
    <row r="42" spans="8:8" ht="13.5" customHeight="1">
      <c r="H42" s="643"/>
    </row>
  </sheetData>
  <mergeCells count="4">
    <mergeCell ref="B3:B4"/>
    <mergeCell ref="C3:C4"/>
    <mergeCell ref="D3:D4"/>
    <mergeCell ref="E3:E4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8AEEE-E726-4571-82C3-56C97508BEE8}">
  <dimension ref="A1:K42"/>
  <sheetViews>
    <sheetView view="pageBreakPreview" zoomScaleNormal="100" zoomScaleSheetLayoutView="100" workbookViewId="0">
      <selection activeCell="C14" sqref="C14"/>
    </sheetView>
  </sheetViews>
  <sheetFormatPr defaultColWidth="9" defaultRowHeight="13.2"/>
  <cols>
    <col min="1" max="1" width="10" style="359" customWidth="1"/>
    <col min="2" max="10" width="9.6640625" style="359" customWidth="1"/>
    <col min="11" max="16384" width="9" style="359"/>
  </cols>
  <sheetData>
    <row r="1" spans="1:11" ht="15" customHeight="1">
      <c r="A1" s="696" t="s">
        <v>945</v>
      </c>
      <c r="B1" s="695"/>
      <c r="C1" s="695"/>
      <c r="D1" s="695"/>
      <c r="E1" s="695"/>
      <c r="F1" s="695"/>
      <c r="G1" s="681"/>
      <c r="J1" s="690"/>
    </row>
    <row r="2" spans="1:11" ht="12.9" customHeight="1" thickBot="1">
      <c r="A2" s="694"/>
      <c r="B2" s="693"/>
      <c r="C2" s="693"/>
      <c r="D2" s="693"/>
      <c r="E2" s="693"/>
      <c r="F2" s="693"/>
      <c r="G2" s="692"/>
      <c r="H2" s="692"/>
      <c r="I2" s="691"/>
      <c r="J2" s="690"/>
    </row>
    <row r="3" spans="1:11" s="365" customFormat="1" ht="20.100000000000001" customHeight="1" thickTop="1">
      <c r="A3" s="689" t="s">
        <v>83</v>
      </c>
      <c r="B3" s="1208" t="s">
        <v>112</v>
      </c>
      <c r="C3" s="1208" t="s">
        <v>944</v>
      </c>
      <c r="D3" s="1208" t="s">
        <v>943</v>
      </c>
      <c r="E3" s="1208" t="s">
        <v>942</v>
      </c>
      <c r="F3" s="1208" t="s">
        <v>941</v>
      </c>
      <c r="G3" s="1208" t="s">
        <v>940</v>
      </c>
      <c r="H3" s="1208" t="s">
        <v>939</v>
      </c>
      <c r="I3" s="1208" t="s">
        <v>938</v>
      </c>
    </row>
    <row r="4" spans="1:11" s="365" customFormat="1" ht="20.100000000000001" customHeight="1">
      <c r="A4" s="688" t="s">
        <v>79</v>
      </c>
      <c r="B4" s="1209"/>
      <c r="C4" s="1209"/>
      <c r="D4" s="1209"/>
      <c r="E4" s="1209"/>
      <c r="F4" s="1209"/>
      <c r="G4" s="1209"/>
      <c r="H4" s="1209"/>
      <c r="I4" s="1209"/>
    </row>
    <row r="5" spans="1:11" s="365" customFormat="1" ht="17.100000000000001" customHeight="1">
      <c r="A5" s="687" t="s">
        <v>2</v>
      </c>
      <c r="B5" s="686">
        <f>SUM(C5:I5)</f>
        <v>36913</v>
      </c>
      <c r="C5" s="686">
        <v>5098</v>
      </c>
      <c r="D5" s="686">
        <v>5078</v>
      </c>
      <c r="E5" s="686">
        <v>5175</v>
      </c>
      <c r="F5" s="686">
        <v>7226</v>
      </c>
      <c r="G5" s="686">
        <v>5234</v>
      </c>
      <c r="H5" s="686">
        <v>4938</v>
      </c>
      <c r="I5" s="686">
        <v>4164</v>
      </c>
      <c r="K5" s="683"/>
    </row>
    <row r="6" spans="1:11" s="365" customFormat="1" ht="17.100000000000001" customHeight="1">
      <c r="A6" s="687">
        <v>2</v>
      </c>
      <c r="B6" s="686">
        <v>36937</v>
      </c>
      <c r="C6" s="686">
        <v>4691</v>
      </c>
      <c r="D6" s="686">
        <v>4727</v>
      </c>
      <c r="E6" s="686">
        <v>5641</v>
      </c>
      <c r="F6" s="686">
        <v>7417</v>
      </c>
      <c r="G6" s="686">
        <v>5372</v>
      </c>
      <c r="H6" s="686">
        <v>5138</v>
      </c>
      <c r="I6" s="686">
        <v>3951</v>
      </c>
      <c r="K6" s="683"/>
    </row>
    <row r="7" spans="1:11" s="365" customFormat="1" ht="17.100000000000001" customHeight="1">
      <c r="A7" s="685">
        <v>3</v>
      </c>
      <c r="B7" s="684">
        <v>37176</v>
      </c>
      <c r="C7" s="684">
        <v>4660</v>
      </c>
      <c r="D7" s="684">
        <v>4647</v>
      </c>
      <c r="E7" s="684">
        <v>5913</v>
      </c>
      <c r="F7" s="684">
        <v>7284</v>
      </c>
      <c r="G7" s="684">
        <v>5507</v>
      </c>
      <c r="H7" s="684">
        <v>5342</v>
      </c>
      <c r="I7" s="684">
        <v>3823</v>
      </c>
      <c r="K7" s="683"/>
    </row>
    <row r="8" spans="1:11" ht="17.100000000000001" customHeight="1">
      <c r="A8" s="682" t="s">
        <v>937</v>
      </c>
      <c r="B8" s="682"/>
      <c r="C8" s="680"/>
      <c r="D8" s="680"/>
      <c r="E8" s="680"/>
      <c r="F8" s="680"/>
      <c r="G8" s="681"/>
      <c r="H8" s="681"/>
      <c r="I8" s="23" t="s">
        <v>77</v>
      </c>
      <c r="J8" s="680"/>
    </row>
    <row r="9" spans="1:11" ht="17.100000000000001" customHeight="1">
      <c r="D9" s="360"/>
      <c r="J9" s="679"/>
    </row>
    <row r="10" spans="1:11" ht="17.100000000000001" customHeight="1">
      <c r="B10" s="678"/>
    </row>
    <row r="42" spans="8:8" ht="17.100000000000001" customHeight="1">
      <c r="H42" s="643"/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48328-6528-4A89-92B7-41D7C72EE985}">
  <sheetPr>
    <pageSetUpPr fitToPage="1"/>
  </sheetPr>
  <dimension ref="A1:R56"/>
  <sheetViews>
    <sheetView view="pageBreakPreview" zoomScaleNormal="100" zoomScaleSheetLayoutView="100" workbookViewId="0">
      <selection activeCell="P16" sqref="P16"/>
    </sheetView>
  </sheetViews>
  <sheetFormatPr defaultColWidth="9" defaultRowHeight="13.2"/>
  <cols>
    <col min="1" max="1" width="2.33203125" style="359" customWidth="1"/>
    <col min="2" max="2" width="22.6640625" style="359" customWidth="1"/>
    <col min="3" max="3" width="11.88671875" style="359" customWidth="1"/>
    <col min="4" max="4" width="12.88671875" style="359" customWidth="1"/>
    <col min="5" max="5" width="11.88671875" style="359" customWidth="1"/>
    <col min="6" max="6" width="12.88671875" style="359" customWidth="1"/>
    <col min="7" max="7" width="11.88671875" style="359" customWidth="1"/>
    <col min="8" max="8" width="12.88671875" style="359" customWidth="1"/>
    <col min="9" max="9" width="11.21875" style="359" hidden="1" customWidth="1"/>
    <col min="10" max="10" width="17.109375" style="359" hidden="1" customWidth="1"/>
    <col min="11" max="11" width="15" style="359" hidden="1" customWidth="1"/>
    <col min="12" max="12" width="12.77734375" style="359" hidden="1" customWidth="1"/>
    <col min="13" max="15" width="0" style="359" hidden="1" customWidth="1"/>
    <col min="16" max="16" width="12.88671875" style="359" bestFit="1" customWidth="1"/>
    <col min="17" max="17" width="17.109375" style="359" customWidth="1"/>
    <col min="18" max="18" width="10.44140625" style="359" bestFit="1" customWidth="1"/>
    <col min="19" max="16384" width="9" style="359"/>
  </cols>
  <sheetData>
    <row r="1" spans="1:18" ht="15" customHeight="1">
      <c r="A1" s="385" t="s">
        <v>995</v>
      </c>
      <c r="B1" s="382"/>
    </row>
    <row r="2" spans="1:18" s="382" customFormat="1" ht="9.9" customHeight="1" thickBot="1">
      <c r="A2" s="384"/>
      <c r="B2" s="383"/>
      <c r="C2" s="383"/>
      <c r="D2" s="383"/>
      <c r="E2" s="383"/>
      <c r="F2" s="383"/>
      <c r="G2" s="383"/>
      <c r="H2" s="383"/>
    </row>
    <row r="3" spans="1:18" s="368" customFormat="1" ht="20.100000000000001" customHeight="1" thickTop="1">
      <c r="A3" s="381"/>
      <c r="B3" s="380" t="s">
        <v>317</v>
      </c>
      <c r="C3" s="1226" t="s">
        <v>206</v>
      </c>
      <c r="D3" s="1227"/>
      <c r="E3" s="1226">
        <v>2</v>
      </c>
      <c r="F3" s="1228"/>
      <c r="G3" s="1229">
        <v>3</v>
      </c>
      <c r="H3" s="1230"/>
      <c r="I3" s="1231">
        <v>28</v>
      </c>
      <c r="J3" s="1232"/>
      <c r="K3" s="1225" t="s">
        <v>994</v>
      </c>
      <c r="L3" s="1225"/>
      <c r="M3" s="1225" t="s">
        <v>993</v>
      </c>
      <c r="N3" s="1225"/>
    </row>
    <row r="4" spans="1:18" s="368" customFormat="1" ht="20.100000000000001" customHeight="1">
      <c r="A4" s="379" t="s">
        <v>316</v>
      </c>
      <c r="B4" s="378"/>
      <c r="C4" s="376" t="s">
        <v>314</v>
      </c>
      <c r="D4" s="377" t="s">
        <v>992</v>
      </c>
      <c r="E4" s="376" t="s">
        <v>314</v>
      </c>
      <c r="F4" s="377" t="s">
        <v>991</v>
      </c>
      <c r="G4" s="376" t="s">
        <v>314</v>
      </c>
      <c r="H4" s="376" t="s">
        <v>991</v>
      </c>
      <c r="I4" s="743" t="s">
        <v>314</v>
      </c>
      <c r="J4" s="742" t="s">
        <v>990</v>
      </c>
      <c r="K4" s="730" t="s">
        <v>989</v>
      </c>
      <c r="L4" s="730" t="s">
        <v>988</v>
      </c>
      <c r="M4" s="730" t="s">
        <v>989</v>
      </c>
      <c r="N4" s="730" t="s">
        <v>988</v>
      </c>
    </row>
    <row r="5" spans="1:18" s="372" customFormat="1" ht="17.100000000000001" customHeight="1">
      <c r="A5" s="1223" t="s">
        <v>987</v>
      </c>
      <c r="B5" s="1224"/>
      <c r="C5" s="375">
        <v>1087216</v>
      </c>
      <c r="D5" s="374">
        <v>53553194</v>
      </c>
      <c r="E5" s="741">
        <v>1090402</v>
      </c>
      <c r="F5" s="740">
        <v>54839199</v>
      </c>
      <c r="G5" s="739">
        <v>1136297</v>
      </c>
      <c r="H5" s="739">
        <v>56314259</v>
      </c>
      <c r="I5" s="738">
        <f>I7+I35+I40+I44+I45+I46+I47</f>
        <v>1030828</v>
      </c>
      <c r="J5" s="737">
        <f>J7+J35+J40+J44+J45+J46+J47+J48</f>
        <v>48143086.321999997</v>
      </c>
      <c r="K5" s="385"/>
      <c r="L5" s="385"/>
      <c r="M5" s="736"/>
      <c r="N5" s="385"/>
      <c r="P5" s="735"/>
      <c r="Q5" s="735"/>
      <c r="R5" s="735"/>
    </row>
    <row r="6" spans="1:18" s="372" customFormat="1" ht="17.100000000000001" customHeight="1">
      <c r="A6" s="373"/>
      <c r="B6" s="734"/>
      <c r="C6" s="67"/>
      <c r="D6" s="369"/>
      <c r="E6" s="710"/>
      <c r="F6" s="709"/>
      <c r="G6" s="1025"/>
      <c r="H6" s="1025"/>
      <c r="I6" s="708"/>
      <c r="J6" s="707"/>
      <c r="K6" s="385"/>
      <c r="L6" s="385"/>
      <c r="M6" s="385"/>
      <c r="N6" s="385"/>
    </row>
    <row r="7" spans="1:18" s="368" customFormat="1" ht="17.100000000000001" customHeight="1">
      <c r="A7" s="1214" t="s">
        <v>986</v>
      </c>
      <c r="B7" s="1215"/>
      <c r="C7" s="67">
        <v>853847</v>
      </c>
      <c r="D7" s="720">
        <v>33066477</v>
      </c>
      <c r="E7" s="709">
        <v>852535</v>
      </c>
      <c r="F7" s="709">
        <v>33453834</v>
      </c>
      <c r="G7" s="711">
        <v>897888</v>
      </c>
      <c r="H7" s="1025">
        <v>34922630</v>
      </c>
      <c r="I7" s="708">
        <f>SUM(I8:I34)</f>
        <v>815755</v>
      </c>
      <c r="J7" s="707">
        <f>SUM(J8:J34)</f>
        <v>30718611.273999996</v>
      </c>
      <c r="K7" s="730"/>
      <c r="L7" s="730"/>
      <c r="M7" s="733"/>
      <c r="N7" s="730"/>
      <c r="P7" s="732"/>
      <c r="Q7" s="732"/>
      <c r="R7" s="732"/>
    </row>
    <row r="8" spans="1:18" s="368" customFormat="1" ht="17.100000000000001" customHeight="1">
      <c r="A8" s="371"/>
      <c r="B8" s="370" t="s">
        <v>985</v>
      </c>
      <c r="C8" s="67">
        <v>101871</v>
      </c>
      <c r="D8" s="369">
        <v>6307536</v>
      </c>
      <c r="E8" s="710">
        <v>100242</v>
      </c>
      <c r="F8" s="709">
        <v>6510662</v>
      </c>
      <c r="G8" s="1025">
        <v>103252</v>
      </c>
      <c r="H8" s="1025">
        <v>6670122</v>
      </c>
      <c r="I8" s="708">
        <f t="shared" ref="I8:I16" si="0">M8+N8</f>
        <v>119696</v>
      </c>
      <c r="J8" s="707">
        <f t="shared" ref="J8:J16" si="1">(K8+L8)/1000</f>
        <v>6590066.9199999999</v>
      </c>
      <c r="K8" s="731">
        <v>6155389473</v>
      </c>
      <c r="L8" s="724">
        <v>434677447</v>
      </c>
      <c r="M8" s="724">
        <v>97482</v>
      </c>
      <c r="N8" s="724">
        <v>22214</v>
      </c>
    </row>
    <row r="9" spans="1:18" s="368" customFormat="1" ht="17.100000000000001" customHeight="1">
      <c r="A9" s="371"/>
      <c r="B9" s="370" t="s">
        <v>984</v>
      </c>
      <c r="C9" s="67">
        <v>7180</v>
      </c>
      <c r="D9" s="369">
        <v>442675</v>
      </c>
      <c r="E9" s="710">
        <v>7289</v>
      </c>
      <c r="F9" s="709">
        <v>453878</v>
      </c>
      <c r="G9" s="1025">
        <v>7712</v>
      </c>
      <c r="H9" s="1025">
        <v>477113</v>
      </c>
      <c r="I9" s="708">
        <f t="shared" si="0"/>
        <v>7788</v>
      </c>
      <c r="J9" s="707">
        <f t="shared" si="1"/>
        <v>465088.27799999999</v>
      </c>
      <c r="K9" s="724">
        <v>463737784</v>
      </c>
      <c r="L9" s="724">
        <v>1350494</v>
      </c>
      <c r="M9" s="724">
        <v>7737</v>
      </c>
      <c r="N9" s="724">
        <v>51</v>
      </c>
    </row>
    <row r="10" spans="1:18" s="368" customFormat="1" ht="17.100000000000001" customHeight="1">
      <c r="A10" s="371"/>
      <c r="B10" s="370" t="s">
        <v>983</v>
      </c>
      <c r="C10" s="67">
        <v>40112</v>
      </c>
      <c r="D10" s="369">
        <v>1615098</v>
      </c>
      <c r="E10" s="710">
        <v>44161</v>
      </c>
      <c r="F10" s="709">
        <v>1831772</v>
      </c>
      <c r="G10" s="1025">
        <v>50735</v>
      </c>
      <c r="H10" s="1025">
        <v>2109554</v>
      </c>
      <c r="I10" s="708">
        <f t="shared" si="0"/>
        <v>28544</v>
      </c>
      <c r="J10" s="707">
        <f t="shared" si="1"/>
        <v>1082839.2250000001</v>
      </c>
      <c r="K10" s="724">
        <v>1012124185</v>
      </c>
      <c r="L10" s="724">
        <v>70715040</v>
      </c>
      <c r="M10" s="724">
        <v>26147</v>
      </c>
      <c r="N10" s="724">
        <v>2397</v>
      </c>
    </row>
    <row r="11" spans="1:18" s="368" customFormat="1" ht="17.100000000000001" customHeight="1">
      <c r="A11" s="371"/>
      <c r="B11" s="370" t="s">
        <v>982</v>
      </c>
      <c r="C11" s="67">
        <v>6345</v>
      </c>
      <c r="D11" s="369">
        <v>228914</v>
      </c>
      <c r="E11" s="710">
        <v>6124</v>
      </c>
      <c r="F11" s="709">
        <v>223416</v>
      </c>
      <c r="G11" s="1025">
        <v>6984</v>
      </c>
      <c r="H11" s="1025">
        <v>255814</v>
      </c>
      <c r="I11" s="708">
        <f t="shared" si="0"/>
        <v>7673</v>
      </c>
      <c r="J11" s="707">
        <f t="shared" si="1"/>
        <v>270007.484</v>
      </c>
      <c r="K11" s="724">
        <v>251171808</v>
      </c>
      <c r="L11" s="724">
        <v>18835676</v>
      </c>
      <c r="M11" s="724">
        <v>7069</v>
      </c>
      <c r="N11" s="724">
        <v>604</v>
      </c>
    </row>
    <row r="12" spans="1:18" s="368" customFormat="1" ht="17.100000000000001" customHeight="1">
      <c r="A12" s="371"/>
      <c r="B12" s="370" t="s">
        <v>981</v>
      </c>
      <c r="C12" s="67">
        <v>83648</v>
      </c>
      <c r="D12" s="434">
        <v>5719336</v>
      </c>
      <c r="E12" s="710">
        <v>72152</v>
      </c>
      <c r="F12" s="715">
        <v>5511498</v>
      </c>
      <c r="G12" s="1025">
        <v>76155</v>
      </c>
      <c r="H12" s="714">
        <v>5780887</v>
      </c>
      <c r="I12" s="708">
        <f t="shared" si="0"/>
        <v>97555</v>
      </c>
      <c r="J12" s="707">
        <f t="shared" si="1"/>
        <v>5667291.5559999999</v>
      </c>
      <c r="K12" s="724">
        <f>5012175736</f>
        <v>5012175736</v>
      </c>
      <c r="L12" s="724">
        <v>655115820</v>
      </c>
      <c r="M12" s="724">
        <f>73760</f>
        <v>73760</v>
      </c>
      <c r="N12" s="724">
        <v>23795</v>
      </c>
    </row>
    <row r="13" spans="1:18" s="368" customFormat="1" ht="17.100000000000001" customHeight="1">
      <c r="A13" s="371"/>
      <c r="B13" s="370" t="s">
        <v>980</v>
      </c>
      <c r="C13" s="67">
        <v>32543</v>
      </c>
      <c r="D13" s="369">
        <v>1987118</v>
      </c>
      <c r="E13" s="710">
        <v>27169</v>
      </c>
      <c r="F13" s="709">
        <v>1724782</v>
      </c>
      <c r="G13" s="1025">
        <v>26274</v>
      </c>
      <c r="H13" s="1025">
        <v>1715681</v>
      </c>
      <c r="I13" s="708">
        <f t="shared" si="0"/>
        <v>29751</v>
      </c>
      <c r="J13" s="707">
        <f t="shared" si="1"/>
        <v>1987400.2620000001</v>
      </c>
      <c r="K13" s="724">
        <v>1840494613</v>
      </c>
      <c r="L13" s="724">
        <v>146905649</v>
      </c>
      <c r="M13" s="724">
        <v>25408</v>
      </c>
      <c r="N13" s="724">
        <v>4343</v>
      </c>
    </row>
    <row r="14" spans="1:18" s="368" customFormat="1" ht="17.100000000000001" customHeight="1">
      <c r="A14" s="371"/>
      <c r="B14" s="370" t="s">
        <v>979</v>
      </c>
      <c r="C14" s="67">
        <v>147044</v>
      </c>
      <c r="D14" s="369">
        <v>1918539</v>
      </c>
      <c r="E14" s="710">
        <v>154011</v>
      </c>
      <c r="F14" s="709">
        <v>2035451</v>
      </c>
      <c r="G14" s="1025">
        <v>162169</v>
      </c>
      <c r="H14" s="1025">
        <v>2142861</v>
      </c>
      <c r="I14" s="708">
        <f t="shared" si="0"/>
        <v>124948</v>
      </c>
      <c r="J14" s="707">
        <f t="shared" si="1"/>
        <v>1670449.5060000001</v>
      </c>
      <c r="K14" s="724">
        <v>1590945601</v>
      </c>
      <c r="L14" s="724">
        <v>79503905</v>
      </c>
      <c r="M14" s="724">
        <v>111155</v>
      </c>
      <c r="N14" s="724">
        <v>13793</v>
      </c>
    </row>
    <row r="15" spans="1:18" s="368" customFormat="1" ht="17.100000000000001" customHeight="1">
      <c r="A15" s="371"/>
      <c r="B15" s="370" t="s">
        <v>978</v>
      </c>
      <c r="C15" s="67">
        <v>17943</v>
      </c>
      <c r="D15" s="369">
        <v>1597896</v>
      </c>
      <c r="E15" s="710">
        <v>14807</v>
      </c>
      <c r="F15" s="709">
        <v>1452996</v>
      </c>
      <c r="G15" s="1025">
        <v>15068</v>
      </c>
      <c r="H15" s="1025">
        <v>1496642</v>
      </c>
      <c r="I15" s="708">
        <f t="shared" si="0"/>
        <v>16819</v>
      </c>
      <c r="J15" s="707">
        <f t="shared" si="1"/>
        <v>1468239.5589999999</v>
      </c>
      <c r="K15" s="724">
        <v>1460473314</v>
      </c>
      <c r="L15" s="724">
        <v>7766245</v>
      </c>
      <c r="M15" s="724">
        <v>16588</v>
      </c>
      <c r="N15" s="724">
        <v>231</v>
      </c>
    </row>
    <row r="16" spans="1:18" s="365" customFormat="1" ht="15" customHeight="1">
      <c r="A16" s="729"/>
      <c r="B16" s="722" t="s">
        <v>975</v>
      </c>
      <c r="C16" s="1217">
        <v>1321</v>
      </c>
      <c r="D16" s="1217">
        <v>115512</v>
      </c>
      <c r="E16" s="1218">
        <v>965</v>
      </c>
      <c r="F16" s="1219">
        <v>88686</v>
      </c>
      <c r="G16" s="1220">
        <v>810</v>
      </c>
      <c r="H16" s="1220">
        <v>74744</v>
      </c>
      <c r="I16" s="708">
        <f t="shared" si="0"/>
        <v>1736</v>
      </c>
      <c r="J16" s="707">
        <f t="shared" si="1"/>
        <v>155116.147</v>
      </c>
      <c r="K16" s="706">
        <v>154371497</v>
      </c>
      <c r="L16" s="706">
        <v>744650</v>
      </c>
      <c r="M16" s="706">
        <v>1722</v>
      </c>
      <c r="N16" s="706">
        <v>14</v>
      </c>
    </row>
    <row r="17" spans="1:16" s="368" customFormat="1" ht="15" customHeight="1">
      <c r="A17" s="371"/>
      <c r="B17" s="721" t="s">
        <v>977</v>
      </c>
      <c r="C17" s="1217"/>
      <c r="D17" s="1217"/>
      <c r="E17" s="1218"/>
      <c r="F17" s="1219"/>
      <c r="G17" s="1220"/>
      <c r="H17" s="1220"/>
      <c r="I17" s="708"/>
      <c r="J17" s="707"/>
      <c r="K17" s="730"/>
      <c r="L17" s="730"/>
      <c r="M17" s="730"/>
      <c r="N17" s="730"/>
    </row>
    <row r="18" spans="1:16" s="365" customFormat="1" ht="15" customHeight="1">
      <c r="A18" s="729"/>
      <c r="B18" s="722" t="s">
        <v>975</v>
      </c>
      <c r="C18" s="1217">
        <v>566</v>
      </c>
      <c r="D18" s="1217">
        <v>33121</v>
      </c>
      <c r="E18" s="1218">
        <v>434</v>
      </c>
      <c r="F18" s="1219">
        <v>27260</v>
      </c>
      <c r="G18" s="1220">
        <v>178</v>
      </c>
      <c r="H18" s="1220">
        <v>12226</v>
      </c>
      <c r="I18" s="728">
        <f>M18+N18</f>
        <v>498</v>
      </c>
      <c r="J18" s="707">
        <f>(K18+L18)/1000</f>
        <v>27869.955999999998</v>
      </c>
      <c r="K18" s="706">
        <f>26377318+1492638</f>
        <v>27869956</v>
      </c>
      <c r="L18" s="706"/>
      <c r="M18" s="706">
        <f>249+249</f>
        <v>498</v>
      </c>
      <c r="N18" s="697"/>
    </row>
    <row r="19" spans="1:16" s="368" customFormat="1" ht="15" customHeight="1">
      <c r="A19" s="371"/>
      <c r="B19" s="721" t="s">
        <v>976</v>
      </c>
      <c r="C19" s="1217"/>
      <c r="D19" s="1217"/>
      <c r="E19" s="1218"/>
      <c r="F19" s="1219"/>
      <c r="G19" s="1220"/>
      <c r="H19" s="1220"/>
      <c r="I19" s="708"/>
      <c r="J19" s="707"/>
      <c r="K19" s="730"/>
      <c r="L19" s="730"/>
      <c r="M19" s="730"/>
      <c r="N19" s="730"/>
    </row>
    <row r="20" spans="1:16" s="365" customFormat="1" ht="15" customHeight="1">
      <c r="A20" s="729"/>
      <c r="B20" s="722" t="s">
        <v>975</v>
      </c>
      <c r="C20" s="1217">
        <v>145</v>
      </c>
      <c r="D20" s="1217">
        <v>6828</v>
      </c>
      <c r="E20" s="1218">
        <v>129</v>
      </c>
      <c r="F20" s="1219">
        <v>4607</v>
      </c>
      <c r="G20" s="1220">
        <v>12</v>
      </c>
      <c r="H20" s="1220">
        <v>497</v>
      </c>
      <c r="I20" s="728">
        <f>M20+N20</f>
        <v>498</v>
      </c>
      <c r="J20" s="707">
        <f>(K20+L20)/1000</f>
        <v>27869.955999999998</v>
      </c>
      <c r="K20" s="727">
        <f>26377318+1492638</f>
        <v>27869956</v>
      </c>
      <c r="L20" s="727"/>
      <c r="M20" s="727">
        <f>249+249</f>
        <v>498</v>
      </c>
      <c r="N20" s="726"/>
    </row>
    <row r="21" spans="1:16" s="368" customFormat="1" ht="15" customHeight="1">
      <c r="A21" s="371"/>
      <c r="B21" s="721" t="s">
        <v>974</v>
      </c>
      <c r="C21" s="1217"/>
      <c r="D21" s="1217"/>
      <c r="E21" s="1218"/>
      <c r="F21" s="1219"/>
      <c r="G21" s="1220"/>
      <c r="H21" s="1220"/>
      <c r="I21" s="708"/>
      <c r="J21" s="707"/>
      <c r="K21" s="725"/>
      <c r="L21" s="725"/>
      <c r="M21" s="725"/>
      <c r="N21" s="725"/>
    </row>
    <row r="22" spans="1:16" s="368" customFormat="1" ht="17.100000000000001" customHeight="1">
      <c r="A22" s="371"/>
      <c r="B22" s="370" t="s">
        <v>973</v>
      </c>
      <c r="C22" s="67">
        <v>130733</v>
      </c>
      <c r="D22" s="369">
        <v>934452</v>
      </c>
      <c r="E22" s="710">
        <v>137771</v>
      </c>
      <c r="F22" s="709">
        <v>962907</v>
      </c>
      <c r="G22" s="1025">
        <v>152681</v>
      </c>
      <c r="H22" s="1025">
        <v>1070125</v>
      </c>
      <c r="I22" s="708">
        <f t="shared" ref="I22:I31" si="2">M22+N22</f>
        <v>103917</v>
      </c>
      <c r="J22" s="707">
        <f t="shared" ref="J22:J31" si="3">(K22+L22)/1000</f>
        <v>750850.86499999999</v>
      </c>
      <c r="K22" s="724">
        <v>720933785</v>
      </c>
      <c r="L22" s="724">
        <v>29917080</v>
      </c>
      <c r="M22" s="724">
        <v>99404</v>
      </c>
      <c r="N22" s="724">
        <v>4513</v>
      </c>
    </row>
    <row r="23" spans="1:16" s="365" customFormat="1" ht="17.100000000000001" customHeight="1">
      <c r="A23" s="371"/>
      <c r="B23" s="370" t="s">
        <v>972</v>
      </c>
      <c r="C23" s="67">
        <v>8079</v>
      </c>
      <c r="D23" s="369">
        <v>1975994</v>
      </c>
      <c r="E23" s="710">
        <v>7563</v>
      </c>
      <c r="F23" s="709">
        <v>2033058</v>
      </c>
      <c r="G23" s="1025">
        <v>7478</v>
      </c>
      <c r="H23" s="1025">
        <v>2025258</v>
      </c>
      <c r="I23" s="708">
        <f t="shared" si="2"/>
        <v>7046</v>
      </c>
      <c r="J23" s="707">
        <f t="shared" si="3"/>
        <v>1833878.5759999999</v>
      </c>
      <c r="K23" s="706">
        <v>1829995328</v>
      </c>
      <c r="L23" s="706">
        <v>3883248</v>
      </c>
      <c r="M23" s="706">
        <v>7030</v>
      </c>
      <c r="N23" s="697">
        <v>16</v>
      </c>
    </row>
    <row r="24" spans="1:16" s="365" customFormat="1" ht="17.100000000000001" customHeight="1">
      <c r="A24" s="371"/>
      <c r="B24" s="370" t="s">
        <v>971</v>
      </c>
      <c r="C24" s="67">
        <v>18491</v>
      </c>
      <c r="D24" s="369">
        <v>3541129</v>
      </c>
      <c r="E24" s="710">
        <v>19680</v>
      </c>
      <c r="F24" s="709">
        <v>3720710</v>
      </c>
      <c r="G24" s="1025">
        <v>19966</v>
      </c>
      <c r="H24" s="1025">
        <v>3861858</v>
      </c>
      <c r="I24" s="708">
        <f t="shared" si="2"/>
        <v>14005</v>
      </c>
      <c r="J24" s="707">
        <f t="shared" si="3"/>
        <v>2641965.4569999999</v>
      </c>
      <c r="K24" s="706">
        <f>2571427046+320864</f>
        <v>2571747910</v>
      </c>
      <c r="L24" s="706">
        <v>70217547</v>
      </c>
      <c r="M24" s="706">
        <f>12968+13</f>
        <v>12981</v>
      </c>
      <c r="N24" s="697">
        <v>1024</v>
      </c>
    </row>
    <row r="25" spans="1:16" s="365" customFormat="1" ht="17.100000000000001" customHeight="1">
      <c r="A25" s="371"/>
      <c r="B25" s="370" t="s">
        <v>970</v>
      </c>
      <c r="C25" s="145" t="s">
        <v>236</v>
      </c>
      <c r="D25" s="719" t="s">
        <v>236</v>
      </c>
      <c r="E25" s="145">
        <v>0</v>
      </c>
      <c r="F25" s="719">
        <v>0</v>
      </c>
      <c r="G25" s="713">
        <v>0</v>
      </c>
      <c r="H25" s="713">
        <v>0</v>
      </c>
      <c r="I25" s="708">
        <f t="shared" si="2"/>
        <v>0</v>
      </c>
      <c r="J25" s="707">
        <f t="shared" si="3"/>
        <v>0</v>
      </c>
      <c r="K25" s="706"/>
      <c r="L25" s="697"/>
      <c r="M25" s="697"/>
      <c r="N25" s="697"/>
    </row>
    <row r="26" spans="1:16" s="365" customFormat="1" ht="17.100000000000001" customHeight="1">
      <c r="A26" s="371"/>
      <c r="B26" s="370" t="s">
        <v>969</v>
      </c>
      <c r="C26" s="67">
        <v>214477</v>
      </c>
      <c r="D26" s="369">
        <v>3079454</v>
      </c>
      <c r="E26" s="710">
        <v>218455</v>
      </c>
      <c r="F26" s="709">
        <v>3205191</v>
      </c>
      <c r="G26" s="1025">
        <v>226596</v>
      </c>
      <c r="H26" s="1025">
        <v>3430237</v>
      </c>
      <c r="I26" s="708">
        <f t="shared" si="2"/>
        <v>221165</v>
      </c>
      <c r="J26" s="707">
        <f t="shared" si="3"/>
        <v>2910047.8339999998</v>
      </c>
      <c r="K26" s="706">
        <v>2665438996</v>
      </c>
      <c r="L26" s="706">
        <v>244608838</v>
      </c>
      <c r="M26" s="706">
        <v>172499</v>
      </c>
      <c r="N26" s="706">
        <v>48666</v>
      </c>
    </row>
    <row r="27" spans="1:16" s="365" customFormat="1" ht="17.100000000000001" customHeight="1">
      <c r="A27" s="371"/>
      <c r="B27" s="370" t="s">
        <v>968</v>
      </c>
      <c r="C27" s="67">
        <v>516</v>
      </c>
      <c r="D27" s="369">
        <v>16123</v>
      </c>
      <c r="E27" s="710">
        <v>953</v>
      </c>
      <c r="F27" s="709">
        <v>23906</v>
      </c>
      <c r="G27" s="1025">
        <v>586</v>
      </c>
      <c r="H27" s="1025">
        <v>16091</v>
      </c>
      <c r="I27" s="708">
        <f t="shared" si="2"/>
        <v>793</v>
      </c>
      <c r="J27" s="707">
        <f t="shared" si="3"/>
        <v>20075.48</v>
      </c>
      <c r="K27" s="706">
        <v>20075480</v>
      </c>
      <c r="L27" s="697"/>
      <c r="M27" s="706">
        <v>793</v>
      </c>
      <c r="N27" s="697"/>
    </row>
    <row r="28" spans="1:16" s="365" customFormat="1" ht="17.100000000000001" customHeight="1">
      <c r="A28" s="371"/>
      <c r="B28" s="370" t="s">
        <v>967</v>
      </c>
      <c r="C28" s="67">
        <v>8009</v>
      </c>
      <c r="D28" s="434">
        <v>820520</v>
      </c>
      <c r="E28" s="710">
        <v>6786</v>
      </c>
      <c r="F28" s="709">
        <v>789594</v>
      </c>
      <c r="G28" s="1025">
        <v>6471</v>
      </c>
      <c r="H28" s="1025">
        <v>742394</v>
      </c>
      <c r="I28" s="708">
        <f t="shared" si="2"/>
        <v>6823</v>
      </c>
      <c r="J28" s="707">
        <f t="shared" si="3"/>
        <v>783181.73400000005</v>
      </c>
      <c r="K28" s="706">
        <v>781742269</v>
      </c>
      <c r="L28" s="706">
        <v>1439465</v>
      </c>
      <c r="M28" s="706">
        <v>6787</v>
      </c>
      <c r="N28" s="706">
        <v>36</v>
      </c>
      <c r="P28" s="711"/>
    </row>
    <row r="29" spans="1:16" s="365" customFormat="1" ht="17.100000000000001" customHeight="1">
      <c r="A29" s="371"/>
      <c r="B29" s="370" t="s">
        <v>966</v>
      </c>
      <c r="C29" s="67">
        <v>3294</v>
      </c>
      <c r="D29" s="369">
        <v>603940</v>
      </c>
      <c r="E29" s="710">
        <v>3053</v>
      </c>
      <c r="F29" s="709">
        <v>673124</v>
      </c>
      <c r="G29" s="1025">
        <v>3174</v>
      </c>
      <c r="H29" s="1025">
        <v>721689</v>
      </c>
      <c r="I29" s="708">
        <f t="shared" si="2"/>
        <v>2721</v>
      </c>
      <c r="J29" s="707">
        <f t="shared" si="3"/>
        <v>571751.196</v>
      </c>
      <c r="K29" s="706">
        <f>564723801+127920</f>
        <v>564851721</v>
      </c>
      <c r="L29" s="706">
        <v>6899475</v>
      </c>
      <c r="M29" s="706">
        <f>2602+2</f>
        <v>2604</v>
      </c>
      <c r="N29" s="697">
        <v>117</v>
      </c>
    </row>
    <row r="30" spans="1:16" s="365" customFormat="1" ht="17.100000000000001" customHeight="1">
      <c r="A30" s="371"/>
      <c r="B30" s="723" t="s">
        <v>965</v>
      </c>
      <c r="C30" s="67">
        <v>627</v>
      </c>
      <c r="D30" s="369">
        <v>113899</v>
      </c>
      <c r="E30" s="710">
        <v>768</v>
      </c>
      <c r="F30" s="709">
        <v>139672</v>
      </c>
      <c r="G30" s="1025">
        <v>696</v>
      </c>
      <c r="H30" s="1025">
        <v>142071</v>
      </c>
      <c r="I30" s="708">
        <f t="shared" si="2"/>
        <v>471</v>
      </c>
      <c r="J30" s="707">
        <f t="shared" si="3"/>
        <v>91460.548999999999</v>
      </c>
      <c r="K30" s="706">
        <v>91460549</v>
      </c>
      <c r="L30" s="697"/>
      <c r="M30" s="706">
        <v>471</v>
      </c>
      <c r="N30" s="697"/>
    </row>
    <row r="31" spans="1:16" s="365" customFormat="1" ht="17.100000000000001" customHeight="1">
      <c r="A31" s="371"/>
      <c r="B31" s="722" t="s">
        <v>964</v>
      </c>
      <c r="C31" s="1217">
        <v>952</v>
      </c>
      <c r="D31" s="1217">
        <v>269899</v>
      </c>
      <c r="E31" s="1221">
        <v>992</v>
      </c>
      <c r="F31" s="1222">
        <v>278284</v>
      </c>
      <c r="G31" s="1216">
        <v>1420</v>
      </c>
      <c r="H31" s="1216">
        <v>396076</v>
      </c>
      <c r="I31" s="708">
        <f t="shared" si="2"/>
        <v>681</v>
      </c>
      <c r="J31" s="707">
        <f t="shared" si="3"/>
        <v>204126.75599999999</v>
      </c>
      <c r="K31" s="706">
        <f>204061560+65196</f>
        <v>204126756</v>
      </c>
      <c r="L31" s="697"/>
      <c r="M31" s="706">
        <f>679+2</f>
        <v>681</v>
      </c>
      <c r="N31" s="697"/>
    </row>
    <row r="32" spans="1:16" s="365" customFormat="1" ht="17.100000000000001" customHeight="1">
      <c r="A32" s="371"/>
      <c r="B32" s="721" t="s">
        <v>963</v>
      </c>
      <c r="C32" s="1217"/>
      <c r="D32" s="1217"/>
      <c r="E32" s="1221"/>
      <c r="F32" s="1222"/>
      <c r="G32" s="1216"/>
      <c r="H32" s="1216"/>
      <c r="I32" s="708"/>
      <c r="J32" s="707"/>
    </row>
    <row r="33" spans="1:18" s="365" customFormat="1" ht="17.100000000000001" customHeight="1">
      <c r="A33" s="371"/>
      <c r="B33" s="370" t="s">
        <v>962</v>
      </c>
      <c r="C33" s="67">
        <v>29951</v>
      </c>
      <c r="D33" s="369">
        <v>1738494</v>
      </c>
      <c r="E33" s="710">
        <v>29031</v>
      </c>
      <c r="F33" s="709">
        <v>1762380</v>
      </c>
      <c r="G33" s="1025">
        <v>29471</v>
      </c>
      <c r="H33" s="1025">
        <v>1780690</v>
      </c>
      <c r="I33" s="708">
        <f>M33+N33</f>
        <v>22615</v>
      </c>
      <c r="J33" s="707">
        <f>(K33+L33)/1000</f>
        <v>1495649.534</v>
      </c>
      <c r="K33" s="706">
        <v>1495649534</v>
      </c>
      <c r="L33" s="697"/>
      <c r="M33" s="706">
        <v>22615</v>
      </c>
      <c r="N33" s="697"/>
    </row>
    <row r="34" spans="1:18" s="365" customFormat="1" ht="17.100000000000001" customHeight="1">
      <c r="A34" s="371"/>
      <c r="B34" s="370" t="s">
        <v>961</v>
      </c>
      <c r="C34" s="145" t="s">
        <v>236</v>
      </c>
      <c r="D34" s="719" t="s">
        <v>236</v>
      </c>
      <c r="E34" s="145" t="s">
        <v>236</v>
      </c>
      <c r="F34" s="314" t="s">
        <v>236</v>
      </c>
      <c r="G34" s="1026" t="s">
        <v>236</v>
      </c>
      <c r="H34" s="713" t="s">
        <v>236</v>
      </c>
      <c r="I34" s="708">
        <f>M34+N34</f>
        <v>12</v>
      </c>
      <c r="J34" s="707">
        <f>(K34+L34)/1000</f>
        <v>3384.444</v>
      </c>
      <c r="K34" s="706">
        <v>3384444</v>
      </c>
      <c r="L34" s="697"/>
      <c r="M34" s="706">
        <v>12</v>
      </c>
      <c r="N34" s="697"/>
      <c r="P34" s="697"/>
    </row>
    <row r="35" spans="1:18" s="365" customFormat="1" ht="17.100000000000001" customHeight="1">
      <c r="A35" s="1214" t="s">
        <v>960</v>
      </c>
      <c r="B35" s="1215"/>
      <c r="C35" s="67">
        <v>60494</v>
      </c>
      <c r="D35" s="720">
        <v>16658985</v>
      </c>
      <c r="E35" s="709">
        <v>61801</v>
      </c>
      <c r="F35" s="709">
        <v>17373735</v>
      </c>
      <c r="G35" s="711">
        <v>62348</v>
      </c>
      <c r="H35" s="1025">
        <v>17551941</v>
      </c>
      <c r="I35" s="708">
        <f>SUM(I36:I38)</f>
        <v>57081</v>
      </c>
      <c r="J35" s="707">
        <f>SUM(J36:J38)</f>
        <v>14131090.164999999</v>
      </c>
      <c r="K35" s="697"/>
      <c r="L35" s="697"/>
      <c r="M35" s="697"/>
      <c r="N35" s="697"/>
      <c r="P35" s="700"/>
      <c r="Q35" s="700"/>
      <c r="R35" s="700"/>
    </row>
    <row r="36" spans="1:18" s="365" customFormat="1" ht="17.100000000000001" customHeight="1">
      <c r="A36" s="371"/>
      <c r="B36" s="370" t="s">
        <v>959</v>
      </c>
      <c r="C36" s="67">
        <v>37158</v>
      </c>
      <c r="D36" s="369">
        <v>10209258</v>
      </c>
      <c r="E36" s="710">
        <v>37860</v>
      </c>
      <c r="F36" s="709">
        <v>10669823</v>
      </c>
      <c r="G36" s="1025">
        <v>38775</v>
      </c>
      <c r="H36" s="1025">
        <v>10902295</v>
      </c>
      <c r="I36" s="708">
        <f>M36+N36</f>
        <v>34512</v>
      </c>
      <c r="J36" s="707">
        <f>(K36+L36)/1000</f>
        <v>8422611.2819999997</v>
      </c>
      <c r="K36" s="706">
        <v>8422611282</v>
      </c>
      <c r="L36" s="697"/>
      <c r="M36" s="706">
        <v>34512</v>
      </c>
      <c r="N36" s="697"/>
    </row>
    <row r="37" spans="1:18" s="365" customFormat="1" ht="17.100000000000001" customHeight="1">
      <c r="A37" s="371"/>
      <c r="B37" s="370" t="s">
        <v>958</v>
      </c>
      <c r="C37" s="67">
        <v>19461</v>
      </c>
      <c r="D37" s="369">
        <v>5729964</v>
      </c>
      <c r="E37" s="710">
        <v>20157</v>
      </c>
      <c r="F37" s="709">
        <v>5997759</v>
      </c>
      <c r="G37" s="1025">
        <v>19867</v>
      </c>
      <c r="H37" s="1025">
        <v>5976160</v>
      </c>
      <c r="I37" s="708">
        <f>M37+N37</f>
        <v>17385</v>
      </c>
      <c r="J37" s="707">
        <f>(K37+L37)/1000</f>
        <v>4749389.2970000003</v>
      </c>
      <c r="K37" s="706">
        <v>4749389297</v>
      </c>
      <c r="L37" s="697"/>
      <c r="M37" s="706">
        <v>17385</v>
      </c>
      <c r="N37" s="697"/>
    </row>
    <row r="38" spans="1:18" s="365" customFormat="1" ht="17.100000000000001" customHeight="1">
      <c r="A38" s="371"/>
      <c r="B38" s="370" t="s">
        <v>957</v>
      </c>
      <c r="C38" s="67">
        <v>3107</v>
      </c>
      <c r="D38" s="369">
        <v>569771</v>
      </c>
      <c r="E38" s="710">
        <v>2753</v>
      </c>
      <c r="F38" s="709">
        <v>517677</v>
      </c>
      <c r="G38" s="1025">
        <v>2307</v>
      </c>
      <c r="H38" s="1025">
        <v>408612</v>
      </c>
      <c r="I38" s="708">
        <f>M38+N38</f>
        <v>5184</v>
      </c>
      <c r="J38" s="707">
        <f>(K38+L38)/1000</f>
        <v>959089.58600000001</v>
      </c>
      <c r="K38" s="706">
        <v>959089586</v>
      </c>
      <c r="L38" s="697"/>
      <c r="M38" s="706">
        <f>2560+2559+65</f>
        <v>5184</v>
      </c>
      <c r="N38" s="697"/>
    </row>
    <row r="39" spans="1:18" s="365" customFormat="1" ht="17.100000000000001" customHeight="1">
      <c r="A39" s="371"/>
      <c r="B39" s="370" t="s">
        <v>956</v>
      </c>
      <c r="C39" s="145">
        <v>768</v>
      </c>
      <c r="D39" s="719">
        <v>149992</v>
      </c>
      <c r="E39" s="709">
        <v>1031</v>
      </c>
      <c r="F39" s="709">
        <v>188476</v>
      </c>
      <c r="G39" s="711">
        <v>1399</v>
      </c>
      <c r="H39" s="1025">
        <v>264874</v>
      </c>
      <c r="I39" s="708"/>
      <c r="J39" s="707"/>
      <c r="K39" s="706"/>
      <c r="L39" s="697"/>
      <c r="M39" s="706"/>
      <c r="N39" s="697"/>
      <c r="P39" s="711"/>
    </row>
    <row r="40" spans="1:18" s="365" customFormat="1" ht="17.100000000000001" customHeight="1">
      <c r="A40" s="1214" t="s">
        <v>955</v>
      </c>
      <c r="B40" s="1215"/>
      <c r="C40" s="718">
        <v>4417</v>
      </c>
      <c r="D40" s="718">
        <v>250457</v>
      </c>
      <c r="E40" s="709">
        <v>4259</v>
      </c>
      <c r="F40" s="709">
        <v>236087</v>
      </c>
      <c r="G40" s="711">
        <v>4302</v>
      </c>
      <c r="H40" s="1025">
        <v>243701</v>
      </c>
      <c r="I40" s="708">
        <f>SUM(I41:I43)</f>
        <v>4296</v>
      </c>
      <c r="J40" s="707">
        <f>SUM(J41:J43)</f>
        <v>242046.495</v>
      </c>
      <c r="K40" s="697"/>
      <c r="L40" s="697"/>
      <c r="M40" s="706"/>
      <c r="N40" s="697"/>
      <c r="P40" s="700"/>
      <c r="Q40" s="700"/>
      <c r="R40" s="700"/>
    </row>
    <row r="41" spans="1:18" s="365" customFormat="1" ht="17.100000000000001" customHeight="1">
      <c r="A41" s="371"/>
      <c r="B41" s="370" t="s">
        <v>954</v>
      </c>
      <c r="C41" s="46">
        <v>2336</v>
      </c>
      <c r="D41" s="434">
        <v>68872</v>
      </c>
      <c r="E41" s="716">
        <v>2371</v>
      </c>
      <c r="F41" s="715">
        <v>71932</v>
      </c>
      <c r="G41" s="714">
        <v>2303</v>
      </c>
      <c r="H41" s="714">
        <v>68439</v>
      </c>
      <c r="I41" s="708">
        <f t="shared" ref="I41:I49" si="4">M41+N41</f>
        <v>2335</v>
      </c>
      <c r="J41" s="707">
        <f t="shared" ref="J41:J49" si="5">(K41+L41)/1000</f>
        <v>70275.520999999993</v>
      </c>
      <c r="K41" s="706">
        <v>70275521</v>
      </c>
      <c r="L41" s="697"/>
      <c r="M41" s="706">
        <v>2335</v>
      </c>
      <c r="N41" s="697"/>
      <c r="P41" s="717"/>
    </row>
    <row r="42" spans="1:18" s="365" customFormat="1" ht="17.100000000000001" customHeight="1">
      <c r="A42" s="371"/>
      <c r="B42" s="370" t="s">
        <v>953</v>
      </c>
      <c r="C42" s="46">
        <v>2081</v>
      </c>
      <c r="D42" s="434">
        <v>181585</v>
      </c>
      <c r="E42" s="716">
        <v>1888</v>
      </c>
      <c r="F42" s="715">
        <v>164155</v>
      </c>
      <c r="G42" s="714">
        <v>1999</v>
      </c>
      <c r="H42" s="714">
        <v>175262</v>
      </c>
      <c r="I42" s="708">
        <f t="shared" si="4"/>
        <v>1961</v>
      </c>
      <c r="J42" s="707">
        <f t="shared" si="5"/>
        <v>171770.97399999999</v>
      </c>
      <c r="K42" s="706">
        <v>171770974</v>
      </c>
      <c r="L42" s="697"/>
      <c r="M42" s="706">
        <v>1961</v>
      </c>
      <c r="N42" s="697"/>
    </row>
    <row r="43" spans="1:18" s="365" customFormat="1" ht="17.100000000000001" customHeight="1">
      <c r="A43" s="371"/>
      <c r="B43" s="370" t="s">
        <v>952</v>
      </c>
      <c r="C43" s="145" t="s">
        <v>236</v>
      </c>
      <c r="D43" s="145" t="s">
        <v>236</v>
      </c>
      <c r="E43" s="145" t="s">
        <v>236</v>
      </c>
      <c r="F43" s="314" t="s">
        <v>236</v>
      </c>
      <c r="G43" s="713" t="s">
        <v>236</v>
      </c>
      <c r="H43" s="713" t="s">
        <v>236</v>
      </c>
      <c r="I43" s="708">
        <f t="shared" si="4"/>
        <v>0</v>
      </c>
      <c r="J43" s="707">
        <f t="shared" si="5"/>
        <v>0</v>
      </c>
      <c r="K43" s="697"/>
      <c r="L43" s="697"/>
      <c r="M43" s="706"/>
      <c r="N43" s="697"/>
    </row>
    <row r="44" spans="1:18" s="365" customFormat="1" ht="17.100000000000001" customHeight="1">
      <c r="A44" s="1210" t="s">
        <v>951</v>
      </c>
      <c r="B44" s="1211"/>
      <c r="C44" s="67">
        <v>28463</v>
      </c>
      <c r="D44" s="369">
        <v>344065</v>
      </c>
      <c r="E44" s="710">
        <v>27920</v>
      </c>
      <c r="F44" s="709">
        <v>367304</v>
      </c>
      <c r="G44" s="1025">
        <v>28919</v>
      </c>
      <c r="H44" s="1025">
        <v>385107</v>
      </c>
      <c r="I44" s="708">
        <f t="shared" si="4"/>
        <v>25087</v>
      </c>
      <c r="J44" s="707">
        <f t="shared" si="5"/>
        <v>295638.83</v>
      </c>
      <c r="K44" s="706">
        <v>295638830</v>
      </c>
      <c r="L44" s="697"/>
      <c r="M44" s="706">
        <v>25087</v>
      </c>
      <c r="N44" s="697"/>
      <c r="P44" s="711"/>
      <c r="Q44" s="700"/>
    </row>
    <row r="45" spans="1:18" s="365" customFormat="1" ht="17.100000000000001" customHeight="1">
      <c r="A45" s="1210" t="s">
        <v>950</v>
      </c>
      <c r="B45" s="1211"/>
      <c r="C45" s="67">
        <v>85204</v>
      </c>
      <c r="D45" s="369">
        <v>1232881</v>
      </c>
      <c r="E45" s="710">
        <v>89032</v>
      </c>
      <c r="F45" s="709">
        <v>1347188</v>
      </c>
      <c r="G45" s="1025">
        <v>89519</v>
      </c>
      <c r="H45" s="1025">
        <v>1315815</v>
      </c>
      <c r="I45" s="712">
        <f t="shared" si="4"/>
        <v>78923</v>
      </c>
      <c r="J45" s="707">
        <f t="shared" si="5"/>
        <v>958398.99</v>
      </c>
      <c r="K45" s="706">
        <v>958398990</v>
      </c>
      <c r="L45" s="697"/>
      <c r="M45" s="706">
        <v>78923</v>
      </c>
      <c r="N45" s="697"/>
      <c r="Q45" s="700"/>
    </row>
    <row r="46" spans="1:18" s="365" customFormat="1" ht="17.100000000000001" customHeight="1">
      <c r="A46" s="1210" t="s">
        <v>949</v>
      </c>
      <c r="B46" s="1211"/>
      <c r="C46" s="67">
        <v>5641</v>
      </c>
      <c r="D46" s="369">
        <v>201773</v>
      </c>
      <c r="E46" s="710">
        <v>5805</v>
      </c>
      <c r="F46" s="709">
        <v>203874</v>
      </c>
      <c r="G46" s="1025">
        <v>5830</v>
      </c>
      <c r="H46" s="1025">
        <v>201202</v>
      </c>
      <c r="I46" s="708">
        <f t="shared" si="4"/>
        <v>4333</v>
      </c>
      <c r="J46" s="707">
        <f t="shared" si="5"/>
        <v>142383.56</v>
      </c>
      <c r="K46" s="706">
        <v>142383560</v>
      </c>
      <c r="L46" s="697"/>
      <c r="M46" s="706">
        <v>4333</v>
      </c>
      <c r="N46" s="697"/>
      <c r="P46" s="711"/>
      <c r="Q46" s="700"/>
    </row>
    <row r="47" spans="1:18" s="365" customFormat="1" ht="17.100000000000001" customHeight="1">
      <c r="A47" s="1210" t="s">
        <v>948</v>
      </c>
      <c r="B47" s="1211"/>
      <c r="C47" s="67">
        <v>49150</v>
      </c>
      <c r="D47" s="369">
        <v>1744235</v>
      </c>
      <c r="E47" s="710">
        <v>49050</v>
      </c>
      <c r="F47" s="709">
        <v>1801951</v>
      </c>
      <c r="G47" s="1025">
        <v>47491</v>
      </c>
      <c r="H47" s="1025">
        <v>1635799</v>
      </c>
      <c r="I47" s="708">
        <f t="shared" si="4"/>
        <v>45353</v>
      </c>
      <c r="J47" s="707">
        <f t="shared" si="5"/>
        <v>1603467.1880000001</v>
      </c>
      <c r="K47" s="706">
        <v>1603467188</v>
      </c>
      <c r="L47" s="697"/>
      <c r="M47" s="706">
        <v>45353</v>
      </c>
      <c r="N47" s="697"/>
      <c r="Q47" s="700"/>
    </row>
    <row r="48" spans="1:18" s="365" customFormat="1" ht="17.100000000000001" customHeight="1">
      <c r="A48" s="1210" t="s">
        <v>308</v>
      </c>
      <c r="B48" s="1211"/>
      <c r="C48" s="67">
        <v>896978</v>
      </c>
      <c r="D48" s="369">
        <v>54321</v>
      </c>
      <c r="E48" s="710">
        <v>603017</v>
      </c>
      <c r="F48" s="709">
        <v>55226</v>
      </c>
      <c r="G48" s="1025">
        <v>950158</v>
      </c>
      <c r="H48" s="1025">
        <v>58064</v>
      </c>
      <c r="I48" s="708">
        <f t="shared" si="4"/>
        <v>857497</v>
      </c>
      <c r="J48" s="707">
        <f t="shared" si="5"/>
        <v>51449.82</v>
      </c>
      <c r="K48" s="706">
        <v>51449820</v>
      </c>
      <c r="L48" s="697"/>
      <c r="M48" s="706">
        <v>857497</v>
      </c>
      <c r="N48" s="697"/>
      <c r="Q48" s="700"/>
    </row>
    <row r="49" spans="1:17" s="365" customFormat="1" ht="17.100000000000001" customHeight="1">
      <c r="A49" s="1212" t="s">
        <v>947</v>
      </c>
      <c r="B49" s="1213"/>
      <c r="C49" s="307" t="s">
        <v>236</v>
      </c>
      <c r="D49" s="705" t="s">
        <v>236</v>
      </c>
      <c r="E49" s="307" t="s">
        <v>236</v>
      </c>
      <c r="F49" s="705" t="s">
        <v>236</v>
      </c>
      <c r="G49" s="704" t="s">
        <v>236</v>
      </c>
      <c r="H49" s="306" t="s">
        <v>236</v>
      </c>
      <c r="I49" s="703">
        <f t="shared" si="4"/>
        <v>0</v>
      </c>
      <c r="J49" s="702">
        <f t="shared" si="5"/>
        <v>0</v>
      </c>
      <c r="K49" s="701"/>
      <c r="L49" s="697"/>
      <c r="M49" s="697"/>
      <c r="N49" s="697"/>
      <c r="Q49" s="700"/>
    </row>
    <row r="50" spans="1:17" s="360" customFormat="1" ht="12.9" customHeight="1">
      <c r="A50" s="364" t="s">
        <v>917</v>
      </c>
      <c r="F50" s="363"/>
      <c r="H50" s="363" t="s">
        <v>946</v>
      </c>
      <c r="I50" s="698"/>
      <c r="J50" s="699"/>
      <c r="K50" s="698"/>
      <c r="L50" s="698"/>
      <c r="M50" s="698"/>
      <c r="N50" s="698"/>
    </row>
    <row r="51" spans="1:17" ht="13.5" customHeight="1">
      <c r="F51" s="360"/>
      <c r="H51" s="360"/>
      <c r="I51" s="697"/>
      <c r="J51" s="698"/>
      <c r="K51" s="697"/>
      <c r="L51" s="697"/>
      <c r="M51" s="697"/>
      <c r="N51" s="697"/>
    </row>
    <row r="52" spans="1:17" ht="13.5" customHeight="1">
      <c r="F52" s="360"/>
      <c r="H52" s="362"/>
    </row>
    <row r="53" spans="1:17" ht="13.5" customHeight="1">
      <c r="F53" s="360"/>
      <c r="H53" s="360"/>
    </row>
    <row r="54" spans="1:17" ht="13.5" customHeight="1">
      <c r="F54" s="360"/>
      <c r="H54" s="360"/>
    </row>
    <row r="55" spans="1:17" ht="13.5" customHeight="1">
      <c r="F55" s="361"/>
      <c r="H55" s="361"/>
    </row>
    <row r="56" spans="1:17" ht="13.5" customHeight="1">
      <c r="F56" s="360"/>
      <c r="H56" s="360"/>
    </row>
  </sheetData>
  <mergeCells count="40">
    <mergeCell ref="M3:N3"/>
    <mergeCell ref="C3:D3"/>
    <mergeCell ref="E3:F3"/>
    <mergeCell ref="G3:H3"/>
    <mergeCell ref="I3:J3"/>
    <mergeCell ref="K3:L3"/>
    <mergeCell ref="A5:B5"/>
    <mergeCell ref="A7:B7"/>
    <mergeCell ref="C16:C17"/>
    <mergeCell ref="D16:D17"/>
    <mergeCell ref="E16:E17"/>
    <mergeCell ref="H16:H17"/>
    <mergeCell ref="C18:C19"/>
    <mergeCell ref="D18:D19"/>
    <mergeCell ref="E18:E19"/>
    <mergeCell ref="F18:F19"/>
    <mergeCell ref="G18:G19"/>
    <mergeCell ref="H18:H19"/>
    <mergeCell ref="F16:F17"/>
    <mergeCell ref="G16:G17"/>
    <mergeCell ref="H31:H32"/>
    <mergeCell ref="C20:C21"/>
    <mergeCell ref="D20:D21"/>
    <mergeCell ref="E20:E21"/>
    <mergeCell ref="F20:F21"/>
    <mergeCell ref="G20:G21"/>
    <mergeCell ref="H20:H21"/>
    <mergeCell ref="C31:C32"/>
    <mergeCell ref="D31:D32"/>
    <mergeCell ref="E31:E32"/>
    <mergeCell ref="F31:F32"/>
    <mergeCell ref="G31:G32"/>
    <mergeCell ref="A48:B48"/>
    <mergeCell ref="A49:B49"/>
    <mergeCell ref="A35:B35"/>
    <mergeCell ref="A40:B40"/>
    <mergeCell ref="A44:B44"/>
    <mergeCell ref="A45:B45"/>
    <mergeCell ref="A46:B46"/>
    <mergeCell ref="A47:B47"/>
  </mergeCells>
  <phoneticPr fontId="11"/>
  <printOptions horizontalCentered="1" verticalCentered="1"/>
  <pageMargins left="0.43307086614173229" right="0.43307086614173229" top="0.55118110236220474" bottom="0.55118110236220474" header="0.31496062992125984" footer="0.31496062992125984"/>
  <pageSetup paperSize="9" scale="97" orientation="portrait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C67B5-D50E-423A-8408-4099A2E65330}">
  <dimension ref="A1:H16"/>
  <sheetViews>
    <sheetView view="pageBreakPreview" zoomScaleNormal="100" zoomScaleSheetLayoutView="100" workbookViewId="0">
      <selection activeCell="C20" sqref="C20"/>
    </sheetView>
  </sheetViews>
  <sheetFormatPr defaultColWidth="9" defaultRowHeight="13.2"/>
  <cols>
    <col min="1" max="1" width="3" style="359" customWidth="1"/>
    <col min="2" max="2" width="23.6640625" style="359" customWidth="1"/>
    <col min="3" max="3" width="8.6640625" style="359" customWidth="1"/>
    <col min="4" max="4" width="12.109375" style="359" customWidth="1"/>
    <col min="5" max="5" width="8.6640625" style="359" customWidth="1"/>
    <col min="6" max="6" width="12.109375" style="359" customWidth="1"/>
    <col min="7" max="7" width="8.6640625" style="359" customWidth="1"/>
    <col min="8" max="8" width="12.109375" style="359" customWidth="1"/>
    <col min="9" max="16384" width="9" style="359"/>
  </cols>
  <sheetData>
    <row r="1" spans="1:8" ht="15" customHeight="1">
      <c r="A1" s="385" t="s">
        <v>318</v>
      </c>
      <c r="B1" s="382"/>
    </row>
    <row r="2" spans="1:8" s="382" customFormat="1" ht="9.9" customHeight="1" thickBot="1">
      <c r="A2" s="384"/>
      <c r="B2" s="383"/>
      <c r="C2" s="383"/>
      <c r="D2" s="383"/>
      <c r="E2" s="383"/>
      <c r="F2" s="383"/>
      <c r="G2" s="383"/>
      <c r="H2" s="383"/>
    </row>
    <row r="3" spans="1:8" s="368" customFormat="1" ht="20.100000000000001" customHeight="1" thickTop="1">
      <c r="A3" s="381"/>
      <c r="B3" s="380" t="s">
        <v>317</v>
      </c>
      <c r="C3" s="1226" t="s">
        <v>206</v>
      </c>
      <c r="D3" s="1227"/>
      <c r="E3" s="1226">
        <v>2</v>
      </c>
      <c r="F3" s="1228"/>
      <c r="G3" s="1229">
        <v>3</v>
      </c>
      <c r="H3" s="1230"/>
    </row>
    <row r="4" spans="1:8" s="368" customFormat="1" ht="20.100000000000001" customHeight="1">
      <c r="A4" s="379" t="s">
        <v>316</v>
      </c>
      <c r="B4" s="378"/>
      <c r="C4" s="376" t="s">
        <v>314</v>
      </c>
      <c r="D4" s="377" t="s">
        <v>315</v>
      </c>
      <c r="E4" s="376" t="s">
        <v>314</v>
      </c>
      <c r="F4" s="377" t="s">
        <v>313</v>
      </c>
      <c r="G4" s="376" t="s">
        <v>314</v>
      </c>
      <c r="H4" s="376" t="s">
        <v>313</v>
      </c>
    </row>
    <row r="5" spans="1:8" s="372" customFormat="1" ht="17.100000000000001" customHeight="1">
      <c r="A5" s="1233" t="s">
        <v>312</v>
      </c>
      <c r="B5" s="1234"/>
      <c r="C5" s="375">
        <v>52929</v>
      </c>
      <c r="D5" s="374">
        <v>1084401</v>
      </c>
      <c r="E5" s="375">
        <v>49514</v>
      </c>
      <c r="F5" s="374">
        <v>966304</v>
      </c>
      <c r="G5" s="1008">
        <v>50409</v>
      </c>
      <c r="H5" s="1008">
        <v>992377</v>
      </c>
    </row>
    <row r="6" spans="1:8" s="372" customFormat="1" ht="17.100000000000001" customHeight="1">
      <c r="A6" s="373"/>
      <c r="B6" s="370" t="s">
        <v>311</v>
      </c>
      <c r="C6" s="67">
        <v>22649</v>
      </c>
      <c r="D6" s="369">
        <v>387907</v>
      </c>
      <c r="E6" s="67">
        <v>22174</v>
      </c>
      <c r="F6" s="369">
        <v>372614</v>
      </c>
      <c r="G6" s="1009">
        <v>21630</v>
      </c>
      <c r="H6" s="1010">
        <v>357974</v>
      </c>
    </row>
    <row r="7" spans="1:8" s="368" customFormat="1" ht="17.100000000000001" customHeight="1">
      <c r="A7" s="371"/>
      <c r="B7" s="370" t="s">
        <v>310</v>
      </c>
      <c r="C7" s="67">
        <v>30280</v>
      </c>
      <c r="D7" s="369">
        <v>696494</v>
      </c>
      <c r="E7" s="67">
        <v>27340</v>
      </c>
      <c r="F7" s="369">
        <v>593690</v>
      </c>
      <c r="G7" s="1009">
        <v>28779</v>
      </c>
      <c r="H7" s="1010">
        <v>634403</v>
      </c>
    </row>
    <row r="8" spans="1:8" s="368" customFormat="1" ht="17.100000000000001" customHeight="1">
      <c r="A8" s="1210" t="s">
        <v>309</v>
      </c>
      <c r="B8" s="1211"/>
      <c r="C8" s="145">
        <v>33231</v>
      </c>
      <c r="D8" s="369">
        <v>164676</v>
      </c>
      <c r="E8" s="145">
        <v>30866</v>
      </c>
      <c r="F8" s="369">
        <v>153268</v>
      </c>
      <c r="G8" s="713">
        <v>30703</v>
      </c>
      <c r="H8" s="1010">
        <v>157770</v>
      </c>
    </row>
    <row r="9" spans="1:8" s="365" customFormat="1" ht="17.100000000000001" customHeight="1">
      <c r="A9" s="1212" t="s">
        <v>308</v>
      </c>
      <c r="B9" s="1213"/>
      <c r="C9" s="367">
        <v>52482</v>
      </c>
      <c r="D9" s="366">
        <v>3179</v>
      </c>
      <c r="E9" s="367">
        <v>48503</v>
      </c>
      <c r="F9" s="366">
        <v>2964</v>
      </c>
      <c r="G9" s="64">
        <v>49135</v>
      </c>
      <c r="H9" s="1011">
        <v>3003</v>
      </c>
    </row>
    <row r="10" spans="1:8" s="360" customFormat="1" ht="12.9" customHeight="1">
      <c r="A10" s="364" t="s">
        <v>307</v>
      </c>
      <c r="F10" s="363"/>
      <c r="H10" s="363"/>
    </row>
    <row r="11" spans="1:8" ht="13.5" customHeight="1">
      <c r="F11" s="360"/>
      <c r="H11" s="360"/>
    </row>
    <row r="12" spans="1:8" ht="13.5" customHeight="1">
      <c r="F12" s="360"/>
      <c r="H12" s="362"/>
    </row>
    <row r="13" spans="1:8" ht="13.5" customHeight="1">
      <c r="F13" s="360"/>
      <c r="H13" s="360"/>
    </row>
    <row r="14" spans="1:8" ht="13.5" customHeight="1">
      <c r="F14" s="360"/>
      <c r="H14" s="360"/>
    </row>
    <row r="15" spans="1:8" ht="13.5" customHeight="1">
      <c r="F15" s="361"/>
      <c r="H15" s="361"/>
    </row>
    <row r="16" spans="1:8" ht="13.5" customHeight="1">
      <c r="F16" s="360"/>
      <c r="H16" s="360"/>
    </row>
  </sheetData>
  <mergeCells count="6">
    <mergeCell ref="G3:H3"/>
    <mergeCell ref="A9:B9"/>
    <mergeCell ref="A5:B5"/>
    <mergeCell ref="A8:B8"/>
    <mergeCell ref="C3:D3"/>
    <mergeCell ref="E3:F3"/>
  </mergeCells>
  <phoneticPr fontId="11"/>
  <pageMargins left="0.78740157480314965" right="0.78740157480314965" top="0.98425196850393704" bottom="0.98425196850393704" header="0.31496062992125984" footer="0.3149606299212598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217AD-C65A-445B-AC4C-EB0CBEF49E46}">
  <dimension ref="A1:F23"/>
  <sheetViews>
    <sheetView view="pageBreakPreview" zoomScaleNormal="100" zoomScaleSheetLayoutView="100" workbookViewId="0">
      <selection activeCell="F14" sqref="F14"/>
    </sheetView>
  </sheetViews>
  <sheetFormatPr defaultColWidth="9" defaultRowHeight="13.2"/>
  <cols>
    <col min="1" max="1" width="28.6640625" style="21" customWidth="1"/>
    <col min="2" max="2" width="7.6640625" style="21" customWidth="1"/>
    <col min="3" max="5" width="16.88671875" style="21" customWidth="1"/>
    <col min="6" max="16384" width="9" style="21"/>
  </cols>
  <sheetData>
    <row r="1" spans="1:6" ht="15" customHeight="1">
      <c r="A1" s="22" t="s">
        <v>249</v>
      </c>
      <c r="B1" s="322"/>
      <c r="C1" s="321"/>
      <c r="D1" s="321"/>
      <c r="E1" s="321"/>
      <c r="F1" s="22"/>
    </row>
    <row r="2" spans="1:6" ht="9.9" customHeight="1" thickBot="1">
      <c r="A2" s="278"/>
      <c r="B2" s="320"/>
      <c r="C2" s="319"/>
      <c r="D2" s="319"/>
      <c r="E2" s="319"/>
      <c r="F2" s="22"/>
    </row>
    <row r="3" spans="1:6" s="50" customFormat="1" ht="15.9" customHeight="1" thickTop="1">
      <c r="A3" s="318"/>
      <c r="B3" s="317" t="s">
        <v>187</v>
      </c>
      <c r="C3" s="1235" t="s">
        <v>206</v>
      </c>
      <c r="D3" s="1235">
        <v>2</v>
      </c>
      <c r="E3" s="1237">
        <v>3</v>
      </c>
      <c r="F3" s="298"/>
    </row>
    <row r="4" spans="1:6" s="50" customFormat="1" ht="15.9" customHeight="1">
      <c r="A4" s="196" t="s">
        <v>195</v>
      </c>
      <c r="B4" s="316"/>
      <c r="C4" s="1236"/>
      <c r="D4" s="1236"/>
      <c r="E4" s="1238"/>
      <c r="F4" s="298"/>
    </row>
    <row r="5" spans="1:6" s="50" customFormat="1" ht="18" customHeight="1">
      <c r="A5" s="313" t="s">
        <v>248</v>
      </c>
      <c r="B5" s="315" t="s">
        <v>234</v>
      </c>
      <c r="C5" s="314">
        <v>10</v>
      </c>
      <c r="D5" s="145">
        <v>5</v>
      </c>
      <c r="E5" s="311">
        <v>4</v>
      </c>
    </row>
    <row r="6" spans="1:6" s="50" customFormat="1" ht="18" customHeight="1">
      <c r="A6" s="313" t="s">
        <v>247</v>
      </c>
      <c r="B6" s="312" t="s">
        <v>234</v>
      </c>
      <c r="C6" s="314">
        <v>955</v>
      </c>
      <c r="D6" s="145">
        <v>983</v>
      </c>
      <c r="E6" s="311">
        <v>1007</v>
      </c>
    </row>
    <row r="7" spans="1:6" s="50" customFormat="1" ht="18" customHeight="1">
      <c r="A7" s="313" t="s">
        <v>246</v>
      </c>
      <c r="B7" s="312" t="s">
        <v>234</v>
      </c>
      <c r="C7" s="314">
        <v>1</v>
      </c>
      <c r="D7" s="145">
        <v>1</v>
      </c>
      <c r="E7" s="311">
        <v>1</v>
      </c>
    </row>
    <row r="8" spans="1:6" s="50" customFormat="1" ht="18" customHeight="1">
      <c r="A8" s="313" t="s">
        <v>245</v>
      </c>
      <c r="B8" s="312" t="s">
        <v>230</v>
      </c>
      <c r="C8" s="314">
        <v>16426</v>
      </c>
      <c r="D8" s="145">
        <v>17017</v>
      </c>
      <c r="E8" s="311">
        <v>21566</v>
      </c>
    </row>
    <row r="9" spans="1:6" s="50" customFormat="1" ht="18" customHeight="1">
      <c r="A9" s="313" t="s">
        <v>244</v>
      </c>
      <c r="B9" s="312" t="s">
        <v>242</v>
      </c>
      <c r="C9" s="314">
        <v>233</v>
      </c>
      <c r="D9" s="145">
        <v>219</v>
      </c>
      <c r="E9" s="311">
        <v>225</v>
      </c>
    </row>
    <row r="10" spans="1:6" s="50" customFormat="1" ht="18" customHeight="1">
      <c r="A10" s="313" t="s">
        <v>243</v>
      </c>
      <c r="B10" s="312" t="s">
        <v>242</v>
      </c>
      <c r="C10" s="314">
        <v>1768</v>
      </c>
      <c r="D10" s="145">
        <v>2021</v>
      </c>
      <c r="E10" s="311">
        <v>2119</v>
      </c>
    </row>
    <row r="11" spans="1:6" s="50" customFormat="1" ht="18" customHeight="1">
      <c r="A11" s="313" t="s">
        <v>240</v>
      </c>
      <c r="B11" s="312" t="s">
        <v>234</v>
      </c>
      <c r="C11" s="314">
        <v>3</v>
      </c>
      <c r="D11" s="145">
        <v>1</v>
      </c>
      <c r="E11" s="311" t="s">
        <v>241</v>
      </c>
      <c r="F11" s="298"/>
    </row>
    <row r="12" spans="1:6" s="50" customFormat="1" ht="18" customHeight="1">
      <c r="A12" s="313" t="s">
        <v>239</v>
      </c>
      <c r="B12" s="312" t="s">
        <v>234</v>
      </c>
      <c r="C12" s="314">
        <v>39</v>
      </c>
      <c r="D12" s="145">
        <v>46</v>
      </c>
      <c r="E12" s="311">
        <v>52</v>
      </c>
      <c r="F12" s="298"/>
    </row>
    <row r="13" spans="1:6" s="50" customFormat="1" ht="18" customHeight="1">
      <c r="A13" s="313" t="s">
        <v>238</v>
      </c>
      <c r="B13" s="312" t="s">
        <v>234</v>
      </c>
      <c r="C13" s="314">
        <v>385</v>
      </c>
      <c r="D13" s="145">
        <v>332</v>
      </c>
      <c r="E13" s="311">
        <v>330</v>
      </c>
      <c r="F13" s="298"/>
    </row>
    <row r="14" spans="1:6" s="50" customFormat="1" ht="18" customHeight="1">
      <c r="A14" s="313" t="s">
        <v>237</v>
      </c>
      <c r="B14" s="312" t="s">
        <v>230</v>
      </c>
      <c r="C14" s="314" t="s">
        <v>236</v>
      </c>
      <c r="D14" s="145">
        <v>113</v>
      </c>
      <c r="E14" s="311">
        <v>151</v>
      </c>
      <c r="F14" s="298"/>
    </row>
    <row r="15" spans="1:6" s="50" customFormat="1" ht="18" customHeight="1">
      <c r="A15" s="313" t="s">
        <v>235</v>
      </c>
      <c r="B15" s="312" t="s">
        <v>234</v>
      </c>
      <c r="C15" s="314">
        <v>133</v>
      </c>
      <c r="D15" s="145">
        <v>147</v>
      </c>
      <c r="E15" s="311">
        <v>123</v>
      </c>
      <c r="F15" s="298"/>
    </row>
    <row r="16" spans="1:6" s="50" customFormat="1" ht="18" customHeight="1">
      <c r="A16" s="313" t="s">
        <v>233</v>
      </c>
      <c r="B16" s="312" t="s">
        <v>228</v>
      </c>
      <c r="C16" s="314">
        <v>1</v>
      </c>
      <c r="D16" s="145">
        <v>4</v>
      </c>
      <c r="E16" s="311">
        <v>3</v>
      </c>
      <c r="F16" s="298"/>
    </row>
    <row r="17" spans="1:6" s="50" customFormat="1" ht="18" customHeight="1">
      <c r="A17" s="313" t="s">
        <v>232</v>
      </c>
      <c r="B17" s="312" t="s">
        <v>228</v>
      </c>
      <c r="C17" s="145">
        <v>1458</v>
      </c>
      <c r="D17" s="145">
        <v>933</v>
      </c>
      <c r="E17" s="311">
        <v>1049</v>
      </c>
      <c r="F17" s="298"/>
    </row>
    <row r="18" spans="1:6" s="50" customFormat="1" ht="18" customHeight="1">
      <c r="A18" s="313" t="s">
        <v>231</v>
      </c>
      <c r="B18" s="312" t="s">
        <v>230</v>
      </c>
      <c r="C18" s="145">
        <v>18</v>
      </c>
      <c r="D18" s="145">
        <v>11</v>
      </c>
      <c r="E18" s="311">
        <v>17</v>
      </c>
      <c r="F18" s="298"/>
    </row>
    <row r="19" spans="1:6" s="50" customFormat="1" ht="18" customHeight="1">
      <c r="A19" s="310" t="s">
        <v>229</v>
      </c>
      <c r="B19" s="309" t="s">
        <v>228</v>
      </c>
      <c r="C19" s="308">
        <v>493</v>
      </c>
      <c r="D19" s="307">
        <v>366</v>
      </c>
      <c r="E19" s="306">
        <v>326</v>
      </c>
      <c r="F19" s="298"/>
    </row>
    <row r="20" spans="1:6" ht="12" customHeight="1">
      <c r="A20" s="265" t="s">
        <v>204</v>
      </c>
      <c r="B20" s="305" t="s">
        <v>1163</v>
      </c>
      <c r="C20" s="304"/>
      <c r="D20" s="240"/>
      <c r="E20" s="240"/>
      <c r="F20" s="187"/>
    </row>
    <row r="21" spans="1:6" ht="12" customHeight="1">
      <c r="A21" s="23" t="s">
        <v>227</v>
      </c>
      <c r="B21" s="5" t="s">
        <v>1164</v>
      </c>
      <c r="C21" s="302"/>
      <c r="D21" s="23"/>
      <c r="E21" s="137"/>
    </row>
    <row r="22" spans="1:6" ht="14.1" customHeight="1">
      <c r="A22" s="1239"/>
      <c r="B22" s="1240"/>
      <c r="C22" s="1240"/>
      <c r="D22" s="1240"/>
      <c r="E22" s="1240"/>
    </row>
    <row r="23" spans="1:6">
      <c r="B23" s="23"/>
      <c r="C23" s="302"/>
      <c r="D23" s="302"/>
      <c r="E23" s="302"/>
    </row>
  </sheetData>
  <mergeCells count="4">
    <mergeCell ref="C3:C4"/>
    <mergeCell ref="D3:D4"/>
    <mergeCell ref="E3:E4"/>
    <mergeCell ref="A22:E22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B3AC6-4EAA-45C6-B155-9125D1BF7906}">
  <dimension ref="A1:E39"/>
  <sheetViews>
    <sheetView view="pageBreakPreview" zoomScale="110" zoomScaleNormal="100" zoomScaleSheetLayoutView="110" workbookViewId="0">
      <selection activeCell="B23" sqref="B23"/>
    </sheetView>
  </sheetViews>
  <sheetFormatPr defaultColWidth="9" defaultRowHeight="13.2"/>
  <cols>
    <col min="1" max="1" width="26.21875" style="80" customWidth="1"/>
    <col min="2" max="2" width="21.109375" style="80" customWidth="1"/>
    <col min="3" max="4" width="19.77734375" style="80" customWidth="1"/>
    <col min="5" max="5" width="18.88671875" style="80" customWidth="1"/>
    <col min="6" max="16384" width="9" style="80"/>
  </cols>
  <sheetData>
    <row r="1" spans="1:5" ht="15" customHeight="1">
      <c r="A1" s="22" t="s">
        <v>424</v>
      </c>
    </row>
    <row r="2" spans="1:5" ht="9.9" customHeight="1" thickBot="1">
      <c r="A2" s="278"/>
      <c r="B2" s="290"/>
      <c r="C2" s="290"/>
      <c r="D2" s="290"/>
    </row>
    <row r="3" spans="1:5" s="298" customFormat="1" ht="14.25" customHeight="1" thickTop="1">
      <c r="A3" s="488" t="s">
        <v>21</v>
      </c>
      <c r="B3" s="1029" t="s">
        <v>423</v>
      </c>
      <c r="C3" s="1029" t="s">
        <v>422</v>
      </c>
      <c r="D3" s="1029" t="s">
        <v>421</v>
      </c>
    </row>
    <row r="4" spans="1:5" s="298" customFormat="1" ht="13.5" customHeight="1">
      <c r="A4" s="487" t="s">
        <v>420</v>
      </c>
      <c r="B4" s="1031"/>
      <c r="C4" s="1031"/>
      <c r="D4" s="1031"/>
    </row>
    <row r="5" spans="1:5" s="81" customFormat="1" ht="18" customHeight="1">
      <c r="A5" s="481" t="s">
        <v>419</v>
      </c>
      <c r="B5" s="142">
        <v>46038665218</v>
      </c>
      <c r="C5" s="142">
        <v>1485998</v>
      </c>
      <c r="D5" s="193">
        <v>30982</v>
      </c>
    </row>
    <row r="6" spans="1:5" s="81" customFormat="1" ht="18" customHeight="1">
      <c r="A6" s="481" t="s">
        <v>418</v>
      </c>
      <c r="B6" s="142">
        <v>45187825319</v>
      </c>
      <c r="C6" s="142">
        <v>1481573</v>
      </c>
      <c r="D6" s="193">
        <v>30500</v>
      </c>
    </row>
    <row r="7" spans="1:5" s="81" customFormat="1" ht="18" customHeight="1">
      <c r="A7" s="486" t="s">
        <v>417</v>
      </c>
      <c r="B7" s="484">
        <v>45239912330</v>
      </c>
      <c r="C7" s="484">
        <v>1499940</v>
      </c>
      <c r="D7" s="483">
        <v>30161</v>
      </c>
    </row>
    <row r="8" spans="1:5" s="81" customFormat="1" ht="5.0999999999999996" customHeight="1">
      <c r="A8" s="485"/>
      <c r="B8" s="484"/>
      <c r="C8" s="484"/>
      <c r="D8" s="483"/>
    </row>
    <row r="9" spans="1:5" s="298" customFormat="1" ht="18" customHeight="1">
      <c r="A9" s="482" t="s">
        <v>416</v>
      </c>
      <c r="B9" s="480">
        <v>13262165155</v>
      </c>
      <c r="C9" s="480">
        <v>301638</v>
      </c>
      <c r="D9" s="479">
        <v>43967</v>
      </c>
      <c r="E9" s="81"/>
    </row>
    <row r="10" spans="1:5" s="298" customFormat="1" ht="18" customHeight="1">
      <c r="A10" s="482" t="s">
        <v>415</v>
      </c>
      <c r="B10" s="480">
        <v>8851256864</v>
      </c>
      <c r="C10" s="480">
        <v>210542</v>
      </c>
      <c r="D10" s="479">
        <v>42040</v>
      </c>
      <c r="E10" s="81"/>
    </row>
    <row r="11" spans="1:5" s="298" customFormat="1" ht="18" customHeight="1">
      <c r="A11" s="482" t="s">
        <v>414</v>
      </c>
      <c r="B11" s="480">
        <v>126331574</v>
      </c>
      <c r="C11" s="480">
        <v>26547</v>
      </c>
      <c r="D11" s="479">
        <v>4759</v>
      </c>
      <c r="E11" s="81"/>
    </row>
    <row r="12" spans="1:5" s="298" customFormat="1" ht="18" customHeight="1">
      <c r="A12" s="482" t="s">
        <v>413</v>
      </c>
      <c r="B12" s="480">
        <v>1056019832</v>
      </c>
      <c r="C12" s="480">
        <v>150847</v>
      </c>
      <c r="D12" s="479">
        <v>7001</v>
      </c>
      <c r="E12" s="81"/>
    </row>
    <row r="13" spans="1:5" s="298" customFormat="1" ht="18" customHeight="1">
      <c r="A13" s="482" t="s">
        <v>412</v>
      </c>
      <c r="B13" s="480">
        <v>21313483229</v>
      </c>
      <c r="C13" s="480">
        <v>745403</v>
      </c>
      <c r="D13" s="479">
        <v>28593</v>
      </c>
      <c r="E13" s="81"/>
    </row>
    <row r="14" spans="1:5" s="298" customFormat="1" ht="18" customHeight="1">
      <c r="A14" s="482" t="s">
        <v>411</v>
      </c>
      <c r="B14" s="480">
        <v>187800</v>
      </c>
      <c r="C14" s="480">
        <v>8</v>
      </c>
      <c r="D14" s="479">
        <v>23475</v>
      </c>
      <c r="E14" s="81"/>
    </row>
    <row r="15" spans="1:5" s="298" customFormat="1" ht="18" customHeight="1">
      <c r="A15" s="482" t="s">
        <v>410</v>
      </c>
      <c r="B15" s="480">
        <v>76971883</v>
      </c>
      <c r="C15" s="480">
        <v>657</v>
      </c>
      <c r="D15" s="479">
        <v>117157</v>
      </c>
      <c r="E15" s="81"/>
    </row>
    <row r="16" spans="1:5" s="298" customFormat="1" ht="18" customHeight="1">
      <c r="A16" s="482" t="s">
        <v>409</v>
      </c>
      <c r="B16" s="480">
        <v>192475522</v>
      </c>
      <c r="C16" s="480">
        <v>958</v>
      </c>
      <c r="D16" s="479">
        <v>200914</v>
      </c>
      <c r="E16" s="81"/>
    </row>
    <row r="17" spans="1:5" s="298" customFormat="1" ht="18" customHeight="1">
      <c r="A17" s="482" t="s">
        <v>408</v>
      </c>
      <c r="B17" s="480">
        <v>10824808</v>
      </c>
      <c r="C17" s="480">
        <v>233</v>
      </c>
      <c r="D17" s="479">
        <v>46458</v>
      </c>
      <c r="E17" s="81"/>
    </row>
    <row r="18" spans="1:5" s="298" customFormat="1" ht="18" customHeight="1">
      <c r="A18" s="482" t="s">
        <v>407</v>
      </c>
      <c r="B18" s="480">
        <v>6000000</v>
      </c>
      <c r="C18" s="480">
        <v>60</v>
      </c>
      <c r="D18" s="479">
        <v>100000</v>
      </c>
      <c r="E18" s="81"/>
    </row>
    <row r="19" spans="1:5" s="298" customFormat="1" ht="18" customHeight="1">
      <c r="A19" s="481" t="s">
        <v>406</v>
      </c>
      <c r="B19" s="480">
        <v>60080274</v>
      </c>
      <c r="C19" s="480">
        <v>1565</v>
      </c>
      <c r="D19" s="479">
        <v>38390</v>
      </c>
      <c r="E19" s="81"/>
    </row>
    <row r="20" spans="1:5" s="298" customFormat="1" ht="18" customHeight="1">
      <c r="A20" s="478" t="s">
        <v>405</v>
      </c>
      <c r="B20" s="477">
        <v>284115389</v>
      </c>
      <c r="C20" s="477">
        <v>61482</v>
      </c>
      <c r="D20" s="476">
        <v>4621</v>
      </c>
      <c r="E20" s="81"/>
    </row>
    <row r="21" spans="1:5" s="187" customFormat="1" ht="12" customHeight="1">
      <c r="A21" s="475" t="s">
        <v>404</v>
      </c>
      <c r="B21" s="474"/>
      <c r="C21" s="474"/>
      <c r="D21" s="474"/>
    </row>
    <row r="22" spans="1:5" s="5" customFormat="1" ht="12.9" customHeight="1">
      <c r="A22" s="473"/>
    </row>
    <row r="23" spans="1:5" s="187" customFormat="1" ht="13.5" customHeight="1">
      <c r="B23" s="472"/>
      <c r="C23" s="472"/>
      <c r="D23" s="472"/>
    </row>
    <row r="24" spans="1:5" s="187" customFormat="1" ht="13.5" customHeight="1">
      <c r="B24" s="471"/>
    </row>
    <row r="25" spans="1:5" s="187" customFormat="1" ht="13.5" customHeight="1"/>
    <row r="26" spans="1:5" s="187" customFormat="1" ht="13.5" customHeight="1"/>
    <row r="27" spans="1:5" s="187" customFormat="1" ht="13.5" customHeight="1"/>
    <row r="28" spans="1:5" s="187" customFormat="1" ht="13.5" customHeight="1"/>
    <row r="29" spans="1:5" s="187" customFormat="1" ht="13.5" customHeight="1"/>
    <row r="30" spans="1:5" s="187" customFormat="1" ht="13.5" customHeight="1"/>
    <row r="31" spans="1:5" s="187" customFormat="1" ht="13.5" customHeight="1"/>
    <row r="32" spans="1:5" s="187" customFormat="1" ht="13.5" customHeight="1"/>
    <row r="33" s="470" customFormat="1" ht="13.5" customHeight="1"/>
    <row r="34" s="187" customFormat="1" ht="13.5" customHeight="1"/>
    <row r="35" s="187" customFormat="1" ht="13.5" customHeight="1"/>
    <row r="36" s="187" customFormat="1" ht="13.5" customHeight="1"/>
    <row r="37" s="187" customFormat="1" ht="13.5" customHeight="1"/>
    <row r="38" s="187" customFormat="1" ht="13.5" customHeight="1"/>
    <row r="39" ht="18" customHeight="1"/>
  </sheetData>
  <mergeCells count="3">
    <mergeCell ref="B3:B4"/>
    <mergeCell ref="C3:C4"/>
    <mergeCell ref="D3:D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EACF-64AD-40BB-B73C-05215EEB1084}">
  <dimension ref="A1:R14"/>
  <sheetViews>
    <sheetView view="pageBreakPreview" zoomScaleNormal="100" zoomScaleSheetLayoutView="100" workbookViewId="0">
      <selection activeCell="K27" sqref="K27"/>
    </sheetView>
  </sheetViews>
  <sheetFormatPr defaultColWidth="9" defaultRowHeight="13.2"/>
  <cols>
    <col min="1" max="1" width="7.109375" style="21" customWidth="1"/>
    <col min="2" max="3" width="5.21875" style="21" customWidth="1"/>
    <col min="4" max="4" width="8.21875" style="21" customWidth="1"/>
    <col min="5" max="5" width="6.6640625" style="21" customWidth="1"/>
    <col min="6" max="6" width="5.21875" style="21" customWidth="1"/>
    <col min="7" max="8" width="7.21875" style="21" customWidth="1"/>
    <col min="9" max="9" width="4.33203125" style="21" customWidth="1"/>
    <col min="10" max="10" width="5.21875" style="21" customWidth="1"/>
    <col min="11" max="13" width="4.33203125" style="21" customWidth="1"/>
    <col min="14" max="14" width="5.21875" style="21" customWidth="1"/>
    <col min="15" max="15" width="4.44140625" style="21" customWidth="1"/>
    <col min="16" max="16" width="5.21875" style="21" customWidth="1"/>
    <col min="17" max="18" width="9.44140625" style="21" bestFit="1" customWidth="1"/>
    <col min="19" max="16384" width="9" style="21"/>
  </cols>
  <sheetData>
    <row r="1" spans="1:18" ht="15" customHeight="1">
      <c r="A1" s="408" t="s">
        <v>337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</row>
    <row r="2" spans="1:18" ht="9.9" customHeight="1" thickBot="1">
      <c r="A2" s="406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</row>
    <row r="3" spans="1:18" s="27" customFormat="1" ht="15" customHeight="1" thickTop="1">
      <c r="A3" s="404" t="s">
        <v>102</v>
      </c>
      <c r="B3" s="403" t="s">
        <v>336</v>
      </c>
      <c r="C3" s="401"/>
      <c r="D3" s="403" t="s">
        <v>335</v>
      </c>
      <c r="E3" s="402"/>
      <c r="F3" s="402"/>
      <c r="G3" s="402"/>
      <c r="H3" s="402"/>
      <c r="I3" s="402"/>
      <c r="J3" s="402"/>
      <c r="K3" s="402"/>
      <c r="L3" s="403"/>
      <c r="M3" s="402"/>
      <c r="N3" s="402"/>
      <c r="O3" s="402"/>
      <c r="P3" s="401"/>
    </row>
    <row r="4" spans="1:18" s="27" customFormat="1" ht="4.5" customHeight="1">
      <c r="A4" s="400"/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</row>
    <row r="5" spans="1:18" s="27" customFormat="1" ht="66" customHeight="1">
      <c r="A5" s="398"/>
      <c r="B5" s="1241" t="s">
        <v>334</v>
      </c>
      <c r="C5" s="1241" t="s">
        <v>333</v>
      </c>
      <c r="D5" s="1241" t="s">
        <v>194</v>
      </c>
      <c r="E5" s="1241" t="s">
        <v>332</v>
      </c>
      <c r="F5" s="1241" t="s">
        <v>331</v>
      </c>
      <c r="G5" s="1241" t="s">
        <v>330</v>
      </c>
      <c r="H5" s="1241" t="s">
        <v>329</v>
      </c>
      <c r="I5" s="1241" t="s">
        <v>328</v>
      </c>
      <c r="J5" s="1241" t="s">
        <v>327</v>
      </c>
      <c r="K5" s="1241" t="s">
        <v>326</v>
      </c>
      <c r="L5" s="1241" t="s">
        <v>325</v>
      </c>
      <c r="M5" s="1241" t="s">
        <v>324</v>
      </c>
      <c r="N5" s="1241" t="s">
        <v>323</v>
      </c>
      <c r="O5" s="1241" t="s">
        <v>322</v>
      </c>
      <c r="P5" s="1241" t="s">
        <v>321</v>
      </c>
    </row>
    <row r="6" spans="1:18" s="27" customFormat="1" ht="15" customHeight="1">
      <c r="A6" s="1243" t="s">
        <v>8</v>
      </c>
      <c r="B6" s="1242"/>
      <c r="C6" s="1242"/>
      <c r="D6" s="1242"/>
      <c r="E6" s="1242"/>
      <c r="F6" s="1242"/>
      <c r="G6" s="1242"/>
      <c r="H6" s="1242"/>
      <c r="I6" s="1242"/>
      <c r="J6" s="1242"/>
      <c r="K6" s="1242"/>
      <c r="L6" s="1242"/>
      <c r="M6" s="1242"/>
      <c r="N6" s="1242"/>
      <c r="O6" s="1242"/>
      <c r="P6" s="1242"/>
    </row>
    <row r="7" spans="1:18" s="27" customFormat="1" ht="4.5" customHeight="1">
      <c r="A7" s="1244"/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</row>
    <row r="8" spans="1:18" s="27" customFormat="1" ht="18" customHeight="1">
      <c r="A8" s="394" t="s">
        <v>206</v>
      </c>
      <c r="B8" s="395">
        <v>238</v>
      </c>
      <c r="C8" s="395">
        <v>173</v>
      </c>
      <c r="D8" s="395">
        <v>7042</v>
      </c>
      <c r="E8" s="395">
        <v>611</v>
      </c>
      <c r="F8" s="395">
        <v>433</v>
      </c>
      <c r="G8" s="395">
        <v>3720</v>
      </c>
      <c r="H8" s="395">
        <v>887</v>
      </c>
      <c r="I8" s="395">
        <v>44</v>
      </c>
      <c r="J8" s="395">
        <v>729</v>
      </c>
      <c r="K8" s="396" t="s">
        <v>320</v>
      </c>
      <c r="L8" s="396" t="s">
        <v>320</v>
      </c>
      <c r="M8" s="396" t="s">
        <v>320</v>
      </c>
      <c r="N8" s="395">
        <v>530</v>
      </c>
      <c r="O8" s="395">
        <v>0</v>
      </c>
      <c r="P8" s="395">
        <v>88</v>
      </c>
    </row>
    <row r="9" spans="1:18" s="27" customFormat="1" ht="18" customHeight="1">
      <c r="A9" s="394">
        <v>2</v>
      </c>
      <c r="B9" s="392">
        <v>238</v>
      </c>
      <c r="C9" s="392">
        <v>143</v>
      </c>
      <c r="D9" s="392">
        <v>4883</v>
      </c>
      <c r="E9" s="392">
        <v>600</v>
      </c>
      <c r="F9" s="392">
        <v>360</v>
      </c>
      <c r="G9" s="392">
        <v>2392</v>
      </c>
      <c r="H9" s="392">
        <v>677</v>
      </c>
      <c r="I9" s="392">
        <v>34</v>
      </c>
      <c r="J9" s="392">
        <v>367</v>
      </c>
      <c r="K9" s="393" t="s">
        <v>320</v>
      </c>
      <c r="L9" s="393" t="s">
        <v>320</v>
      </c>
      <c r="M9" s="393" t="s">
        <v>320</v>
      </c>
      <c r="N9" s="392">
        <v>338</v>
      </c>
      <c r="O9" s="392">
        <v>0</v>
      </c>
      <c r="P9" s="392">
        <v>115</v>
      </c>
      <c r="Q9" s="351"/>
    </row>
    <row r="10" spans="1:18" s="27" customFormat="1" ht="18" customHeight="1">
      <c r="A10" s="391">
        <v>3</v>
      </c>
      <c r="B10" s="1012">
        <v>181</v>
      </c>
      <c r="C10" s="1012">
        <v>108</v>
      </c>
      <c r="D10" s="1012">
        <v>5092</v>
      </c>
      <c r="E10" s="1012">
        <v>642</v>
      </c>
      <c r="F10" s="1012">
        <v>428</v>
      </c>
      <c r="G10" s="1012">
        <v>2500</v>
      </c>
      <c r="H10" s="1012">
        <v>734</v>
      </c>
      <c r="I10" s="1012">
        <v>53</v>
      </c>
      <c r="J10" s="1012">
        <v>490</v>
      </c>
      <c r="K10" s="1027" t="s">
        <v>320</v>
      </c>
      <c r="L10" s="1027" t="s">
        <v>320</v>
      </c>
      <c r="M10" s="1027" t="s">
        <v>320</v>
      </c>
      <c r="N10" s="1012">
        <v>186</v>
      </c>
      <c r="O10" s="1027" t="s">
        <v>320</v>
      </c>
      <c r="P10" s="1012">
        <v>59</v>
      </c>
      <c r="Q10" s="351"/>
      <c r="R10" s="351"/>
    </row>
    <row r="11" spans="1:18" ht="12" customHeight="1">
      <c r="A11" s="389" t="s">
        <v>319</v>
      </c>
      <c r="B11" s="387"/>
      <c r="C11" s="387"/>
      <c r="D11" s="387"/>
      <c r="E11" s="387"/>
      <c r="F11" s="387"/>
      <c r="G11" s="387"/>
      <c r="H11" s="387"/>
      <c r="I11" s="387"/>
      <c r="J11" s="123"/>
      <c r="K11" s="123"/>
      <c r="L11" s="387"/>
      <c r="M11" s="387"/>
      <c r="N11" s="387"/>
      <c r="O11" s="387"/>
      <c r="P11" s="390"/>
      <c r="Q11" s="387"/>
      <c r="R11" s="387"/>
    </row>
    <row r="12" spans="1:18">
      <c r="A12" s="389"/>
      <c r="B12" s="387"/>
      <c r="C12" s="387"/>
      <c r="D12" s="387"/>
      <c r="E12" s="387"/>
      <c r="F12" s="387"/>
      <c r="G12" s="387"/>
      <c r="H12" s="387"/>
      <c r="I12" s="387"/>
      <c r="J12" s="123"/>
      <c r="K12" s="123"/>
      <c r="L12" s="123"/>
      <c r="M12" s="123"/>
      <c r="N12" s="123"/>
      <c r="O12" s="123"/>
      <c r="P12" s="123"/>
      <c r="Q12" s="386"/>
      <c r="R12" s="386"/>
    </row>
    <row r="13" spans="1:18">
      <c r="A13" s="389"/>
      <c r="B13" s="387"/>
      <c r="C13" s="387"/>
      <c r="D13" s="388"/>
      <c r="E13" s="387"/>
      <c r="F13" s="387"/>
      <c r="J13" s="123"/>
      <c r="K13" s="123"/>
      <c r="L13" s="123"/>
      <c r="M13" s="123"/>
      <c r="N13" s="123"/>
      <c r="O13" s="123"/>
      <c r="P13" s="123"/>
      <c r="Q13" s="386"/>
      <c r="R13" s="386"/>
    </row>
    <row r="14" spans="1:18">
      <c r="J14" s="123"/>
      <c r="K14" s="123"/>
      <c r="L14" s="123"/>
      <c r="M14" s="123"/>
      <c r="N14" s="123"/>
      <c r="O14" s="123"/>
      <c r="P14" s="123"/>
      <c r="Q14" s="386"/>
      <c r="R14" s="386"/>
    </row>
  </sheetData>
  <mergeCells count="16">
    <mergeCell ref="G5:G6"/>
    <mergeCell ref="N5:N6"/>
    <mergeCell ref="O5:O6"/>
    <mergeCell ref="P5:P6"/>
    <mergeCell ref="A6:A7"/>
    <mergeCell ref="H5:H6"/>
    <mergeCell ref="I5:I6"/>
    <mergeCell ref="J5:J6"/>
    <mergeCell ref="K5:K6"/>
    <mergeCell ref="L5:L6"/>
    <mergeCell ref="M5:M6"/>
    <mergeCell ref="B5:B6"/>
    <mergeCell ref="C5:C6"/>
    <mergeCell ref="D5:D6"/>
    <mergeCell ref="E5:E6"/>
    <mergeCell ref="F5:F6"/>
  </mergeCells>
  <phoneticPr fontId="11"/>
  <pageMargins left="0.62992125984251968" right="0.62992125984251968" top="0.74803149606299213" bottom="0.74803149606299213" header="0.31496062992125984" footer="0.3149606299212598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4B80A-6E04-4753-A1B5-4F4791EF8D22}">
  <dimension ref="A1:E11"/>
  <sheetViews>
    <sheetView view="pageBreakPreview" zoomScaleNormal="100" zoomScaleSheetLayoutView="100" workbookViewId="0">
      <selection activeCell="E13" sqref="E13"/>
    </sheetView>
  </sheetViews>
  <sheetFormatPr defaultColWidth="9" defaultRowHeight="13.2"/>
  <cols>
    <col min="1" max="5" width="17.88671875" style="744" customWidth="1"/>
    <col min="6" max="16384" width="9" style="744"/>
  </cols>
  <sheetData>
    <row r="1" spans="1:5" ht="15" customHeight="1">
      <c r="A1" s="762" t="s">
        <v>1002</v>
      </c>
      <c r="B1" s="760"/>
      <c r="C1" s="760"/>
      <c r="D1" s="760"/>
      <c r="E1" s="760"/>
    </row>
    <row r="2" spans="1:5" ht="9.9" customHeight="1" thickBot="1">
      <c r="A2" s="761"/>
      <c r="B2" s="760"/>
      <c r="C2" s="760"/>
      <c r="D2" s="760"/>
      <c r="E2" s="760"/>
    </row>
    <row r="3" spans="1:5" s="751" customFormat="1" ht="29.25" customHeight="1" thickTop="1">
      <c r="A3" s="759" t="s">
        <v>102</v>
      </c>
      <c r="B3" s="1245" t="s">
        <v>1001</v>
      </c>
      <c r="C3" s="1246"/>
      <c r="D3" s="1247" t="s">
        <v>1000</v>
      </c>
      <c r="E3" s="1248"/>
    </row>
    <row r="4" spans="1:5" s="751" customFormat="1" ht="14.1" customHeight="1">
      <c r="A4" s="758" t="s">
        <v>8</v>
      </c>
      <c r="B4" s="757" t="s">
        <v>998</v>
      </c>
      <c r="C4" s="757" t="s">
        <v>999</v>
      </c>
      <c r="D4" s="756" t="s">
        <v>998</v>
      </c>
      <c r="E4" s="756" t="s">
        <v>997</v>
      </c>
    </row>
    <row r="5" spans="1:5" s="751" customFormat="1" ht="18" customHeight="1">
      <c r="A5" s="755" t="s">
        <v>2</v>
      </c>
      <c r="B5" s="754">
        <v>1297</v>
      </c>
      <c r="C5" s="754">
        <v>18800</v>
      </c>
      <c r="D5" s="753">
        <v>736</v>
      </c>
      <c r="E5" s="753">
        <v>14761</v>
      </c>
    </row>
    <row r="6" spans="1:5" s="751" customFormat="1" ht="18" customHeight="1">
      <c r="A6" s="755">
        <v>2</v>
      </c>
      <c r="B6" s="754">
        <v>1196</v>
      </c>
      <c r="C6" s="754">
        <v>19236</v>
      </c>
      <c r="D6" s="753">
        <v>188</v>
      </c>
      <c r="E6" s="753">
        <v>1920</v>
      </c>
    </row>
    <row r="7" spans="1:5" s="751" customFormat="1" ht="18" customHeight="1">
      <c r="A7" s="752">
        <v>3</v>
      </c>
      <c r="B7" s="1013">
        <v>1425</v>
      </c>
      <c r="C7" s="1013">
        <v>32083</v>
      </c>
      <c r="D7" s="1014">
        <v>167</v>
      </c>
      <c r="E7" s="1014">
        <v>1879</v>
      </c>
    </row>
    <row r="8" spans="1:5" ht="21" customHeight="1">
      <c r="A8" s="750" t="s">
        <v>307</v>
      </c>
      <c r="D8" s="1249" t="s">
        <v>996</v>
      </c>
      <c r="E8" s="1249"/>
    </row>
    <row r="9" spans="1:5" ht="12.9" customHeight="1">
      <c r="A9" s="364"/>
    </row>
    <row r="10" spans="1:5" ht="13.5" customHeight="1">
      <c r="A10" s="749"/>
      <c r="B10" s="748"/>
      <c r="C10" s="747"/>
      <c r="D10" s="747"/>
      <c r="E10" s="746"/>
    </row>
    <row r="11" spans="1:5">
      <c r="C11" s="745"/>
      <c r="D11" s="745"/>
      <c r="E11" s="745"/>
    </row>
  </sheetData>
  <mergeCells count="3">
    <mergeCell ref="B3:C3"/>
    <mergeCell ref="D3:E3"/>
    <mergeCell ref="D8:E8"/>
  </mergeCells>
  <phoneticPr fontId="11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E5BE-6005-44D3-BF14-E653397C9B4D}">
  <dimension ref="A1:AM109"/>
  <sheetViews>
    <sheetView view="pageBreakPreview" zoomScaleNormal="85" zoomScaleSheetLayoutView="100" workbookViewId="0">
      <selection activeCell="F30" sqref="F30"/>
    </sheetView>
  </sheetViews>
  <sheetFormatPr defaultColWidth="9" defaultRowHeight="13.5" customHeight="1"/>
  <cols>
    <col min="1" max="1" width="5.88671875" style="763" customWidth="1"/>
    <col min="2" max="2" width="0.88671875" style="763" customWidth="1"/>
    <col min="3" max="3" width="20.88671875" style="763" customWidth="1"/>
    <col min="4" max="4" width="0.88671875" style="763" customWidth="1"/>
    <col min="5" max="6" width="19.6640625" style="448" customWidth="1"/>
    <col min="7" max="7" width="19.6640625" style="764" customWidth="1"/>
    <col min="8" max="9" width="15.33203125" style="763" customWidth="1"/>
    <col min="10" max="18" width="5.109375" style="763" customWidth="1"/>
    <col min="19" max="20" width="4.6640625" style="763" customWidth="1"/>
    <col min="21" max="36" width="7.6640625" style="763" customWidth="1"/>
    <col min="37" max="39" width="7.6640625" style="760" customWidth="1"/>
    <col min="40" max="16384" width="9" style="763"/>
  </cols>
  <sheetData>
    <row r="1" spans="1:39" s="762" customFormat="1" ht="15" customHeight="1">
      <c r="A1" s="762" t="s">
        <v>1027</v>
      </c>
      <c r="E1" s="809"/>
      <c r="F1" s="810"/>
      <c r="G1" s="809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  <c r="AA1" s="761"/>
      <c r="AB1" s="761"/>
      <c r="AC1" s="761"/>
      <c r="AD1" s="761"/>
      <c r="AE1" s="761"/>
      <c r="AF1" s="761"/>
      <c r="AG1" s="761"/>
      <c r="AH1" s="761"/>
      <c r="AI1" s="761"/>
      <c r="AJ1" s="761"/>
      <c r="AK1" s="761"/>
    </row>
    <row r="2" spans="1:39" s="762" customFormat="1" ht="9.75" customHeight="1" thickBot="1">
      <c r="A2" s="808"/>
      <c r="B2" s="808"/>
      <c r="C2" s="808"/>
      <c r="D2" s="808"/>
      <c r="E2" s="806"/>
      <c r="F2" s="807"/>
      <c r="G2" s="806"/>
      <c r="H2" s="761"/>
      <c r="I2" s="761"/>
      <c r="J2" s="761"/>
      <c r="K2" s="761"/>
      <c r="L2" s="761"/>
      <c r="M2" s="761"/>
      <c r="N2" s="761"/>
      <c r="O2" s="761"/>
      <c r="P2" s="761"/>
      <c r="Q2" s="761"/>
      <c r="R2" s="761"/>
      <c r="S2" s="761"/>
      <c r="T2" s="761"/>
      <c r="U2" s="761"/>
      <c r="V2" s="761"/>
      <c r="W2" s="761"/>
      <c r="X2" s="761"/>
      <c r="Y2" s="761"/>
      <c r="Z2" s="761"/>
      <c r="AA2" s="761"/>
      <c r="AB2" s="761"/>
      <c r="AC2" s="761"/>
      <c r="AD2" s="761"/>
      <c r="AE2" s="761"/>
      <c r="AF2" s="761"/>
      <c r="AG2" s="761"/>
      <c r="AH2" s="761"/>
      <c r="AI2" s="761"/>
      <c r="AJ2" s="761"/>
      <c r="AK2" s="761"/>
    </row>
    <row r="3" spans="1:39" s="801" customFormat="1" ht="14.1" customHeight="1" thickTop="1">
      <c r="A3" s="805"/>
      <c r="B3" s="804"/>
      <c r="C3" s="803"/>
      <c r="D3" s="803" t="s">
        <v>1026</v>
      </c>
      <c r="E3" s="1252" t="s">
        <v>206</v>
      </c>
      <c r="F3" s="1254">
        <v>2</v>
      </c>
      <c r="G3" s="1256">
        <v>3</v>
      </c>
      <c r="H3" s="802"/>
      <c r="I3" s="802"/>
      <c r="J3" s="802"/>
      <c r="K3" s="802"/>
      <c r="L3" s="802"/>
      <c r="M3" s="802"/>
      <c r="N3" s="802"/>
      <c r="O3" s="802"/>
      <c r="P3" s="802"/>
      <c r="Q3" s="802"/>
      <c r="R3" s="802"/>
      <c r="S3" s="802"/>
      <c r="T3" s="802"/>
      <c r="U3" s="802"/>
      <c r="V3" s="802"/>
      <c r="W3" s="802"/>
      <c r="X3" s="802"/>
      <c r="Y3" s="802"/>
      <c r="Z3" s="802"/>
      <c r="AA3" s="802"/>
      <c r="AB3" s="802"/>
      <c r="AC3" s="802"/>
      <c r="AD3" s="802"/>
      <c r="AE3" s="802"/>
      <c r="AF3" s="802"/>
      <c r="AG3" s="802"/>
      <c r="AH3" s="802"/>
      <c r="AI3" s="802"/>
    </row>
    <row r="4" spans="1:39" s="769" customFormat="1" ht="14.1" customHeight="1">
      <c r="A4" s="800" t="s">
        <v>279</v>
      </c>
      <c r="B4" s="799"/>
      <c r="C4" s="798"/>
      <c r="D4" s="797"/>
      <c r="E4" s="1253"/>
      <c r="F4" s="1255"/>
      <c r="G4" s="1257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</row>
    <row r="5" spans="1:39" s="769" customFormat="1" ht="14.1" customHeight="1">
      <c r="A5" s="1250" t="s">
        <v>1025</v>
      </c>
      <c r="B5" s="796"/>
      <c r="C5" s="794" t="s">
        <v>1024</v>
      </c>
      <c r="D5" s="795"/>
      <c r="E5" s="777">
        <v>39883</v>
      </c>
      <c r="F5" s="785">
        <v>57996</v>
      </c>
      <c r="G5" s="784">
        <v>63486</v>
      </c>
      <c r="H5" s="751"/>
      <c r="I5" s="751"/>
      <c r="J5" s="751"/>
      <c r="K5" s="751"/>
      <c r="L5" s="751"/>
      <c r="M5" s="751"/>
      <c r="N5" s="751"/>
      <c r="O5" s="751"/>
      <c r="P5" s="751"/>
      <c r="Q5" s="751"/>
      <c r="R5" s="751"/>
      <c r="S5" s="751"/>
      <c r="T5" s="751"/>
      <c r="U5" s="751"/>
      <c r="V5" s="751"/>
      <c r="W5" s="751"/>
      <c r="X5" s="751"/>
      <c r="Y5" s="751"/>
      <c r="Z5" s="751"/>
      <c r="AA5" s="751"/>
      <c r="AB5" s="751"/>
      <c r="AC5" s="751"/>
      <c r="AD5" s="751"/>
      <c r="AE5" s="751"/>
      <c r="AF5" s="751"/>
      <c r="AG5" s="751"/>
      <c r="AH5" s="751"/>
      <c r="AI5" s="751"/>
      <c r="AJ5" s="751"/>
    </row>
    <row r="6" spans="1:39" s="769" customFormat="1" ht="14.1" customHeight="1">
      <c r="A6" s="1251"/>
      <c r="B6" s="783"/>
      <c r="C6" s="794" t="s">
        <v>1023</v>
      </c>
      <c r="D6" s="793"/>
      <c r="E6" s="777">
        <v>15819</v>
      </c>
      <c r="F6" s="777">
        <v>14621</v>
      </c>
      <c r="G6" s="776">
        <v>15667</v>
      </c>
      <c r="H6" s="751"/>
      <c r="I6" s="751"/>
      <c r="J6" s="751"/>
      <c r="K6" s="751"/>
      <c r="L6" s="751"/>
      <c r="M6" s="751"/>
      <c r="N6" s="751"/>
      <c r="O6" s="751"/>
      <c r="P6" s="751"/>
      <c r="Q6" s="751"/>
      <c r="R6" s="751"/>
      <c r="S6" s="751"/>
      <c r="T6" s="751"/>
      <c r="U6" s="751"/>
      <c r="V6" s="751"/>
      <c r="W6" s="751"/>
      <c r="X6" s="751"/>
      <c r="Y6" s="751"/>
      <c r="Z6" s="751"/>
      <c r="AA6" s="751"/>
      <c r="AB6" s="751"/>
      <c r="AC6" s="751"/>
      <c r="AD6" s="751"/>
      <c r="AE6" s="751"/>
      <c r="AF6" s="751"/>
      <c r="AG6" s="751"/>
      <c r="AH6" s="751"/>
      <c r="AI6" s="751"/>
      <c r="AJ6" s="751"/>
    </row>
    <row r="7" spans="1:39" s="769" customFormat="1" ht="14.1" customHeight="1">
      <c r="A7" s="1108"/>
      <c r="B7" s="792"/>
      <c r="C7" s="791" t="s">
        <v>1022</v>
      </c>
      <c r="D7" s="790"/>
      <c r="E7" s="771">
        <v>23526</v>
      </c>
      <c r="F7" s="771">
        <v>31425</v>
      </c>
      <c r="G7" s="770">
        <v>33839</v>
      </c>
      <c r="H7" s="751"/>
      <c r="I7" s="751"/>
      <c r="J7" s="751"/>
      <c r="K7" s="751"/>
      <c r="L7" s="751"/>
      <c r="M7" s="751"/>
      <c r="N7" s="751"/>
      <c r="O7" s="751"/>
      <c r="P7" s="751"/>
      <c r="Q7" s="751"/>
      <c r="R7" s="751"/>
      <c r="S7" s="751"/>
      <c r="T7" s="751"/>
      <c r="U7" s="751"/>
      <c r="V7" s="751"/>
      <c r="W7" s="751"/>
      <c r="X7" s="751"/>
      <c r="Y7" s="751"/>
      <c r="Z7" s="751"/>
      <c r="AA7" s="751"/>
      <c r="AB7" s="751"/>
      <c r="AC7" s="751"/>
      <c r="AD7" s="751"/>
      <c r="AE7" s="751"/>
      <c r="AF7" s="751"/>
      <c r="AG7" s="751"/>
      <c r="AH7" s="751"/>
      <c r="AI7" s="751"/>
      <c r="AJ7" s="751"/>
    </row>
    <row r="8" spans="1:39" s="769" customFormat="1" ht="14.1" customHeight="1">
      <c r="A8" s="1258" t="s">
        <v>1021</v>
      </c>
      <c r="B8" s="789"/>
      <c r="C8" s="779" t="s">
        <v>1020</v>
      </c>
      <c r="D8" s="778"/>
      <c r="E8" s="777">
        <v>4655</v>
      </c>
      <c r="F8" s="777">
        <v>7163</v>
      </c>
      <c r="G8" s="776">
        <v>7976</v>
      </c>
      <c r="H8" s="751"/>
      <c r="I8" s="751"/>
      <c r="J8" s="751"/>
      <c r="K8" s="751"/>
      <c r="L8" s="751"/>
      <c r="M8" s="751"/>
      <c r="N8" s="751"/>
      <c r="O8" s="751"/>
      <c r="P8" s="751"/>
      <c r="Q8" s="751"/>
      <c r="R8" s="751"/>
      <c r="S8" s="751"/>
      <c r="T8" s="751"/>
      <c r="U8" s="751"/>
      <c r="V8" s="751"/>
      <c r="W8" s="751"/>
      <c r="X8" s="751"/>
      <c r="Y8" s="751"/>
      <c r="Z8" s="751"/>
      <c r="AA8" s="751"/>
      <c r="AB8" s="751"/>
      <c r="AC8" s="751"/>
      <c r="AD8" s="751"/>
      <c r="AE8" s="751"/>
      <c r="AF8" s="751"/>
      <c r="AG8" s="751"/>
      <c r="AH8" s="751"/>
      <c r="AI8" s="751"/>
      <c r="AJ8" s="751"/>
    </row>
    <row r="9" spans="1:39" s="769" customFormat="1" ht="14.1" customHeight="1">
      <c r="A9" s="1259"/>
      <c r="B9" s="789"/>
      <c r="C9" s="779" t="s">
        <v>1019</v>
      </c>
      <c r="D9" s="778"/>
      <c r="E9" s="777">
        <v>34376</v>
      </c>
      <c r="F9" s="777">
        <v>45627</v>
      </c>
      <c r="G9" s="776">
        <v>49805</v>
      </c>
      <c r="H9" s="751"/>
      <c r="I9" s="751"/>
      <c r="J9" s="751"/>
      <c r="K9" s="751"/>
      <c r="L9" s="751"/>
      <c r="M9" s="751"/>
      <c r="N9" s="751"/>
      <c r="O9" s="751"/>
      <c r="Q9" s="751"/>
      <c r="R9" s="751"/>
      <c r="S9" s="751"/>
      <c r="AG9" s="751"/>
      <c r="AH9" s="751"/>
      <c r="AI9" s="751"/>
    </row>
    <row r="10" spans="1:39" s="769" customFormat="1" ht="14.1" customHeight="1">
      <c r="A10" s="1259"/>
      <c r="B10" s="789"/>
      <c r="C10" s="779" t="s">
        <v>1018</v>
      </c>
      <c r="D10" s="778"/>
      <c r="E10" s="777">
        <v>10280</v>
      </c>
      <c r="F10" s="777">
        <v>15707</v>
      </c>
      <c r="G10" s="776">
        <v>17778</v>
      </c>
      <c r="H10" s="751"/>
      <c r="I10" s="751"/>
      <c r="J10" s="751"/>
      <c r="K10" s="751"/>
      <c r="L10" s="751"/>
      <c r="M10" s="751"/>
      <c r="N10" s="751"/>
      <c r="O10" s="751"/>
      <c r="P10" s="751"/>
      <c r="Q10" s="751"/>
      <c r="R10" s="751"/>
      <c r="S10" s="751"/>
      <c r="T10" s="751"/>
      <c r="U10" s="751"/>
      <c r="V10" s="751"/>
      <c r="W10" s="751"/>
      <c r="AK10" s="751"/>
      <c r="AL10" s="751"/>
      <c r="AM10" s="751"/>
    </row>
    <row r="11" spans="1:39" s="769" customFormat="1" ht="14.1" customHeight="1">
      <c r="A11" s="1259"/>
      <c r="B11" s="789"/>
      <c r="C11" s="779" t="s">
        <v>1017</v>
      </c>
      <c r="D11" s="778"/>
      <c r="E11" s="777">
        <v>5149</v>
      </c>
      <c r="F11" s="777">
        <v>5049</v>
      </c>
      <c r="G11" s="776">
        <v>6624</v>
      </c>
      <c r="H11" s="751"/>
      <c r="I11" s="751"/>
      <c r="J11" s="751"/>
      <c r="K11" s="751"/>
      <c r="L11" s="751"/>
      <c r="M11" s="751"/>
      <c r="N11" s="751"/>
      <c r="O11" s="751"/>
      <c r="P11" s="751"/>
      <c r="Q11" s="751"/>
      <c r="R11" s="751"/>
      <c r="S11" s="751"/>
      <c r="T11" s="751"/>
      <c r="U11" s="751"/>
      <c r="V11" s="751"/>
      <c r="W11" s="751"/>
      <c r="AK11" s="751"/>
      <c r="AL11" s="751"/>
      <c r="AM11" s="751"/>
    </row>
    <row r="12" spans="1:39" s="769" customFormat="1" ht="14.1" customHeight="1">
      <c r="A12" s="1259"/>
      <c r="B12" s="789"/>
      <c r="C12" s="779" t="s">
        <v>1016</v>
      </c>
      <c r="D12" s="778"/>
      <c r="E12" s="777">
        <v>1606</v>
      </c>
      <c r="F12" s="777">
        <v>3441</v>
      </c>
      <c r="G12" s="776">
        <v>3257</v>
      </c>
      <c r="H12" s="751"/>
      <c r="I12" s="751"/>
      <c r="J12" s="751"/>
      <c r="K12" s="751"/>
      <c r="L12" s="751"/>
      <c r="M12" s="751"/>
      <c r="N12" s="751"/>
      <c r="O12" s="751"/>
      <c r="P12" s="751"/>
      <c r="Q12" s="751"/>
      <c r="R12" s="751"/>
      <c r="S12" s="751"/>
      <c r="T12" s="751"/>
      <c r="U12" s="751"/>
      <c r="V12" s="751"/>
      <c r="W12" s="751"/>
      <c r="AK12" s="751"/>
      <c r="AL12" s="751"/>
      <c r="AM12" s="751"/>
    </row>
    <row r="13" spans="1:39" s="769" customFormat="1" ht="14.1" customHeight="1">
      <c r="A13" s="1259"/>
      <c r="B13" s="789"/>
      <c r="C13" s="779" t="s">
        <v>1015</v>
      </c>
      <c r="D13" s="778"/>
      <c r="E13" s="777">
        <v>16100</v>
      </c>
      <c r="F13" s="777">
        <v>23289</v>
      </c>
      <c r="G13" s="776">
        <v>22719</v>
      </c>
      <c r="H13" s="751"/>
      <c r="I13" s="751"/>
      <c r="J13" s="751"/>
      <c r="K13" s="751"/>
      <c r="L13" s="751"/>
      <c r="M13" s="751"/>
      <c r="N13" s="751"/>
      <c r="O13" s="751"/>
      <c r="P13" s="751"/>
      <c r="Q13" s="751"/>
      <c r="R13" s="751"/>
      <c r="S13" s="751"/>
      <c r="T13" s="751"/>
      <c r="U13" s="751"/>
      <c r="V13" s="751"/>
      <c r="W13" s="751"/>
      <c r="AK13" s="751"/>
      <c r="AL13" s="751"/>
      <c r="AM13" s="751"/>
    </row>
    <row r="14" spans="1:39" s="769" customFormat="1" ht="14.1" customHeight="1">
      <c r="A14" s="1259"/>
      <c r="B14" s="789"/>
      <c r="C14" s="779" t="s">
        <v>1014</v>
      </c>
      <c r="D14" s="778"/>
      <c r="E14" s="777">
        <v>3181</v>
      </c>
      <c r="F14" s="777">
        <v>2792</v>
      </c>
      <c r="G14" s="776">
        <v>3351</v>
      </c>
      <c r="H14" s="751"/>
      <c r="I14" s="751"/>
      <c r="J14" s="751"/>
      <c r="K14" s="751"/>
      <c r="L14" s="751"/>
      <c r="M14" s="751"/>
      <c r="N14" s="751"/>
      <c r="O14" s="751"/>
      <c r="P14" s="751"/>
      <c r="Q14" s="751"/>
      <c r="R14" s="751"/>
      <c r="S14" s="751"/>
      <c r="T14" s="751"/>
      <c r="U14" s="751"/>
      <c r="AI14" s="751"/>
      <c r="AJ14" s="751"/>
      <c r="AK14" s="751"/>
    </row>
    <row r="15" spans="1:39" s="769" customFormat="1" ht="14.1" customHeight="1">
      <c r="A15" s="1259"/>
      <c r="B15" s="789"/>
      <c r="C15" s="779" t="s">
        <v>1013</v>
      </c>
      <c r="D15" s="778"/>
      <c r="E15" s="788">
        <v>3984</v>
      </c>
      <c r="F15" s="777">
        <v>4550</v>
      </c>
      <c r="G15" s="776">
        <v>4782</v>
      </c>
      <c r="H15" s="751"/>
      <c r="I15" s="751"/>
      <c r="J15" s="751"/>
      <c r="K15" s="751"/>
      <c r="L15" s="751"/>
      <c r="M15" s="751"/>
      <c r="N15" s="751"/>
      <c r="O15" s="751"/>
      <c r="AI15" s="751"/>
      <c r="AJ15" s="751"/>
      <c r="AK15" s="751"/>
    </row>
    <row r="16" spans="1:39" s="769" customFormat="1" ht="14.1" customHeight="1">
      <c r="A16" s="1259"/>
      <c r="B16" s="789"/>
      <c r="C16" s="779" t="s">
        <v>1012</v>
      </c>
      <c r="D16" s="778"/>
      <c r="E16" s="788">
        <v>4397</v>
      </c>
      <c r="F16" s="777">
        <v>4914</v>
      </c>
      <c r="G16" s="776">
        <v>4948</v>
      </c>
      <c r="H16" s="751"/>
      <c r="I16" s="751"/>
      <c r="J16" s="751"/>
      <c r="K16" s="751"/>
      <c r="L16" s="751"/>
      <c r="M16" s="751"/>
      <c r="N16" s="751"/>
      <c r="O16" s="751"/>
      <c r="AI16" s="751"/>
      <c r="AJ16" s="751"/>
      <c r="AK16" s="751"/>
    </row>
    <row r="17" spans="1:39" s="769" customFormat="1" ht="14.1" customHeight="1">
      <c r="A17" s="1259"/>
      <c r="B17" s="789"/>
      <c r="C17" s="779" t="s">
        <v>1011</v>
      </c>
      <c r="D17" s="778"/>
      <c r="E17" s="788">
        <v>2123</v>
      </c>
      <c r="F17" s="777">
        <v>2848</v>
      </c>
      <c r="G17" s="776">
        <v>2642</v>
      </c>
      <c r="H17" s="751"/>
      <c r="I17" s="751"/>
      <c r="J17" s="751"/>
      <c r="K17" s="751"/>
      <c r="L17" s="751"/>
      <c r="M17" s="751"/>
      <c r="N17" s="751"/>
      <c r="O17" s="751"/>
      <c r="AI17" s="751"/>
      <c r="AJ17" s="751"/>
      <c r="AK17" s="751"/>
    </row>
    <row r="18" spans="1:39" s="769" customFormat="1" ht="14.1" customHeight="1">
      <c r="A18" s="1259"/>
      <c r="B18" s="789"/>
      <c r="C18" s="779" t="s">
        <v>1010</v>
      </c>
      <c r="D18" s="778"/>
      <c r="E18" s="777">
        <v>183</v>
      </c>
      <c r="F18" s="777">
        <v>137</v>
      </c>
      <c r="G18" s="776">
        <v>163</v>
      </c>
      <c r="H18" s="751"/>
      <c r="I18" s="751"/>
      <c r="J18" s="751"/>
      <c r="K18" s="751"/>
      <c r="L18" s="751"/>
      <c r="M18" s="751"/>
      <c r="N18" s="751"/>
      <c r="O18" s="751"/>
      <c r="AI18" s="751"/>
      <c r="AJ18" s="751"/>
      <c r="AK18" s="751"/>
    </row>
    <row r="19" spans="1:39" s="769" customFormat="1" ht="14.1" customHeight="1">
      <c r="A19" s="1259"/>
      <c r="B19" s="789"/>
      <c r="C19" s="779" t="s">
        <v>1009</v>
      </c>
      <c r="D19" s="778"/>
      <c r="E19" s="788">
        <v>1207</v>
      </c>
      <c r="F19" s="777">
        <v>1652</v>
      </c>
      <c r="G19" s="776">
        <v>2329</v>
      </c>
      <c r="H19" s="751"/>
      <c r="I19" s="751"/>
      <c r="J19" s="751"/>
      <c r="K19" s="751"/>
      <c r="L19" s="751"/>
      <c r="M19" s="751"/>
      <c r="N19" s="751"/>
      <c r="O19" s="751"/>
      <c r="AI19" s="751"/>
      <c r="AJ19" s="751"/>
      <c r="AK19" s="751"/>
    </row>
    <row r="20" spans="1:39" s="769" customFormat="1" ht="14.1" customHeight="1">
      <c r="A20" s="1259"/>
      <c r="B20" s="787"/>
      <c r="C20" s="786" t="s">
        <v>1008</v>
      </c>
      <c r="D20" s="773"/>
      <c r="E20" s="771">
        <v>4316</v>
      </c>
      <c r="F20" s="771">
        <v>5757</v>
      </c>
      <c r="G20" s="770">
        <v>5470</v>
      </c>
      <c r="H20" s="751"/>
      <c r="I20" s="751"/>
      <c r="J20" s="751"/>
      <c r="K20" s="751"/>
      <c r="L20" s="751"/>
      <c r="M20" s="751"/>
      <c r="N20" s="751"/>
      <c r="O20" s="751"/>
      <c r="AI20" s="751"/>
      <c r="AJ20" s="751"/>
      <c r="AK20" s="751"/>
    </row>
    <row r="21" spans="1:39" s="769" customFormat="1" ht="14.1" customHeight="1">
      <c r="A21" s="1250" t="s">
        <v>1007</v>
      </c>
      <c r="B21" s="783"/>
      <c r="C21" s="782" t="s">
        <v>1006</v>
      </c>
      <c r="D21" s="781"/>
      <c r="E21" s="777">
        <v>6330</v>
      </c>
      <c r="F21" s="785">
        <v>6538</v>
      </c>
      <c r="G21" s="784">
        <v>7136</v>
      </c>
      <c r="AH21" s="751"/>
      <c r="AI21" s="751"/>
      <c r="AJ21" s="751"/>
    </row>
    <row r="22" spans="1:39" s="769" customFormat="1" ht="14.1" customHeight="1">
      <c r="A22" s="1251"/>
      <c r="B22" s="783"/>
      <c r="C22" s="782" t="s">
        <v>1005</v>
      </c>
      <c r="D22" s="781"/>
      <c r="E22" s="777">
        <v>413</v>
      </c>
      <c r="F22" s="777">
        <v>123</v>
      </c>
      <c r="G22" s="776">
        <v>38</v>
      </c>
      <c r="AH22" s="751"/>
      <c r="AI22" s="751"/>
      <c r="AJ22" s="751"/>
    </row>
    <row r="23" spans="1:39" s="769" customFormat="1" ht="14.1" customHeight="1">
      <c r="A23" s="1251"/>
      <c r="B23" s="780"/>
      <c r="C23" s="779" t="s">
        <v>1004</v>
      </c>
      <c r="D23" s="778"/>
      <c r="E23" s="777">
        <v>25426</v>
      </c>
      <c r="F23" s="777">
        <v>27399</v>
      </c>
      <c r="G23" s="776">
        <v>28507</v>
      </c>
      <c r="AH23" s="751"/>
      <c r="AI23" s="751"/>
      <c r="AJ23" s="751"/>
    </row>
    <row r="24" spans="1:39" s="769" customFormat="1" ht="14.1" customHeight="1">
      <c r="A24" s="1108"/>
      <c r="B24" s="775"/>
      <c r="C24" s="774" t="s">
        <v>1003</v>
      </c>
      <c r="D24" s="773"/>
      <c r="E24" s="772">
        <v>32804</v>
      </c>
      <c r="F24" s="771">
        <v>30532</v>
      </c>
      <c r="G24" s="770">
        <v>30457</v>
      </c>
      <c r="AH24" s="751"/>
      <c r="AI24" s="751"/>
      <c r="AJ24" s="751"/>
    </row>
    <row r="25" spans="1:39" ht="12" customHeight="1">
      <c r="A25" s="364" t="s">
        <v>307</v>
      </c>
      <c r="B25" s="516"/>
      <c r="C25" s="765"/>
      <c r="D25" s="765"/>
      <c r="F25" s="766"/>
      <c r="G25" s="766"/>
      <c r="AJ25" s="760"/>
      <c r="AM25" s="763"/>
    </row>
    <row r="26" spans="1:39" ht="13.5" customHeight="1">
      <c r="A26" s="749"/>
      <c r="B26" s="768"/>
      <c r="C26" s="767"/>
      <c r="D26" s="765"/>
      <c r="G26" s="766"/>
      <c r="AJ26" s="760"/>
      <c r="AM26" s="763"/>
    </row>
    <row r="27" spans="1:39" ht="13.5" customHeight="1">
      <c r="C27" s="744"/>
      <c r="D27" s="744"/>
      <c r="E27" s="744"/>
      <c r="F27" s="744"/>
      <c r="G27" s="744"/>
      <c r="H27" s="744"/>
      <c r="AJ27" s="760"/>
      <c r="AM27" s="763"/>
    </row>
    <row r="28" spans="1:39" ht="13.5" customHeight="1">
      <c r="C28" s="744"/>
      <c r="D28" s="744"/>
      <c r="E28" s="744"/>
      <c r="F28" s="744"/>
      <c r="G28" s="744"/>
      <c r="H28" s="744"/>
      <c r="AJ28" s="760"/>
      <c r="AM28" s="763"/>
    </row>
    <row r="29" spans="1:39" ht="13.5" customHeight="1">
      <c r="C29" s="744"/>
      <c r="D29" s="744"/>
      <c r="E29" s="744"/>
      <c r="F29" s="744"/>
      <c r="G29" s="744"/>
      <c r="H29" s="744"/>
      <c r="AJ29" s="760"/>
      <c r="AM29" s="763"/>
    </row>
    <row r="30" spans="1:39" ht="13.5" customHeight="1">
      <c r="C30" s="744"/>
      <c r="D30" s="744"/>
      <c r="E30" s="744"/>
      <c r="F30" s="744"/>
      <c r="G30" s="744"/>
      <c r="H30" s="744"/>
      <c r="AJ30" s="760"/>
      <c r="AM30" s="763"/>
    </row>
    <row r="31" spans="1:39" ht="13.5" customHeight="1">
      <c r="C31" s="744"/>
      <c r="D31" s="744"/>
      <c r="E31" s="744"/>
      <c r="F31" s="744"/>
      <c r="G31" s="744"/>
      <c r="H31" s="744"/>
      <c r="AJ31" s="760"/>
      <c r="AM31" s="763"/>
    </row>
    <row r="32" spans="1:39" ht="13.5" customHeight="1">
      <c r="C32" s="744"/>
      <c r="D32" s="744"/>
      <c r="E32" s="744"/>
      <c r="F32" s="744"/>
      <c r="G32" s="744"/>
      <c r="H32" s="744"/>
      <c r="AJ32" s="760"/>
      <c r="AM32" s="763"/>
    </row>
    <row r="33" spans="3:39" ht="13.5" customHeight="1">
      <c r="C33" s="744"/>
      <c r="D33" s="744"/>
      <c r="E33" s="744"/>
      <c r="F33" s="744"/>
      <c r="G33" s="744"/>
      <c r="H33" s="744"/>
      <c r="AJ33" s="760"/>
      <c r="AM33" s="763"/>
    </row>
    <row r="34" spans="3:39" ht="13.5" customHeight="1">
      <c r="C34" s="744"/>
      <c r="D34" s="744"/>
      <c r="E34" s="744"/>
      <c r="F34" s="744"/>
      <c r="G34" s="744"/>
      <c r="H34" s="744"/>
      <c r="AJ34" s="760"/>
      <c r="AM34" s="763"/>
    </row>
    <row r="35" spans="3:39" ht="13.5" customHeight="1">
      <c r="C35" s="744"/>
      <c r="D35" s="744"/>
      <c r="E35" s="744"/>
      <c r="F35" s="744"/>
      <c r="G35" s="744"/>
      <c r="H35" s="744"/>
    </row>
    <row r="36" spans="3:39" ht="13.5" customHeight="1">
      <c r="C36" s="744"/>
      <c r="D36" s="744"/>
      <c r="E36" s="744"/>
      <c r="F36" s="744"/>
      <c r="G36" s="744"/>
      <c r="H36" s="744"/>
      <c r="AK36" s="763"/>
      <c r="AL36" s="763"/>
      <c r="AM36" s="763"/>
    </row>
    <row r="37" spans="3:39" ht="13.5" customHeight="1">
      <c r="C37" s="765"/>
      <c r="D37" s="765"/>
      <c r="H37" s="744"/>
      <c r="AK37" s="763"/>
      <c r="AL37" s="763"/>
      <c r="AM37" s="763"/>
    </row>
    <row r="38" spans="3:39" ht="13.5" customHeight="1">
      <c r="C38" s="765"/>
      <c r="D38" s="765"/>
      <c r="AK38" s="763"/>
      <c r="AL38" s="763"/>
      <c r="AM38" s="763"/>
    </row>
    <row r="39" spans="3:39" ht="13.5" customHeight="1">
      <c r="C39" s="765"/>
      <c r="D39" s="765"/>
      <c r="AK39" s="763"/>
      <c r="AL39" s="763"/>
      <c r="AM39" s="763"/>
    </row>
    <row r="40" spans="3:39" ht="13.5" customHeight="1">
      <c r="C40" s="765"/>
      <c r="D40" s="765"/>
      <c r="AK40" s="763"/>
      <c r="AL40" s="763"/>
      <c r="AM40" s="763"/>
    </row>
    <row r="41" spans="3:39" ht="13.5" customHeight="1">
      <c r="C41" s="765"/>
      <c r="D41" s="765"/>
      <c r="AK41" s="763"/>
      <c r="AL41" s="763"/>
      <c r="AM41" s="763"/>
    </row>
    <row r="42" spans="3:39" ht="13.5" customHeight="1">
      <c r="C42" s="765"/>
      <c r="D42" s="765"/>
      <c r="AK42" s="763"/>
      <c r="AL42" s="763"/>
      <c r="AM42" s="763"/>
    </row>
    <row r="43" spans="3:39" ht="13.5" customHeight="1">
      <c r="C43" s="765"/>
      <c r="D43" s="765"/>
      <c r="AK43" s="763"/>
      <c r="AL43" s="763"/>
      <c r="AM43" s="763"/>
    </row>
    <row r="44" spans="3:39" ht="13.5" customHeight="1">
      <c r="C44" s="765"/>
      <c r="D44" s="765"/>
      <c r="AK44" s="763"/>
      <c r="AL44" s="763"/>
      <c r="AM44" s="763"/>
    </row>
    <row r="45" spans="3:39" ht="13.5" customHeight="1">
      <c r="C45" s="765"/>
      <c r="D45" s="765"/>
      <c r="AK45" s="763"/>
      <c r="AL45" s="763"/>
      <c r="AM45" s="763"/>
    </row>
    <row r="46" spans="3:39" ht="13.5" customHeight="1">
      <c r="C46" s="765"/>
      <c r="D46" s="765"/>
      <c r="AK46" s="763"/>
      <c r="AL46" s="763"/>
      <c r="AM46" s="763"/>
    </row>
    <row r="47" spans="3:39" ht="13.5" customHeight="1">
      <c r="C47" s="765"/>
      <c r="D47" s="765"/>
      <c r="AK47" s="763"/>
      <c r="AL47" s="763"/>
      <c r="AM47" s="763"/>
    </row>
    <row r="48" spans="3:39" ht="13.5" customHeight="1">
      <c r="C48" s="765"/>
      <c r="D48" s="765"/>
      <c r="AK48" s="763"/>
      <c r="AL48" s="763"/>
      <c r="AM48" s="763"/>
    </row>
    <row r="49" spans="3:39" ht="13.5" customHeight="1">
      <c r="C49" s="765"/>
      <c r="D49" s="765"/>
      <c r="AK49" s="763"/>
      <c r="AL49" s="763"/>
      <c r="AM49" s="763"/>
    </row>
    <row r="50" spans="3:39" ht="13.5" customHeight="1">
      <c r="C50" s="765"/>
      <c r="D50" s="765"/>
      <c r="AK50" s="763"/>
      <c r="AL50" s="763"/>
      <c r="AM50" s="763"/>
    </row>
    <row r="51" spans="3:39" ht="13.5" customHeight="1">
      <c r="C51" s="765"/>
      <c r="D51" s="765"/>
      <c r="AK51" s="763"/>
      <c r="AL51" s="763"/>
      <c r="AM51" s="763"/>
    </row>
    <row r="52" spans="3:39" ht="13.5" customHeight="1">
      <c r="C52" s="765"/>
      <c r="D52" s="765"/>
      <c r="E52" s="763"/>
      <c r="F52" s="763"/>
      <c r="G52" s="763"/>
      <c r="AK52" s="763"/>
      <c r="AL52" s="763"/>
      <c r="AM52" s="763"/>
    </row>
    <row r="53" spans="3:39" ht="13.5" customHeight="1">
      <c r="C53" s="765"/>
      <c r="D53" s="765"/>
      <c r="E53" s="763"/>
      <c r="F53" s="763"/>
      <c r="G53" s="763"/>
      <c r="AK53" s="763"/>
      <c r="AL53" s="763"/>
      <c r="AM53" s="763"/>
    </row>
    <row r="54" spans="3:39" ht="13.5" customHeight="1">
      <c r="C54" s="765"/>
      <c r="D54" s="765"/>
      <c r="E54" s="763"/>
      <c r="F54" s="763"/>
      <c r="G54" s="763"/>
      <c r="AK54" s="763"/>
      <c r="AL54" s="763"/>
      <c r="AM54" s="763"/>
    </row>
    <row r="55" spans="3:39" ht="13.5" customHeight="1">
      <c r="C55" s="765"/>
      <c r="D55" s="765"/>
      <c r="E55" s="763"/>
      <c r="F55" s="763"/>
      <c r="G55" s="763"/>
      <c r="AK55" s="763"/>
      <c r="AL55" s="763"/>
      <c r="AM55" s="763"/>
    </row>
    <row r="56" spans="3:39" ht="13.5" customHeight="1">
      <c r="C56" s="765"/>
      <c r="D56" s="765"/>
      <c r="E56" s="763"/>
      <c r="F56" s="763"/>
      <c r="G56" s="763"/>
      <c r="AK56" s="763"/>
      <c r="AL56" s="763"/>
      <c r="AM56" s="763"/>
    </row>
    <row r="57" spans="3:39" ht="13.5" customHeight="1">
      <c r="C57" s="765"/>
      <c r="D57" s="765"/>
      <c r="E57" s="763"/>
      <c r="F57" s="763"/>
      <c r="G57" s="763"/>
      <c r="AK57" s="763"/>
      <c r="AL57" s="763"/>
      <c r="AM57" s="763"/>
    </row>
    <row r="58" spans="3:39" ht="13.5" customHeight="1">
      <c r="C58" s="765"/>
      <c r="D58" s="765"/>
      <c r="E58" s="763"/>
      <c r="F58" s="763"/>
      <c r="G58" s="763"/>
      <c r="AK58" s="763"/>
      <c r="AL58" s="763"/>
      <c r="AM58" s="763"/>
    </row>
    <row r="59" spans="3:39" ht="13.5" customHeight="1">
      <c r="C59" s="765"/>
      <c r="D59" s="765"/>
      <c r="E59" s="763"/>
      <c r="F59" s="763"/>
      <c r="G59" s="763"/>
      <c r="AK59" s="763"/>
      <c r="AL59" s="763"/>
      <c r="AM59" s="763"/>
    </row>
    <row r="60" spans="3:39" ht="13.5" customHeight="1">
      <c r="C60" s="765"/>
      <c r="D60" s="765"/>
      <c r="E60" s="763"/>
      <c r="F60" s="763"/>
      <c r="G60" s="763"/>
      <c r="AK60" s="763"/>
      <c r="AL60" s="763"/>
      <c r="AM60" s="763"/>
    </row>
    <row r="61" spans="3:39" ht="13.5" customHeight="1">
      <c r="C61" s="765"/>
      <c r="D61" s="765"/>
      <c r="E61" s="763"/>
      <c r="F61" s="763"/>
      <c r="G61" s="763"/>
      <c r="AK61" s="763"/>
      <c r="AL61" s="763"/>
      <c r="AM61" s="763"/>
    </row>
    <row r="62" spans="3:39" ht="13.5" customHeight="1">
      <c r="C62" s="765"/>
      <c r="D62" s="765"/>
      <c r="E62" s="763"/>
      <c r="F62" s="763"/>
      <c r="G62" s="763"/>
      <c r="AK62" s="763"/>
      <c r="AL62" s="763"/>
      <c r="AM62" s="763"/>
    </row>
    <row r="63" spans="3:39" ht="13.5" customHeight="1">
      <c r="C63" s="765"/>
      <c r="D63" s="765"/>
      <c r="E63" s="763"/>
      <c r="F63" s="763"/>
      <c r="G63" s="763"/>
      <c r="AK63" s="763"/>
      <c r="AL63" s="763"/>
      <c r="AM63" s="763"/>
    </row>
    <row r="64" spans="3:39" ht="13.5" customHeight="1">
      <c r="C64" s="765"/>
      <c r="D64" s="765"/>
      <c r="E64" s="763"/>
      <c r="F64" s="763"/>
      <c r="G64" s="763"/>
      <c r="AK64" s="763"/>
      <c r="AL64" s="763"/>
      <c r="AM64" s="763"/>
    </row>
    <row r="65" spans="3:39" ht="13.5" customHeight="1">
      <c r="C65" s="765"/>
      <c r="D65" s="765"/>
      <c r="E65" s="763"/>
      <c r="F65" s="763"/>
      <c r="G65" s="763"/>
      <c r="AK65" s="763"/>
      <c r="AL65" s="763"/>
      <c r="AM65" s="763"/>
    </row>
    <row r="66" spans="3:39" ht="13.5" customHeight="1">
      <c r="C66" s="765"/>
      <c r="D66" s="765"/>
      <c r="E66" s="763"/>
      <c r="F66" s="763"/>
      <c r="G66" s="763"/>
      <c r="AK66" s="763"/>
      <c r="AL66" s="763"/>
      <c r="AM66" s="763"/>
    </row>
    <row r="67" spans="3:39" ht="13.5" customHeight="1">
      <c r="C67" s="765"/>
      <c r="D67" s="765"/>
      <c r="E67" s="763"/>
      <c r="F67" s="763"/>
      <c r="G67" s="763"/>
      <c r="AK67" s="763"/>
      <c r="AL67" s="763"/>
      <c r="AM67" s="763"/>
    </row>
    <row r="68" spans="3:39" ht="13.5" customHeight="1">
      <c r="C68" s="765"/>
      <c r="D68" s="765"/>
      <c r="E68" s="763"/>
      <c r="F68" s="763"/>
      <c r="G68" s="763"/>
      <c r="AK68" s="763"/>
      <c r="AL68" s="763"/>
      <c r="AM68" s="763"/>
    </row>
    <row r="69" spans="3:39" ht="13.5" customHeight="1">
      <c r="C69" s="765"/>
      <c r="D69" s="765"/>
      <c r="E69" s="763"/>
      <c r="F69" s="763"/>
      <c r="G69" s="763"/>
      <c r="AK69" s="763"/>
      <c r="AL69" s="763"/>
      <c r="AM69" s="763"/>
    </row>
    <row r="70" spans="3:39" ht="13.5" customHeight="1">
      <c r="C70" s="765"/>
      <c r="D70" s="765"/>
      <c r="E70" s="763"/>
      <c r="F70" s="763"/>
      <c r="G70" s="763"/>
      <c r="AK70" s="763"/>
      <c r="AL70" s="763"/>
      <c r="AM70" s="763"/>
    </row>
    <row r="71" spans="3:39" ht="13.5" customHeight="1">
      <c r="C71" s="765"/>
      <c r="D71" s="765"/>
      <c r="E71" s="763"/>
      <c r="F71" s="763"/>
      <c r="G71" s="763"/>
      <c r="AK71" s="763"/>
      <c r="AL71" s="763"/>
      <c r="AM71" s="763"/>
    </row>
    <row r="72" spans="3:39" ht="13.5" customHeight="1">
      <c r="C72" s="765"/>
      <c r="D72" s="765"/>
      <c r="E72" s="763"/>
      <c r="F72" s="763"/>
      <c r="G72" s="763"/>
      <c r="AK72" s="763"/>
      <c r="AL72" s="763"/>
      <c r="AM72" s="763"/>
    </row>
    <row r="73" spans="3:39" ht="13.5" customHeight="1">
      <c r="C73" s="765"/>
      <c r="D73" s="765"/>
      <c r="E73" s="763"/>
      <c r="F73" s="763"/>
      <c r="G73" s="763"/>
      <c r="AK73" s="763"/>
      <c r="AL73" s="763"/>
      <c r="AM73" s="763"/>
    </row>
    <row r="74" spans="3:39" ht="13.5" customHeight="1">
      <c r="C74" s="765"/>
      <c r="D74" s="765"/>
      <c r="E74" s="763"/>
      <c r="F74" s="763"/>
      <c r="G74" s="763"/>
      <c r="AK74" s="763"/>
      <c r="AL74" s="763"/>
      <c r="AM74" s="763"/>
    </row>
    <row r="75" spans="3:39" ht="13.5" customHeight="1">
      <c r="C75" s="765"/>
      <c r="D75" s="765"/>
      <c r="E75" s="763"/>
      <c r="F75" s="763"/>
      <c r="G75" s="763"/>
      <c r="AK75" s="763"/>
      <c r="AL75" s="763"/>
      <c r="AM75" s="763"/>
    </row>
    <row r="76" spans="3:39" ht="13.5" customHeight="1">
      <c r="C76" s="765"/>
      <c r="D76" s="765"/>
      <c r="E76" s="763"/>
      <c r="F76" s="763"/>
      <c r="G76" s="763"/>
      <c r="AK76" s="763"/>
      <c r="AL76" s="763"/>
      <c r="AM76" s="763"/>
    </row>
    <row r="77" spans="3:39" ht="13.5" customHeight="1">
      <c r="C77" s="765"/>
      <c r="D77" s="765"/>
      <c r="E77" s="763"/>
      <c r="F77" s="763"/>
      <c r="G77" s="763"/>
      <c r="AK77" s="763"/>
      <c r="AL77" s="763"/>
      <c r="AM77" s="763"/>
    </row>
    <row r="78" spans="3:39" ht="13.5" customHeight="1">
      <c r="C78" s="765"/>
      <c r="D78" s="765"/>
      <c r="E78" s="763"/>
      <c r="F78" s="763"/>
      <c r="G78" s="763"/>
      <c r="AK78" s="763"/>
      <c r="AL78" s="763"/>
      <c r="AM78" s="763"/>
    </row>
    <row r="79" spans="3:39" ht="13.5" customHeight="1">
      <c r="C79" s="765"/>
      <c r="D79" s="765"/>
      <c r="E79" s="763"/>
      <c r="F79" s="763"/>
      <c r="G79" s="763"/>
      <c r="AK79" s="763"/>
      <c r="AL79" s="763"/>
      <c r="AM79" s="763"/>
    </row>
    <row r="80" spans="3:39" ht="13.5" customHeight="1">
      <c r="C80" s="765"/>
      <c r="D80" s="765"/>
      <c r="E80" s="763"/>
      <c r="F80" s="763"/>
      <c r="G80" s="763"/>
      <c r="AK80" s="763"/>
      <c r="AL80" s="763"/>
      <c r="AM80" s="763"/>
    </row>
    <row r="81" spans="3:39" ht="13.5" customHeight="1">
      <c r="C81" s="765"/>
      <c r="D81" s="765"/>
      <c r="E81" s="763"/>
      <c r="F81" s="763"/>
      <c r="G81" s="763"/>
      <c r="AK81" s="763"/>
      <c r="AL81" s="763"/>
      <c r="AM81" s="763"/>
    </row>
    <row r="82" spans="3:39" ht="13.5" customHeight="1">
      <c r="C82" s="765"/>
      <c r="D82" s="765"/>
      <c r="E82" s="763"/>
      <c r="F82" s="763"/>
      <c r="G82" s="763"/>
      <c r="AK82" s="763"/>
      <c r="AL82" s="763"/>
      <c r="AM82" s="763"/>
    </row>
    <row r="83" spans="3:39" ht="13.5" customHeight="1">
      <c r="C83" s="765"/>
      <c r="D83" s="765"/>
      <c r="E83" s="763"/>
      <c r="F83" s="763"/>
      <c r="G83" s="763"/>
      <c r="AK83" s="763"/>
      <c r="AL83" s="763"/>
      <c r="AM83" s="763"/>
    </row>
    <row r="84" spans="3:39" ht="13.5" customHeight="1">
      <c r="C84" s="765"/>
      <c r="D84" s="765"/>
      <c r="E84" s="763"/>
      <c r="F84" s="763"/>
      <c r="G84" s="763"/>
      <c r="AK84" s="763"/>
      <c r="AL84" s="763"/>
      <c r="AM84" s="763"/>
    </row>
    <row r="85" spans="3:39" ht="13.5" customHeight="1">
      <c r="C85" s="765"/>
      <c r="D85" s="765"/>
      <c r="E85" s="763"/>
      <c r="F85" s="763"/>
      <c r="G85" s="763"/>
      <c r="AK85" s="763"/>
      <c r="AL85" s="763"/>
      <c r="AM85" s="763"/>
    </row>
    <row r="86" spans="3:39" ht="13.5" customHeight="1">
      <c r="C86" s="765"/>
      <c r="D86" s="765"/>
      <c r="E86" s="763"/>
      <c r="F86" s="763"/>
      <c r="G86" s="763"/>
      <c r="AK86" s="763"/>
      <c r="AL86" s="763"/>
      <c r="AM86" s="763"/>
    </row>
    <row r="87" spans="3:39" ht="13.5" customHeight="1">
      <c r="C87" s="765"/>
      <c r="D87" s="765"/>
      <c r="E87" s="763"/>
      <c r="F87" s="763"/>
      <c r="G87" s="763"/>
      <c r="AK87" s="763"/>
      <c r="AL87" s="763"/>
      <c r="AM87" s="763"/>
    </row>
    <row r="88" spans="3:39" ht="13.5" customHeight="1">
      <c r="C88" s="765"/>
      <c r="D88" s="765"/>
      <c r="E88" s="763"/>
      <c r="F88" s="763"/>
      <c r="G88" s="763"/>
      <c r="AK88" s="763"/>
      <c r="AL88" s="763"/>
      <c r="AM88" s="763"/>
    </row>
    <row r="89" spans="3:39" ht="13.5" customHeight="1">
      <c r="C89" s="765"/>
      <c r="D89" s="765"/>
      <c r="E89" s="763"/>
      <c r="F89" s="763"/>
      <c r="G89" s="763"/>
      <c r="AK89" s="763"/>
      <c r="AL89" s="763"/>
      <c r="AM89" s="763"/>
    </row>
    <row r="90" spans="3:39" ht="13.5" customHeight="1">
      <c r="C90" s="765"/>
      <c r="D90" s="765"/>
      <c r="E90" s="763"/>
      <c r="F90" s="763"/>
      <c r="G90" s="763"/>
      <c r="AK90" s="763"/>
      <c r="AL90" s="763"/>
      <c r="AM90" s="763"/>
    </row>
    <row r="91" spans="3:39" ht="13.5" customHeight="1">
      <c r="C91" s="765"/>
      <c r="D91" s="765"/>
      <c r="E91" s="763"/>
      <c r="F91" s="763"/>
      <c r="G91" s="763"/>
      <c r="AK91" s="763"/>
      <c r="AL91" s="763"/>
      <c r="AM91" s="763"/>
    </row>
    <row r="92" spans="3:39" ht="13.5" customHeight="1">
      <c r="C92" s="765"/>
      <c r="D92" s="765"/>
      <c r="E92" s="763"/>
      <c r="F92" s="763"/>
      <c r="G92" s="763"/>
      <c r="AK92" s="763"/>
      <c r="AL92" s="763"/>
      <c r="AM92" s="763"/>
    </row>
    <row r="93" spans="3:39" ht="13.5" customHeight="1">
      <c r="C93" s="765"/>
      <c r="D93" s="765"/>
      <c r="E93" s="763"/>
      <c r="F93" s="763"/>
      <c r="G93" s="763"/>
      <c r="AK93" s="763"/>
      <c r="AL93" s="763"/>
      <c r="AM93" s="763"/>
    </row>
    <row r="94" spans="3:39" ht="13.5" customHeight="1">
      <c r="C94" s="765"/>
      <c r="D94" s="765"/>
      <c r="E94" s="763"/>
      <c r="F94" s="763"/>
      <c r="G94" s="763"/>
      <c r="AK94" s="763"/>
      <c r="AL94" s="763"/>
      <c r="AM94" s="763"/>
    </row>
    <row r="95" spans="3:39" ht="13.5" customHeight="1">
      <c r="C95" s="765"/>
      <c r="D95" s="765"/>
      <c r="E95" s="763"/>
      <c r="F95" s="763"/>
      <c r="G95" s="763"/>
      <c r="AK95" s="763"/>
      <c r="AL95" s="763"/>
      <c r="AM95" s="763"/>
    </row>
    <row r="96" spans="3:39" ht="13.5" customHeight="1">
      <c r="C96" s="765"/>
      <c r="D96" s="765"/>
      <c r="E96" s="763"/>
      <c r="F96" s="763"/>
      <c r="G96" s="763"/>
      <c r="AK96" s="763"/>
      <c r="AL96" s="763"/>
      <c r="AM96" s="763"/>
    </row>
    <row r="97" spans="3:39" ht="13.5" customHeight="1">
      <c r="C97" s="765"/>
      <c r="D97" s="765"/>
      <c r="E97" s="763"/>
      <c r="F97" s="763"/>
      <c r="G97" s="763"/>
      <c r="AK97" s="763"/>
      <c r="AL97" s="763"/>
      <c r="AM97" s="763"/>
    </row>
    <row r="98" spans="3:39" ht="13.5" customHeight="1">
      <c r="C98" s="765"/>
      <c r="D98" s="765"/>
      <c r="E98" s="763"/>
      <c r="F98" s="763"/>
      <c r="G98" s="763"/>
      <c r="AK98" s="763"/>
      <c r="AL98" s="763"/>
      <c r="AM98" s="763"/>
    </row>
    <row r="99" spans="3:39" ht="13.5" customHeight="1">
      <c r="C99" s="765"/>
      <c r="D99" s="765"/>
      <c r="E99" s="763"/>
      <c r="F99" s="763"/>
      <c r="G99" s="763"/>
      <c r="AK99" s="763"/>
      <c r="AL99" s="763"/>
      <c r="AM99" s="763"/>
    </row>
    <row r="100" spans="3:39" ht="13.5" customHeight="1">
      <c r="C100" s="765"/>
      <c r="D100" s="765"/>
      <c r="E100" s="763"/>
      <c r="F100" s="763"/>
      <c r="G100" s="763"/>
      <c r="AK100" s="763"/>
      <c r="AL100" s="763"/>
      <c r="AM100" s="763"/>
    </row>
    <row r="101" spans="3:39" ht="13.5" customHeight="1">
      <c r="C101" s="765"/>
      <c r="D101" s="765"/>
      <c r="E101" s="763"/>
      <c r="F101" s="763"/>
      <c r="G101" s="763"/>
      <c r="AK101" s="763"/>
      <c r="AL101" s="763"/>
      <c r="AM101" s="763"/>
    </row>
    <row r="102" spans="3:39" ht="13.5" customHeight="1">
      <c r="C102" s="765"/>
      <c r="D102" s="765"/>
      <c r="E102" s="763"/>
      <c r="F102" s="763"/>
      <c r="G102" s="763"/>
      <c r="AK102" s="763"/>
      <c r="AL102" s="763"/>
      <c r="AM102" s="763"/>
    </row>
    <row r="103" spans="3:39" ht="13.5" customHeight="1">
      <c r="C103" s="765"/>
      <c r="D103" s="765"/>
      <c r="E103" s="763"/>
      <c r="F103" s="763"/>
      <c r="G103" s="763"/>
      <c r="AK103" s="763"/>
      <c r="AL103" s="763"/>
      <c r="AM103" s="763"/>
    </row>
    <row r="104" spans="3:39" ht="13.5" customHeight="1">
      <c r="C104" s="765"/>
      <c r="D104" s="765"/>
      <c r="E104" s="763"/>
      <c r="F104" s="763"/>
      <c r="G104" s="763"/>
      <c r="AK104" s="763"/>
      <c r="AL104" s="763"/>
      <c r="AM104" s="763"/>
    </row>
    <row r="105" spans="3:39" ht="13.5" customHeight="1">
      <c r="C105" s="765"/>
      <c r="D105" s="765"/>
      <c r="E105" s="763"/>
      <c r="F105" s="763"/>
      <c r="G105" s="763"/>
      <c r="AK105" s="763"/>
      <c r="AL105" s="763"/>
      <c r="AM105" s="763"/>
    </row>
    <row r="106" spans="3:39" ht="13.5" customHeight="1">
      <c r="C106" s="765"/>
      <c r="D106" s="765"/>
      <c r="E106" s="763"/>
      <c r="F106" s="763"/>
      <c r="G106" s="763"/>
      <c r="AK106" s="763"/>
      <c r="AL106" s="763"/>
      <c r="AM106" s="763"/>
    </row>
    <row r="107" spans="3:39" ht="13.5" customHeight="1">
      <c r="C107" s="765"/>
      <c r="D107" s="765"/>
      <c r="E107" s="763"/>
      <c r="F107" s="763"/>
      <c r="G107" s="763"/>
      <c r="AK107" s="763"/>
      <c r="AL107" s="763"/>
      <c r="AM107" s="763"/>
    </row>
    <row r="108" spans="3:39" ht="13.5" customHeight="1">
      <c r="C108" s="765"/>
      <c r="D108" s="765"/>
      <c r="E108" s="763"/>
      <c r="F108" s="763"/>
      <c r="G108" s="763"/>
      <c r="AK108" s="763"/>
      <c r="AL108" s="763"/>
      <c r="AM108" s="763"/>
    </row>
    <row r="109" spans="3:39" ht="13.5" customHeight="1">
      <c r="C109" s="765"/>
      <c r="D109" s="765"/>
      <c r="E109" s="763"/>
      <c r="F109" s="763"/>
      <c r="G109" s="763"/>
      <c r="AK109" s="763"/>
      <c r="AL109" s="763"/>
      <c r="AM109" s="763"/>
    </row>
  </sheetData>
  <mergeCells count="6">
    <mergeCell ref="A21:A24"/>
    <mergeCell ref="E3:E4"/>
    <mergeCell ref="F3:F4"/>
    <mergeCell ref="G3:G4"/>
    <mergeCell ref="A5:A7"/>
    <mergeCell ref="A8:A20"/>
  </mergeCells>
  <phoneticPr fontId="1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39FA-2683-4690-A283-E30AB0EA7A1E}">
  <dimension ref="A1:J26"/>
  <sheetViews>
    <sheetView view="pageBreakPreview" zoomScale="85" zoomScaleNormal="100" zoomScaleSheetLayoutView="85" workbookViewId="0">
      <selection activeCell="H18" sqref="H18"/>
    </sheetView>
  </sheetViews>
  <sheetFormatPr defaultColWidth="9" defaultRowHeight="13.2"/>
  <cols>
    <col min="1" max="1" width="9.33203125" style="21" customWidth="1"/>
    <col min="2" max="10" width="8.6640625" style="21" customWidth="1"/>
    <col min="11" max="12" width="12.33203125" style="21" customWidth="1"/>
    <col min="13" max="13" width="14.88671875" style="21" customWidth="1"/>
    <col min="14" max="16384" width="9" style="21"/>
  </cols>
  <sheetData>
    <row r="1" spans="1:10" s="27" customFormat="1" ht="15" customHeight="1">
      <c r="A1" s="22" t="s">
        <v>259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187" customFormat="1" ht="9.9" customHeight="1" thickBot="1">
      <c r="A2" s="22"/>
      <c r="B2" s="80"/>
      <c r="C2" s="80"/>
      <c r="D2" s="80"/>
      <c r="E2" s="80"/>
      <c r="F2" s="80"/>
      <c r="G2" s="80"/>
      <c r="H2" s="80"/>
      <c r="I2" s="80"/>
      <c r="J2" s="80"/>
    </row>
    <row r="3" spans="1:10" s="298" customFormat="1" ht="18" customHeight="1" thickTop="1">
      <c r="A3" s="87" t="s">
        <v>258</v>
      </c>
      <c r="B3" s="1029" t="s">
        <v>193</v>
      </c>
      <c r="C3" s="1260" t="s">
        <v>257</v>
      </c>
      <c r="D3" s="1230"/>
      <c r="E3" s="289" t="s">
        <v>256</v>
      </c>
      <c r="F3" s="287"/>
      <c r="G3" s="331" t="s">
        <v>255</v>
      </c>
      <c r="H3" s="287"/>
      <c r="I3" s="331" t="s">
        <v>254</v>
      </c>
      <c r="J3" s="287"/>
    </row>
    <row r="4" spans="1:10" s="298" customFormat="1" ht="18" customHeight="1">
      <c r="A4" s="330" t="s">
        <v>19</v>
      </c>
      <c r="B4" s="1030"/>
      <c r="C4" s="148" t="s">
        <v>253</v>
      </c>
      <c r="D4" s="148" t="s">
        <v>252</v>
      </c>
      <c r="E4" s="148" t="s">
        <v>253</v>
      </c>
      <c r="F4" s="148" t="s">
        <v>252</v>
      </c>
      <c r="G4" s="148" t="s">
        <v>253</v>
      </c>
      <c r="H4" s="148" t="s">
        <v>252</v>
      </c>
      <c r="I4" s="148" t="s">
        <v>253</v>
      </c>
      <c r="J4" s="148" t="s">
        <v>252</v>
      </c>
    </row>
    <row r="5" spans="1:10" s="298" customFormat="1" ht="18" customHeight="1">
      <c r="A5" s="128" t="s">
        <v>206</v>
      </c>
      <c r="B5" s="328">
        <v>379</v>
      </c>
      <c r="C5" s="328">
        <v>7</v>
      </c>
      <c r="D5" s="328">
        <v>359</v>
      </c>
      <c r="E5" s="328">
        <v>11</v>
      </c>
      <c r="F5" s="328">
        <v>0</v>
      </c>
      <c r="G5" s="328">
        <v>1</v>
      </c>
      <c r="H5" s="194">
        <v>0</v>
      </c>
      <c r="I5" s="328">
        <v>1</v>
      </c>
      <c r="J5" s="194">
        <v>0</v>
      </c>
    </row>
    <row r="6" spans="1:10" s="298" customFormat="1" ht="18" customHeight="1">
      <c r="A6" s="128">
        <v>2</v>
      </c>
      <c r="B6" s="328">
        <v>318</v>
      </c>
      <c r="C6" s="328">
        <v>5</v>
      </c>
      <c r="D6" s="328">
        <v>308</v>
      </c>
      <c r="E6" s="328">
        <v>5</v>
      </c>
      <c r="F6" s="328">
        <v>0</v>
      </c>
      <c r="G6" s="328">
        <v>0</v>
      </c>
      <c r="H6" s="328">
        <v>0</v>
      </c>
      <c r="I6" s="328">
        <v>0</v>
      </c>
      <c r="J6" s="328">
        <v>0</v>
      </c>
    </row>
    <row r="7" spans="1:10" s="298" customFormat="1" ht="18" customHeight="1">
      <c r="A7" s="126">
        <v>3</v>
      </c>
      <c r="B7" s="329">
        <v>373</v>
      </c>
      <c r="C7" s="329">
        <v>7</v>
      </c>
      <c r="D7" s="329">
        <v>362</v>
      </c>
      <c r="E7" s="329">
        <v>4</v>
      </c>
      <c r="F7" s="1022">
        <v>0</v>
      </c>
      <c r="G7" s="329">
        <v>0</v>
      </c>
      <c r="H7" s="1022">
        <v>0</v>
      </c>
      <c r="I7" s="329">
        <v>0</v>
      </c>
      <c r="J7" s="1022">
        <v>0</v>
      </c>
    </row>
    <row r="8" spans="1:10" s="80" customFormat="1" ht="12.9" customHeight="1">
      <c r="A8" s="1261" t="s">
        <v>251</v>
      </c>
      <c r="B8" s="1261"/>
      <c r="C8" s="1261"/>
      <c r="D8" s="1261"/>
      <c r="E8" s="1261"/>
      <c r="F8" s="1261"/>
      <c r="G8" s="1261"/>
      <c r="H8" s="1261"/>
      <c r="I8" s="1261"/>
      <c r="J8" s="1261"/>
    </row>
    <row r="9" spans="1:10" s="80" customFormat="1" ht="12.9" customHeight="1">
      <c r="A9" s="303"/>
      <c r="B9" s="5"/>
      <c r="C9" s="5"/>
      <c r="D9" s="327"/>
      <c r="E9" s="327"/>
      <c r="F9" s="327"/>
      <c r="G9" s="327"/>
      <c r="H9" s="327"/>
      <c r="I9" s="326"/>
      <c r="J9" s="325"/>
    </row>
    <row r="10" spans="1:10" s="80" customFormat="1" ht="12.9" customHeight="1">
      <c r="B10" s="5"/>
    </row>
    <row r="11" spans="1:10" s="80" customFormat="1" ht="20.100000000000001" customHeight="1">
      <c r="A11" s="323"/>
      <c r="B11" s="323"/>
      <c r="C11" s="323"/>
      <c r="D11" s="323"/>
      <c r="E11" s="323"/>
      <c r="F11" s="324"/>
      <c r="G11" s="323"/>
      <c r="H11" s="323"/>
      <c r="I11" s="323"/>
      <c r="J11" s="323"/>
    </row>
    <row r="26" spans="5:5">
      <c r="E26" s="21" t="s">
        <v>250</v>
      </c>
    </row>
  </sheetData>
  <mergeCells count="3">
    <mergeCell ref="B3:B4"/>
    <mergeCell ref="C3:D3"/>
    <mergeCell ref="A8:J8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C850-1C4D-4515-93C0-C9FAED8E6AB5}">
  <dimension ref="A1:E15"/>
  <sheetViews>
    <sheetView view="pageBreakPreview" zoomScaleNormal="100" zoomScaleSheetLayoutView="100" workbookViewId="0">
      <selection activeCell="E25" sqref="E25"/>
    </sheetView>
  </sheetViews>
  <sheetFormatPr defaultColWidth="9" defaultRowHeight="13.2"/>
  <cols>
    <col min="1" max="5" width="17.33203125" style="332" customWidth="1"/>
    <col min="6" max="6" width="15.44140625" style="332" customWidth="1"/>
    <col min="7" max="16384" width="9" style="332"/>
  </cols>
  <sheetData>
    <row r="1" spans="1:5" ht="15" customHeight="1">
      <c r="A1" s="348" t="s">
        <v>269</v>
      </c>
      <c r="B1" s="333"/>
      <c r="C1" s="333"/>
      <c r="D1" s="333"/>
      <c r="E1" s="333"/>
    </row>
    <row r="2" spans="1:5" ht="9.9" customHeight="1" thickBot="1">
      <c r="A2" s="347"/>
      <c r="B2" s="333"/>
      <c r="C2" s="333"/>
      <c r="D2" s="333"/>
      <c r="E2" s="333"/>
    </row>
    <row r="3" spans="1:5" s="337" customFormat="1" ht="16.5" customHeight="1" thickTop="1">
      <c r="A3" s="346" t="s">
        <v>268</v>
      </c>
      <c r="B3" s="1262" t="s">
        <v>267</v>
      </c>
      <c r="C3" s="1264" t="s">
        <v>266</v>
      </c>
      <c r="D3" s="1265"/>
      <c r="E3" s="345" t="s">
        <v>265</v>
      </c>
    </row>
    <row r="4" spans="1:5" s="337" customFormat="1" ht="16.5" customHeight="1">
      <c r="A4" s="344" t="s">
        <v>264</v>
      </c>
      <c r="B4" s="1263"/>
      <c r="C4" s="343" t="s">
        <v>263</v>
      </c>
      <c r="D4" s="343" t="s">
        <v>262</v>
      </c>
      <c r="E4" s="342" t="s">
        <v>261</v>
      </c>
    </row>
    <row r="5" spans="1:5" s="337" customFormat="1" ht="18" customHeight="1">
      <c r="A5" s="341" t="s">
        <v>206</v>
      </c>
      <c r="B5" s="340">
        <v>1612</v>
      </c>
      <c r="C5" s="340">
        <v>452</v>
      </c>
      <c r="D5" s="340">
        <v>213</v>
      </c>
      <c r="E5" s="340">
        <v>67</v>
      </c>
    </row>
    <row r="6" spans="1:5" s="337" customFormat="1" ht="18" customHeight="1">
      <c r="A6" s="341">
        <v>2</v>
      </c>
      <c r="B6" s="340">
        <v>1801</v>
      </c>
      <c r="C6" s="340">
        <v>468</v>
      </c>
      <c r="D6" s="340">
        <v>360</v>
      </c>
      <c r="E6" s="340">
        <v>65</v>
      </c>
    </row>
    <row r="7" spans="1:5" s="337" customFormat="1" ht="18" customHeight="1">
      <c r="A7" s="339">
        <v>3</v>
      </c>
      <c r="B7" s="338">
        <v>1638</v>
      </c>
      <c r="C7" s="338">
        <v>243</v>
      </c>
      <c r="D7" s="338">
        <v>265</v>
      </c>
      <c r="E7" s="338">
        <v>52</v>
      </c>
    </row>
    <row r="8" spans="1:5" s="334" customFormat="1" ht="13.5" customHeight="1">
      <c r="A8" s="336" t="s">
        <v>260</v>
      </c>
      <c r="D8" s="335"/>
    </row>
    <row r="9" spans="1:5">
      <c r="B9" s="1266"/>
      <c r="C9" s="1266"/>
      <c r="D9" s="1266"/>
      <c r="E9" s="1266"/>
    </row>
    <row r="10" spans="1:5">
      <c r="B10" s="1266"/>
      <c r="C10" s="1266"/>
      <c r="D10" s="1266"/>
      <c r="E10" s="1266"/>
    </row>
    <row r="11" spans="1:5" ht="13.5" customHeight="1">
      <c r="B11" s="1266"/>
      <c r="C11" s="1266"/>
      <c r="D11" s="1266"/>
      <c r="E11" s="1266"/>
    </row>
    <row r="12" spans="1:5">
      <c r="A12" s="333"/>
      <c r="B12" s="333"/>
      <c r="C12" s="333"/>
      <c r="D12" s="333"/>
      <c r="E12" s="333"/>
    </row>
    <row r="15" spans="1:5">
      <c r="A15" s="333"/>
      <c r="B15" s="333"/>
      <c r="C15" s="333"/>
      <c r="D15" s="333"/>
      <c r="E15" s="333"/>
    </row>
  </sheetData>
  <mergeCells count="5">
    <mergeCell ref="B3:B4"/>
    <mergeCell ref="C3:D3"/>
    <mergeCell ref="B9:E9"/>
    <mergeCell ref="B10:E10"/>
    <mergeCell ref="B11:E11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F95A-CA0F-426A-81EF-57E8289C8F6D}">
  <dimension ref="A1:D12"/>
  <sheetViews>
    <sheetView view="pageBreakPreview" zoomScale="115" zoomScaleNormal="100" zoomScaleSheetLayoutView="115" workbookViewId="0">
      <selection activeCell="C20" sqref="C20:C21"/>
    </sheetView>
  </sheetViews>
  <sheetFormatPr defaultColWidth="9" defaultRowHeight="13.2"/>
  <cols>
    <col min="1" max="4" width="21.6640625" style="21" customWidth="1"/>
    <col min="5" max="16384" width="9" style="21"/>
  </cols>
  <sheetData>
    <row r="1" spans="1:4" ht="15" customHeight="1">
      <c r="A1" s="22" t="s">
        <v>343</v>
      </c>
      <c r="B1" s="80"/>
      <c r="C1" s="80"/>
      <c r="D1" s="80"/>
    </row>
    <row r="2" spans="1:4" ht="9.9" customHeight="1" thickBot="1">
      <c r="A2" s="22"/>
      <c r="B2" s="80"/>
      <c r="C2" s="80"/>
      <c r="D2" s="80"/>
    </row>
    <row r="3" spans="1:4" s="50" customFormat="1" ht="17.100000000000001" customHeight="1" thickTop="1">
      <c r="A3" s="411" t="s">
        <v>102</v>
      </c>
      <c r="B3" s="1029" t="s">
        <v>342</v>
      </c>
      <c r="C3" s="1029" t="s">
        <v>341</v>
      </c>
      <c r="D3" s="1029" t="s">
        <v>340</v>
      </c>
    </row>
    <row r="4" spans="1:4" s="50" customFormat="1" ht="17.100000000000001" customHeight="1">
      <c r="A4" s="410" t="s">
        <v>187</v>
      </c>
      <c r="B4" s="1030"/>
      <c r="C4" s="1030"/>
      <c r="D4" s="1030"/>
    </row>
    <row r="5" spans="1:4" s="50" customFormat="1" ht="18" customHeight="1">
      <c r="A5" s="128" t="s">
        <v>206</v>
      </c>
      <c r="B5" s="285">
        <v>256</v>
      </c>
      <c r="C5" s="285">
        <v>5</v>
      </c>
      <c r="D5" s="285">
        <v>49</v>
      </c>
    </row>
    <row r="6" spans="1:4" s="50" customFormat="1" ht="18" customHeight="1">
      <c r="A6" s="128">
        <v>2</v>
      </c>
      <c r="B6" s="285">
        <v>274</v>
      </c>
      <c r="C6" s="285">
        <v>8</v>
      </c>
      <c r="D6" s="285">
        <v>48</v>
      </c>
    </row>
    <row r="7" spans="1:4" s="50" customFormat="1" ht="18" customHeight="1">
      <c r="A7" s="126">
        <v>3</v>
      </c>
      <c r="B7" s="284">
        <v>385</v>
      </c>
      <c r="C7" s="284">
        <v>28</v>
      </c>
      <c r="D7" s="284">
        <v>68</v>
      </c>
    </row>
    <row r="8" spans="1:4" ht="12" customHeight="1">
      <c r="A8" s="5" t="s">
        <v>339</v>
      </c>
      <c r="B8" s="5"/>
      <c r="C8" s="5"/>
      <c r="D8" s="23" t="s">
        <v>338</v>
      </c>
    </row>
    <row r="9" spans="1:4">
      <c r="A9" s="5"/>
      <c r="B9" s="5"/>
      <c r="C9" s="1267"/>
      <c r="D9" s="1267"/>
    </row>
    <row r="11" spans="1:4">
      <c r="A11" s="409"/>
      <c r="B11" s="22"/>
    </row>
    <row r="12" spans="1:4">
      <c r="A12" s="409"/>
      <c r="B12" s="22"/>
    </row>
  </sheetData>
  <mergeCells count="4">
    <mergeCell ref="B3:B4"/>
    <mergeCell ref="C3:C4"/>
    <mergeCell ref="D3:D4"/>
    <mergeCell ref="C9:D9"/>
  </mergeCells>
  <phoneticPr fontId="11"/>
  <pageMargins left="0.78740157480314965" right="0.78740157480314965" top="0.98425196850393704" bottom="0.98425196850393704" header="0.31496062992125984" footer="0.3149606299212598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0219-47EA-4A20-A4C6-A5F881721CCB}">
  <dimension ref="A1:K20"/>
  <sheetViews>
    <sheetView view="pageBreakPreview" zoomScaleNormal="100" zoomScaleSheetLayoutView="100" workbookViewId="0">
      <selection activeCell="P28" sqref="P28"/>
    </sheetView>
  </sheetViews>
  <sheetFormatPr defaultColWidth="9" defaultRowHeight="13.2"/>
  <cols>
    <col min="1" max="11" width="7.88671875" style="80" customWidth="1"/>
    <col min="12" max="12" width="8.109375" style="80" customWidth="1"/>
    <col min="13" max="16384" width="9" style="80"/>
  </cols>
  <sheetData>
    <row r="1" spans="1:11" s="21" customFormat="1" ht="15" customHeight="1">
      <c r="A1" s="22" t="s">
        <v>281</v>
      </c>
    </row>
    <row r="2" spans="1:11" ht="12.9" customHeight="1" thickBot="1">
      <c r="A2" s="278"/>
      <c r="B2" s="290"/>
      <c r="C2" s="290"/>
      <c r="D2" s="290"/>
      <c r="E2" s="290"/>
      <c r="F2" s="290"/>
      <c r="G2" s="290"/>
      <c r="H2" s="290"/>
      <c r="I2" s="290"/>
      <c r="K2" s="23" t="s">
        <v>280</v>
      </c>
    </row>
    <row r="3" spans="1:11" s="298" customFormat="1" ht="15.9" customHeight="1" thickTop="1">
      <c r="A3" s="130" t="s">
        <v>279</v>
      </c>
      <c r="B3" s="301" t="s">
        <v>278</v>
      </c>
      <c r="C3" s="289" t="s">
        <v>277</v>
      </c>
      <c r="D3" s="288"/>
      <c r="E3" s="288"/>
      <c r="F3" s="289" t="s">
        <v>276</v>
      </c>
      <c r="G3" s="288"/>
      <c r="H3" s="287"/>
      <c r="I3" s="288" t="s">
        <v>275</v>
      </c>
      <c r="J3" s="288"/>
      <c r="K3" s="287"/>
    </row>
    <row r="4" spans="1:11" s="298" customFormat="1" ht="15.9" customHeight="1">
      <c r="A4" s="196" t="s">
        <v>274</v>
      </c>
      <c r="B4" s="299" t="s">
        <v>273</v>
      </c>
      <c r="C4" s="179" t="s">
        <v>155</v>
      </c>
      <c r="D4" s="148" t="s">
        <v>272</v>
      </c>
      <c r="E4" s="179" t="s">
        <v>271</v>
      </c>
      <c r="F4" s="178" t="s">
        <v>155</v>
      </c>
      <c r="G4" s="148" t="s">
        <v>272</v>
      </c>
      <c r="H4" s="349" t="s">
        <v>271</v>
      </c>
      <c r="I4" s="179" t="s">
        <v>155</v>
      </c>
      <c r="J4" s="148" t="s">
        <v>272</v>
      </c>
      <c r="K4" s="349" t="s">
        <v>271</v>
      </c>
    </row>
    <row r="5" spans="1:11" s="81" customFormat="1" ht="18" customHeight="1">
      <c r="A5" s="128" t="s">
        <v>198</v>
      </c>
      <c r="B5" s="328">
        <v>24</v>
      </c>
      <c r="C5" s="328">
        <v>17</v>
      </c>
      <c r="D5" s="194">
        <v>0</v>
      </c>
      <c r="E5" s="328">
        <v>17</v>
      </c>
      <c r="F5" s="328">
        <v>14</v>
      </c>
      <c r="G5" s="194">
        <v>0</v>
      </c>
      <c r="H5" s="328">
        <v>14</v>
      </c>
      <c r="I5" s="328">
        <v>3</v>
      </c>
      <c r="J5" s="194">
        <v>0</v>
      </c>
      <c r="K5" s="328">
        <v>3</v>
      </c>
    </row>
    <row r="6" spans="1:11" s="81" customFormat="1" ht="18" customHeight="1">
      <c r="A6" s="128">
        <v>3</v>
      </c>
      <c r="B6" s="328">
        <v>0</v>
      </c>
      <c r="C6" s="328">
        <v>16</v>
      </c>
      <c r="D6" s="194">
        <v>0</v>
      </c>
      <c r="E6" s="328">
        <v>16</v>
      </c>
      <c r="F6" s="328">
        <v>0</v>
      </c>
      <c r="G6" s="194">
        <v>0</v>
      </c>
      <c r="H6" s="328">
        <v>0</v>
      </c>
      <c r="I6" s="328">
        <v>16</v>
      </c>
      <c r="J6" s="194">
        <v>0</v>
      </c>
      <c r="K6" s="328">
        <v>16</v>
      </c>
    </row>
    <row r="7" spans="1:11" s="81" customFormat="1" ht="18" customHeight="1">
      <c r="A7" s="126">
        <v>4</v>
      </c>
      <c r="B7" s="329">
        <v>0</v>
      </c>
      <c r="C7" s="329">
        <v>12</v>
      </c>
      <c r="D7" s="507">
        <v>0</v>
      </c>
      <c r="E7" s="329">
        <v>12</v>
      </c>
      <c r="F7" s="329">
        <v>0</v>
      </c>
      <c r="G7" s="507">
        <v>0</v>
      </c>
      <c r="H7" s="329">
        <v>0</v>
      </c>
      <c r="I7" s="329">
        <v>12</v>
      </c>
      <c r="J7" s="507">
        <v>0</v>
      </c>
      <c r="K7" s="329">
        <v>12</v>
      </c>
    </row>
    <row r="8" spans="1:11" s="5" customFormat="1" ht="12.9" customHeight="1">
      <c r="A8" s="5" t="s">
        <v>270</v>
      </c>
      <c r="K8" s="23"/>
    </row>
    <row r="9" spans="1:11" s="5" customFormat="1" ht="13.5" customHeight="1"/>
    <row r="10" spans="1:11" s="5" customFormat="1" ht="13.5" customHeight="1"/>
    <row r="11" spans="1:11" s="5" customFormat="1" ht="13.5" customHeight="1"/>
    <row r="12" spans="1:11" s="187" customFormat="1" ht="13.5" customHeight="1"/>
    <row r="13" spans="1:11" s="187" customFormat="1" ht="13.5" customHeight="1"/>
    <row r="14" spans="1:11" s="187" customFormat="1" ht="13.5" customHeight="1"/>
    <row r="15" spans="1:11" s="187" customFormat="1" ht="13.5" customHeight="1"/>
    <row r="16" spans="1:11" s="187" customFormat="1" ht="13.5" customHeight="1"/>
    <row r="17" s="187" customFormat="1" ht="13.5" customHeight="1"/>
    <row r="18" s="187" customFormat="1" ht="13.5" customHeight="1"/>
    <row r="19" s="187" customFormat="1" ht="13.5" customHeight="1"/>
    <row r="20" ht="20.100000000000001" customHeight="1"/>
  </sheetData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E2D7F-2324-497C-911A-F6D5D22B2319}">
  <dimension ref="A1:D22"/>
  <sheetViews>
    <sheetView view="pageBreakPreview" zoomScaleNormal="100" zoomScaleSheetLayoutView="100" workbookViewId="0">
      <selection activeCell="B18" sqref="B18"/>
    </sheetView>
  </sheetViews>
  <sheetFormatPr defaultColWidth="9" defaultRowHeight="13.2"/>
  <cols>
    <col min="1" max="1" width="22" style="80" customWidth="1"/>
    <col min="2" max="4" width="21.6640625" style="80" customWidth="1"/>
    <col min="5" max="16384" width="9" style="80"/>
  </cols>
  <sheetData>
    <row r="1" spans="1:4" s="21" customFormat="1" ht="15" customHeight="1">
      <c r="A1" s="22" t="s">
        <v>286</v>
      </c>
    </row>
    <row r="2" spans="1:4" ht="12.9" customHeight="1" thickBot="1">
      <c r="A2" s="278"/>
      <c r="B2" s="290"/>
      <c r="C2" s="290"/>
      <c r="D2" s="23" t="s">
        <v>280</v>
      </c>
    </row>
    <row r="3" spans="1:4" s="298" customFormat="1" ht="15.9" customHeight="1" thickTop="1">
      <c r="A3" s="130" t="s">
        <v>285</v>
      </c>
      <c r="B3" s="1029" t="s">
        <v>277</v>
      </c>
      <c r="C3" s="1029" t="s">
        <v>284</v>
      </c>
      <c r="D3" s="1029" t="s">
        <v>283</v>
      </c>
    </row>
    <row r="4" spans="1:4" s="298" customFormat="1" ht="15.9" customHeight="1">
      <c r="A4" s="196" t="s">
        <v>282</v>
      </c>
      <c r="B4" s="1031"/>
      <c r="C4" s="1031"/>
      <c r="D4" s="1031"/>
    </row>
    <row r="5" spans="1:4" s="81" customFormat="1" ht="18" customHeight="1">
      <c r="A5" s="128" t="s">
        <v>198</v>
      </c>
      <c r="B5" s="296">
        <v>69</v>
      </c>
      <c r="C5" s="285">
        <v>15</v>
      </c>
      <c r="D5" s="285">
        <v>54</v>
      </c>
    </row>
    <row r="6" spans="1:4" s="81" customFormat="1" ht="18" customHeight="1">
      <c r="A6" s="128">
        <v>3</v>
      </c>
      <c r="B6" s="296">
        <v>63</v>
      </c>
      <c r="C6" s="285">
        <v>14</v>
      </c>
      <c r="D6" s="285">
        <v>49</v>
      </c>
    </row>
    <row r="7" spans="1:4" s="81" customFormat="1" ht="18" customHeight="1">
      <c r="A7" s="126">
        <v>4</v>
      </c>
      <c r="B7" s="350">
        <v>59</v>
      </c>
      <c r="C7" s="284">
        <v>11</v>
      </c>
      <c r="D7" s="284">
        <v>48</v>
      </c>
    </row>
    <row r="8" spans="1:4" s="5" customFormat="1" ht="12" customHeight="1">
      <c r="A8" s="5" t="s">
        <v>270</v>
      </c>
    </row>
    <row r="9" spans="1:4" s="5" customFormat="1" ht="13.5" customHeight="1"/>
    <row r="10" spans="1:4" s="5" customFormat="1" ht="13.5" customHeight="1"/>
    <row r="11" spans="1:4" s="5" customFormat="1" ht="13.5" customHeight="1"/>
    <row r="12" spans="1:4" s="5" customFormat="1" ht="13.5" customHeight="1"/>
    <row r="13" spans="1:4" s="5" customFormat="1" ht="13.5" customHeight="1"/>
    <row r="14" spans="1:4" s="187" customFormat="1" ht="13.5" customHeight="1"/>
    <row r="15" spans="1:4" s="187" customFormat="1" ht="13.5" customHeight="1"/>
    <row r="16" spans="1:4" s="187" customFormat="1" ht="13.5" customHeight="1"/>
    <row r="17" s="187" customFormat="1" ht="13.5" customHeight="1"/>
    <row r="18" s="187" customFormat="1" ht="13.5" customHeight="1"/>
    <row r="19" s="187" customFormat="1" ht="13.5" customHeight="1"/>
    <row r="20" s="187" customFormat="1" ht="13.5" customHeight="1"/>
    <row r="21" s="187" customFormat="1" ht="13.5" customHeight="1"/>
    <row r="22" ht="20.100000000000001" customHeight="1"/>
  </sheetData>
  <mergeCells count="3">
    <mergeCell ref="B3:B4"/>
    <mergeCell ref="C3:C4"/>
    <mergeCell ref="D3:D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05015-64E2-41AA-AC69-2AD5EF6A33C1}">
  <dimension ref="A1:F17"/>
  <sheetViews>
    <sheetView view="pageBreakPreview" zoomScaleNormal="100" zoomScaleSheetLayoutView="100" workbookViewId="0">
      <selection activeCell="C22" sqref="C22:C24"/>
    </sheetView>
  </sheetViews>
  <sheetFormatPr defaultColWidth="9" defaultRowHeight="13.2"/>
  <cols>
    <col min="1" max="1" width="10.21875" style="21" customWidth="1"/>
    <col min="2" max="6" width="15.33203125" style="21" customWidth="1"/>
    <col min="7" max="16384" width="9" style="21"/>
  </cols>
  <sheetData>
    <row r="1" spans="1:6" ht="15" customHeight="1">
      <c r="A1" s="22" t="s">
        <v>351</v>
      </c>
    </row>
    <row r="2" spans="1:6" ht="9.9" customHeight="1" thickBot="1">
      <c r="A2" s="278"/>
      <c r="B2" s="290"/>
      <c r="C2" s="290"/>
      <c r="D2" s="290"/>
      <c r="E2" s="290"/>
      <c r="F2" s="290"/>
    </row>
    <row r="3" spans="1:6" s="50" customFormat="1" ht="15.9" customHeight="1" thickTop="1">
      <c r="A3" s="130" t="s">
        <v>21</v>
      </c>
      <c r="B3" s="1029" t="s">
        <v>350</v>
      </c>
      <c r="C3" s="1029" t="s">
        <v>349</v>
      </c>
      <c r="D3" s="301" t="s">
        <v>348</v>
      </c>
      <c r="E3" s="1029" t="s">
        <v>347</v>
      </c>
      <c r="F3" s="1029" t="s">
        <v>346</v>
      </c>
    </row>
    <row r="4" spans="1:6" s="50" customFormat="1" ht="15.9" customHeight="1">
      <c r="A4" s="300" t="s">
        <v>19</v>
      </c>
      <c r="B4" s="1030"/>
      <c r="C4" s="1030"/>
      <c r="D4" s="299" t="s">
        <v>345</v>
      </c>
      <c r="E4" s="1030"/>
      <c r="F4" s="1031"/>
    </row>
    <row r="5" spans="1:6" s="50" customFormat="1" ht="18" customHeight="1">
      <c r="A5" s="128" t="s">
        <v>206</v>
      </c>
      <c r="B5" s="285">
        <v>2636000</v>
      </c>
      <c r="C5" s="285">
        <v>27</v>
      </c>
      <c r="D5" s="285">
        <v>2900434</v>
      </c>
      <c r="E5" s="285">
        <v>2615342</v>
      </c>
      <c r="F5" s="413">
        <v>90.2</v>
      </c>
    </row>
    <row r="6" spans="1:6" s="50" customFormat="1" ht="18" customHeight="1">
      <c r="A6" s="128">
        <v>2</v>
      </c>
      <c r="B6" s="285">
        <v>1903000</v>
      </c>
      <c r="C6" s="285">
        <v>17</v>
      </c>
      <c r="D6" s="285">
        <v>2979794</v>
      </c>
      <c r="E6" s="285">
        <v>2704144</v>
      </c>
      <c r="F6" s="413">
        <v>90.7</v>
      </c>
    </row>
    <row r="7" spans="1:6" s="50" customFormat="1" ht="18" customHeight="1">
      <c r="A7" s="126">
        <v>3</v>
      </c>
      <c r="B7" s="284">
        <v>1053000</v>
      </c>
      <c r="C7" s="284">
        <v>10</v>
      </c>
      <c r="D7" s="284">
        <v>2143704</v>
      </c>
      <c r="E7" s="284">
        <v>1900954</v>
      </c>
      <c r="F7" s="1015">
        <v>88.7</v>
      </c>
    </row>
    <row r="8" spans="1:6" ht="12" customHeight="1">
      <c r="A8" s="5" t="s">
        <v>344</v>
      </c>
      <c r="B8" s="5"/>
      <c r="C8" s="5"/>
      <c r="D8" s="5"/>
      <c r="E8" s="5"/>
      <c r="F8" s="325"/>
    </row>
    <row r="10" spans="1:6">
      <c r="F10" s="412"/>
    </row>
    <row r="17" spans="4:4">
      <c r="D17" s="412"/>
    </row>
  </sheetData>
  <mergeCells count="4">
    <mergeCell ref="B3:B4"/>
    <mergeCell ref="C3:C4"/>
    <mergeCell ref="E3:E4"/>
    <mergeCell ref="F3:F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7930-E712-487E-9108-5D25294DF905}">
  <dimension ref="A1:D15"/>
  <sheetViews>
    <sheetView view="pageBreakPreview" zoomScaleNormal="100" zoomScaleSheetLayoutView="100" workbookViewId="0">
      <selection activeCell="C26" sqref="C26"/>
    </sheetView>
  </sheetViews>
  <sheetFormatPr defaultColWidth="9" defaultRowHeight="13.2"/>
  <cols>
    <col min="1" max="4" width="21.44140625" style="21" customWidth="1"/>
    <col min="5" max="16384" width="9" style="21"/>
  </cols>
  <sheetData>
    <row r="1" spans="1:4" ht="15" customHeight="1">
      <c r="A1" s="22" t="s">
        <v>358</v>
      </c>
      <c r="B1" s="251"/>
    </row>
    <row r="2" spans="1:4" ht="9.9" customHeight="1" thickBot="1">
      <c r="A2" s="22"/>
      <c r="B2" s="22"/>
      <c r="C2" s="80"/>
      <c r="D2" s="80"/>
    </row>
    <row r="3" spans="1:4" s="50" customFormat="1" ht="14.1" customHeight="1" thickTop="1">
      <c r="A3" s="414" t="s">
        <v>357</v>
      </c>
      <c r="B3" s="1029" t="s">
        <v>356</v>
      </c>
      <c r="C3" s="1029" t="s">
        <v>355</v>
      </c>
      <c r="D3" s="1029" t="s">
        <v>354</v>
      </c>
    </row>
    <row r="4" spans="1:4" s="50" customFormat="1" ht="14.1" customHeight="1">
      <c r="A4" s="330" t="s">
        <v>353</v>
      </c>
      <c r="B4" s="1030"/>
      <c r="C4" s="1030"/>
      <c r="D4" s="1030"/>
    </row>
    <row r="5" spans="1:4" s="50" customFormat="1" ht="18" customHeight="1">
      <c r="A5" s="128" t="s">
        <v>206</v>
      </c>
      <c r="B5" s="285">
        <v>82</v>
      </c>
      <c r="C5" s="285">
        <v>77</v>
      </c>
      <c r="D5" s="285">
        <v>5</v>
      </c>
    </row>
    <row r="6" spans="1:4" s="50" customFormat="1" ht="18" customHeight="1">
      <c r="A6" s="128">
        <v>2</v>
      </c>
      <c r="B6" s="285">
        <v>104</v>
      </c>
      <c r="C6" s="285">
        <v>100</v>
      </c>
      <c r="D6" s="285">
        <v>4</v>
      </c>
    </row>
    <row r="7" spans="1:4" s="50" customFormat="1" ht="18" customHeight="1">
      <c r="A7" s="126">
        <v>3</v>
      </c>
      <c r="B7" s="284">
        <v>138</v>
      </c>
      <c r="C7" s="284">
        <v>132</v>
      </c>
      <c r="D7" s="284">
        <v>6</v>
      </c>
    </row>
    <row r="8" spans="1:4" ht="12" customHeight="1">
      <c r="A8" s="5" t="s">
        <v>344</v>
      </c>
      <c r="B8" s="187"/>
      <c r="C8" s="187"/>
      <c r="D8" s="23" t="s">
        <v>352</v>
      </c>
    </row>
    <row r="13" spans="1:4">
      <c r="B13" s="122"/>
      <c r="C13" s="122"/>
      <c r="D13" s="122"/>
    </row>
    <row r="14" spans="1:4">
      <c r="B14" s="122"/>
      <c r="C14" s="122"/>
      <c r="D14" s="122"/>
    </row>
    <row r="15" spans="1:4">
      <c r="B15" s="122"/>
      <c r="C15" s="122"/>
      <c r="D15" s="122"/>
    </row>
  </sheetData>
  <mergeCells count="3">
    <mergeCell ref="B3:B4"/>
    <mergeCell ref="C3:C4"/>
    <mergeCell ref="D3:D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2AFC-15D9-4A97-84EE-7291D8E3D3B6}">
  <dimension ref="A1:J9"/>
  <sheetViews>
    <sheetView view="pageBreakPreview" zoomScaleNormal="100" zoomScaleSheetLayoutView="100" workbookViewId="0">
      <selection activeCell="E22" sqref="E22"/>
    </sheetView>
  </sheetViews>
  <sheetFormatPr defaultColWidth="9" defaultRowHeight="13.2"/>
  <cols>
    <col min="1" max="1" width="8.109375" style="21" customWidth="1"/>
    <col min="2" max="2" width="8.77734375" style="21" customWidth="1"/>
    <col min="3" max="4" width="9.109375" style="21" customWidth="1"/>
    <col min="5" max="7" width="7.44140625" style="21" customWidth="1"/>
    <col min="8" max="8" width="15.109375" style="21" customWidth="1"/>
    <col min="9" max="9" width="13" style="21" customWidth="1"/>
    <col min="10" max="16384" width="9" style="21"/>
  </cols>
  <sheetData>
    <row r="1" spans="1:10" ht="15" customHeight="1">
      <c r="A1" s="22" t="s">
        <v>434</v>
      </c>
      <c r="B1" s="80"/>
      <c r="C1" s="80"/>
      <c r="D1" s="80"/>
      <c r="E1" s="80"/>
      <c r="F1" s="80"/>
      <c r="G1" s="80"/>
      <c r="H1" s="80"/>
      <c r="J1" s="80"/>
    </row>
    <row r="2" spans="1:10" ht="12.9" customHeight="1" thickBot="1">
      <c r="A2" s="278"/>
      <c r="B2" s="290"/>
      <c r="C2" s="290"/>
      <c r="D2" s="290"/>
      <c r="E2" s="290"/>
      <c r="F2" s="290"/>
      <c r="G2" s="290"/>
      <c r="H2" s="290"/>
      <c r="I2" s="23" t="s">
        <v>433</v>
      </c>
      <c r="J2" s="80"/>
    </row>
    <row r="3" spans="1:10" s="50" customFormat="1" ht="18" customHeight="1" thickTop="1">
      <c r="A3" s="130" t="s">
        <v>432</v>
      </c>
      <c r="B3" s="1029" t="s">
        <v>155</v>
      </c>
      <c r="C3" s="289" t="s">
        <v>431</v>
      </c>
      <c r="D3" s="288"/>
      <c r="E3" s="288"/>
      <c r="F3" s="288"/>
      <c r="G3" s="288"/>
      <c r="H3" s="1032" t="s">
        <v>430</v>
      </c>
      <c r="I3" s="1032" t="s">
        <v>429</v>
      </c>
      <c r="J3" s="298"/>
    </row>
    <row r="4" spans="1:10" s="50" customFormat="1" ht="18" customHeight="1">
      <c r="A4" s="300" t="s">
        <v>397</v>
      </c>
      <c r="B4" s="1031"/>
      <c r="C4" s="179" t="s">
        <v>155</v>
      </c>
      <c r="D4" s="148" t="s">
        <v>428</v>
      </c>
      <c r="E4" s="179" t="s">
        <v>427</v>
      </c>
      <c r="F4" s="148" t="s">
        <v>426</v>
      </c>
      <c r="G4" s="179" t="s">
        <v>289</v>
      </c>
      <c r="H4" s="1033"/>
      <c r="I4" s="1033"/>
      <c r="J4" s="298"/>
    </row>
    <row r="5" spans="1:10" s="50" customFormat="1" ht="18" customHeight="1">
      <c r="A5" s="260" t="s">
        <v>198</v>
      </c>
      <c r="B5" s="328">
        <v>18871</v>
      </c>
      <c r="C5" s="328">
        <v>2177</v>
      </c>
      <c r="D5" s="328">
        <v>1913</v>
      </c>
      <c r="E5" s="328">
        <v>211</v>
      </c>
      <c r="F5" s="328">
        <v>43</v>
      </c>
      <c r="G5" s="328">
        <v>10</v>
      </c>
      <c r="H5" s="328">
        <v>408</v>
      </c>
      <c r="I5" s="328">
        <v>16286</v>
      </c>
      <c r="J5" s="81"/>
    </row>
    <row r="6" spans="1:10" s="50" customFormat="1" ht="18" customHeight="1">
      <c r="A6" s="260">
        <v>3</v>
      </c>
      <c r="B6" s="328">
        <v>18939</v>
      </c>
      <c r="C6" s="328">
        <v>2054</v>
      </c>
      <c r="D6" s="328">
        <v>1850</v>
      </c>
      <c r="E6" s="328">
        <v>155</v>
      </c>
      <c r="F6" s="328">
        <v>40</v>
      </c>
      <c r="G6" s="328">
        <v>9</v>
      </c>
      <c r="H6" s="328">
        <v>399</v>
      </c>
      <c r="I6" s="328">
        <v>16486</v>
      </c>
      <c r="J6" s="81"/>
    </row>
    <row r="7" spans="1:10" s="50" customFormat="1" ht="18" customHeight="1">
      <c r="A7" s="256">
        <v>4</v>
      </c>
      <c r="B7" s="329">
        <v>18847</v>
      </c>
      <c r="C7" s="329">
        <v>1990</v>
      </c>
      <c r="D7" s="329">
        <v>1805</v>
      </c>
      <c r="E7" s="329">
        <v>135</v>
      </c>
      <c r="F7" s="329">
        <v>41</v>
      </c>
      <c r="G7" s="329">
        <v>9</v>
      </c>
      <c r="H7" s="329">
        <v>370</v>
      </c>
      <c r="I7" s="329">
        <v>16487</v>
      </c>
      <c r="J7" s="81"/>
    </row>
    <row r="8" spans="1:10" ht="12.75" customHeight="1">
      <c r="A8" s="475" t="s">
        <v>404</v>
      </c>
      <c r="B8" s="5"/>
      <c r="C8" s="5"/>
      <c r="D8" s="5"/>
      <c r="E8" s="5"/>
      <c r="F8" s="5"/>
      <c r="G8" s="5"/>
      <c r="H8" s="5"/>
      <c r="I8" s="23" t="s">
        <v>425</v>
      </c>
      <c r="J8" s="5"/>
    </row>
    <row r="9" spans="1:10">
      <c r="I9" s="23"/>
    </row>
  </sheetData>
  <mergeCells count="3">
    <mergeCell ref="B3:B4"/>
    <mergeCell ref="H3:H4"/>
    <mergeCell ref="I3:I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5438-3D0A-4C64-9A85-41F03A827A63}">
  <sheetPr>
    <pageSetUpPr fitToPage="1"/>
  </sheetPr>
  <dimension ref="A1:I17"/>
  <sheetViews>
    <sheetView view="pageBreakPreview" zoomScaleNormal="100" zoomScaleSheetLayoutView="100" workbookViewId="0">
      <selection activeCell="E25" sqref="E25:E26"/>
    </sheetView>
  </sheetViews>
  <sheetFormatPr defaultColWidth="9" defaultRowHeight="13.2"/>
  <cols>
    <col min="1" max="1" width="9.33203125" style="21" customWidth="1"/>
    <col min="2" max="2" width="8.33203125" style="21" customWidth="1"/>
    <col min="3" max="3" width="10.88671875" style="21" customWidth="1"/>
    <col min="4" max="4" width="8.88671875" style="21" customWidth="1"/>
    <col min="5" max="7" width="9.77734375" style="21" customWidth="1"/>
    <col min="8" max="8" width="10.88671875" style="21" customWidth="1"/>
    <col min="9" max="9" width="9.33203125" style="21" customWidth="1"/>
    <col min="10" max="16384" width="9" style="21"/>
  </cols>
  <sheetData>
    <row r="1" spans="1:9" ht="15" customHeight="1">
      <c r="A1" s="889" t="s">
        <v>1102</v>
      </c>
      <c r="B1" s="888"/>
      <c r="C1" s="888"/>
      <c r="D1" s="888"/>
      <c r="E1" s="888"/>
      <c r="F1" s="888"/>
      <c r="G1" s="888"/>
      <c r="H1" s="888"/>
    </row>
    <row r="2" spans="1:9" ht="12.9" customHeight="1" thickBot="1">
      <c r="A2" s="887"/>
      <c r="B2" s="886"/>
      <c r="C2" s="886"/>
      <c r="D2" s="886"/>
      <c r="E2" s="886"/>
      <c r="F2" s="886"/>
      <c r="G2" s="886"/>
      <c r="H2" s="886"/>
      <c r="I2" s="885" t="s">
        <v>451</v>
      </c>
    </row>
    <row r="3" spans="1:9" s="50" customFormat="1" ht="15" customHeight="1" thickTop="1">
      <c r="A3" s="884" t="s">
        <v>21</v>
      </c>
      <c r="B3" s="1268" t="s">
        <v>1101</v>
      </c>
      <c r="C3" s="1270" t="s">
        <v>1100</v>
      </c>
      <c r="D3" s="1271"/>
      <c r="E3" s="1271"/>
      <c r="F3" s="1271"/>
      <c r="G3" s="1271"/>
      <c r="H3" s="1272"/>
      <c r="I3" s="1268" t="s">
        <v>1099</v>
      </c>
    </row>
    <row r="4" spans="1:9" s="50" customFormat="1" ht="15" customHeight="1">
      <c r="A4" s="883" t="s">
        <v>397</v>
      </c>
      <c r="B4" s="1269"/>
      <c r="C4" s="881" t="s">
        <v>155</v>
      </c>
      <c r="D4" s="882" t="s">
        <v>1098</v>
      </c>
      <c r="E4" s="881" t="s">
        <v>1097</v>
      </c>
      <c r="F4" s="882" t="s">
        <v>1096</v>
      </c>
      <c r="G4" s="881" t="s">
        <v>1095</v>
      </c>
      <c r="H4" s="880" t="s">
        <v>1094</v>
      </c>
      <c r="I4" s="1269"/>
    </row>
    <row r="5" spans="1:9" s="50" customFormat="1" ht="18" customHeight="1">
      <c r="A5" s="879" t="s">
        <v>198</v>
      </c>
      <c r="B5" s="878" t="s">
        <v>1086</v>
      </c>
      <c r="C5" s="878" t="s">
        <v>1093</v>
      </c>
      <c r="D5" s="877" t="s">
        <v>1092</v>
      </c>
      <c r="E5" s="877" t="s">
        <v>1091</v>
      </c>
      <c r="F5" s="877" t="s">
        <v>1090</v>
      </c>
      <c r="G5" s="877" t="s">
        <v>1089</v>
      </c>
      <c r="H5" s="878" t="s">
        <v>1088</v>
      </c>
      <c r="I5" s="877" t="s">
        <v>1087</v>
      </c>
    </row>
    <row r="6" spans="1:9" s="50" customFormat="1" ht="18" customHeight="1">
      <c r="A6" s="879">
        <v>3</v>
      </c>
      <c r="B6" s="878" t="s">
        <v>1166</v>
      </c>
      <c r="C6" s="878" t="s">
        <v>1085</v>
      </c>
      <c r="D6" s="877" t="s">
        <v>1084</v>
      </c>
      <c r="E6" s="877" t="s">
        <v>1083</v>
      </c>
      <c r="F6" s="877" t="s">
        <v>1082</v>
      </c>
      <c r="G6" s="877" t="s">
        <v>1081</v>
      </c>
      <c r="H6" s="878" t="s">
        <v>1080</v>
      </c>
      <c r="I6" s="877" t="s">
        <v>1079</v>
      </c>
    </row>
    <row r="7" spans="1:9" s="50" customFormat="1" ht="18" customHeight="1">
      <c r="A7" s="876">
        <v>4</v>
      </c>
      <c r="B7" s="1016" t="s">
        <v>1166</v>
      </c>
      <c r="C7" s="1016" t="s">
        <v>1078</v>
      </c>
      <c r="D7" s="1017" t="s">
        <v>1077</v>
      </c>
      <c r="E7" s="1017" t="s">
        <v>1076</v>
      </c>
      <c r="F7" s="1017" t="s">
        <v>1075</v>
      </c>
      <c r="G7" s="1017" t="s">
        <v>1074</v>
      </c>
      <c r="H7" s="1016" t="s">
        <v>1073</v>
      </c>
      <c r="I7" s="1017" t="s">
        <v>1072</v>
      </c>
    </row>
    <row r="8" spans="1:9" s="80" customFormat="1" ht="13.5" customHeight="1">
      <c r="A8" s="875" t="s">
        <v>1071</v>
      </c>
      <c r="B8" s="875"/>
      <c r="E8" s="874"/>
      <c r="F8" s="874"/>
      <c r="G8" s="874"/>
      <c r="H8" s="874"/>
    </row>
    <row r="9" spans="1:9" ht="13.5" customHeight="1">
      <c r="A9" s="123" t="s">
        <v>1069</v>
      </c>
      <c r="B9" s="123"/>
      <c r="C9" s="873" t="s">
        <v>1070</v>
      </c>
      <c r="I9" s="80"/>
    </row>
    <row r="10" spans="1:9" ht="13.5" customHeight="1">
      <c r="A10" s="123" t="s">
        <v>1069</v>
      </c>
      <c r="B10" s="123"/>
      <c r="C10" s="5" t="s">
        <v>1068</v>
      </c>
    </row>
    <row r="11" spans="1:9" ht="13.5" customHeight="1">
      <c r="C11" s="5" t="s">
        <v>1067</v>
      </c>
    </row>
    <row r="12" spans="1:9" ht="13.5" customHeight="1">
      <c r="C12" s="5" t="s">
        <v>1066</v>
      </c>
    </row>
    <row r="13" spans="1:9" ht="12" customHeight="1"/>
    <row r="14" spans="1:9">
      <c r="B14"/>
    </row>
    <row r="17" spans="6:6">
      <c r="F17" s="21" t="s">
        <v>250</v>
      </c>
    </row>
  </sheetData>
  <mergeCells count="3">
    <mergeCell ref="I3:I4"/>
    <mergeCell ref="C3:H3"/>
    <mergeCell ref="B3:B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04F6D-7E9B-4B93-B735-A217B719CC4B}">
  <dimension ref="A1:I12"/>
  <sheetViews>
    <sheetView view="pageBreakPreview" zoomScaleNormal="100" zoomScaleSheetLayoutView="100" workbookViewId="0">
      <selection activeCell="D19" sqref="D19"/>
    </sheetView>
  </sheetViews>
  <sheetFormatPr defaultColWidth="9" defaultRowHeight="13.2"/>
  <cols>
    <col min="1" max="1" width="10" style="21" customWidth="1"/>
    <col min="2" max="9" width="9.6640625" style="21" customWidth="1"/>
    <col min="10" max="16384" width="9" style="21"/>
  </cols>
  <sheetData>
    <row r="1" spans="1:9" ht="15" customHeight="1">
      <c r="A1" s="907" t="s">
        <v>1105</v>
      </c>
      <c r="B1" s="906"/>
      <c r="C1" s="906"/>
      <c r="D1" s="906"/>
      <c r="E1" s="906"/>
      <c r="F1" s="906"/>
      <c r="G1" s="906"/>
    </row>
    <row r="2" spans="1:9" ht="12.9" customHeight="1" thickBot="1">
      <c r="A2" s="905"/>
      <c r="B2" s="904"/>
      <c r="C2" s="904"/>
      <c r="D2" s="904"/>
      <c r="E2" s="904"/>
      <c r="F2" s="904"/>
      <c r="G2" s="904"/>
      <c r="H2" s="635"/>
      <c r="I2" s="903" t="s">
        <v>451</v>
      </c>
    </row>
    <row r="3" spans="1:9" s="50" customFormat="1" ht="15" customHeight="1" thickTop="1">
      <c r="A3" s="902" t="s">
        <v>21</v>
      </c>
      <c r="B3" s="1273" t="s">
        <v>1101</v>
      </c>
      <c r="C3" s="1274" t="s">
        <v>1100</v>
      </c>
      <c r="D3" s="1271"/>
      <c r="E3" s="1271"/>
      <c r="F3" s="1271"/>
      <c r="G3" s="1271"/>
      <c r="H3" s="1272"/>
      <c r="I3" s="1275" t="s">
        <v>1099</v>
      </c>
    </row>
    <row r="4" spans="1:9" s="50" customFormat="1" ht="15" customHeight="1">
      <c r="A4" s="901" t="s">
        <v>397</v>
      </c>
      <c r="B4" s="1269"/>
      <c r="C4" s="900" t="s">
        <v>155</v>
      </c>
      <c r="D4" s="899" t="s">
        <v>1098</v>
      </c>
      <c r="E4" s="900" t="s">
        <v>1097</v>
      </c>
      <c r="F4" s="899" t="s">
        <v>1096</v>
      </c>
      <c r="G4" s="900" t="s">
        <v>1095</v>
      </c>
      <c r="H4" s="899" t="s">
        <v>1094</v>
      </c>
      <c r="I4" s="1269"/>
    </row>
    <row r="5" spans="1:9" s="50" customFormat="1" ht="18" customHeight="1">
      <c r="A5" s="898" t="s">
        <v>198</v>
      </c>
      <c r="B5" s="896">
        <v>112</v>
      </c>
      <c r="C5" s="896">
        <v>8202</v>
      </c>
      <c r="D5" s="897">
        <v>704</v>
      </c>
      <c r="E5" s="896">
        <v>1412</v>
      </c>
      <c r="F5" s="897">
        <v>1531</v>
      </c>
      <c r="G5" s="896">
        <v>1562</v>
      </c>
      <c r="H5" s="897">
        <v>2993</v>
      </c>
      <c r="I5" s="896">
        <v>1567</v>
      </c>
    </row>
    <row r="6" spans="1:9" s="50" customFormat="1" ht="18" customHeight="1">
      <c r="A6" s="898">
        <v>3</v>
      </c>
      <c r="B6" s="896">
        <v>112</v>
      </c>
      <c r="C6" s="896">
        <v>8495</v>
      </c>
      <c r="D6" s="897">
        <v>685</v>
      </c>
      <c r="E6" s="896">
        <v>1388</v>
      </c>
      <c r="F6" s="897">
        <v>1615</v>
      </c>
      <c r="G6" s="896">
        <v>1674</v>
      </c>
      <c r="H6" s="897">
        <v>3133</v>
      </c>
      <c r="I6" s="896">
        <v>1569</v>
      </c>
    </row>
    <row r="7" spans="1:9" s="50" customFormat="1" ht="18" customHeight="1">
      <c r="A7" s="895">
        <v>4</v>
      </c>
      <c r="B7" s="893">
        <v>112</v>
      </c>
      <c r="C7" s="893">
        <v>8615</v>
      </c>
      <c r="D7" s="894">
        <v>669</v>
      </c>
      <c r="E7" s="893">
        <v>1411</v>
      </c>
      <c r="F7" s="893">
        <v>1580</v>
      </c>
      <c r="G7" s="893">
        <v>1750</v>
      </c>
      <c r="H7" s="894">
        <v>3205</v>
      </c>
      <c r="I7" s="893">
        <v>1571</v>
      </c>
    </row>
    <row r="8" spans="1:9" ht="12.9" customHeight="1">
      <c r="A8" s="875" t="s">
        <v>1104</v>
      </c>
      <c r="B8" s="892"/>
      <c r="C8" s="892"/>
      <c r="D8" s="892"/>
      <c r="E8" s="892"/>
      <c r="F8" s="892"/>
      <c r="G8" s="891"/>
      <c r="I8" s="890" t="s">
        <v>1103</v>
      </c>
    </row>
    <row r="10" spans="1:9">
      <c r="C10"/>
    </row>
    <row r="12" spans="1:9">
      <c r="C12" s="122"/>
    </row>
  </sheetData>
  <mergeCells count="3">
    <mergeCell ref="B3:B4"/>
    <mergeCell ref="C3:H3"/>
    <mergeCell ref="I3:I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04889-D9E7-489D-9EB5-DDE6AF5B94D4}">
  <dimension ref="A1:H10"/>
  <sheetViews>
    <sheetView view="pageBreakPreview" zoomScale="115" zoomScaleNormal="100" zoomScaleSheetLayoutView="115" workbookViewId="0">
      <selection activeCell="D15" sqref="D15"/>
    </sheetView>
  </sheetViews>
  <sheetFormatPr defaultColWidth="9" defaultRowHeight="13.2"/>
  <cols>
    <col min="1" max="1" width="11" style="21" customWidth="1"/>
    <col min="2" max="8" width="10.88671875" style="21" customWidth="1"/>
    <col min="9" max="16384" width="9" style="21"/>
  </cols>
  <sheetData>
    <row r="1" spans="1:8" ht="15" customHeight="1">
      <c r="A1" s="988" t="s">
        <v>1149</v>
      </c>
      <c r="B1" s="987"/>
      <c r="C1" s="987"/>
      <c r="D1" s="987"/>
      <c r="E1" s="987"/>
      <c r="F1" s="987"/>
      <c r="G1" s="987"/>
    </row>
    <row r="2" spans="1:8" ht="12.9" customHeight="1" thickBot="1">
      <c r="A2" s="988"/>
      <c r="B2" s="987"/>
      <c r="C2" s="987"/>
      <c r="D2" s="987"/>
      <c r="E2" s="987"/>
      <c r="F2" s="987"/>
      <c r="G2" s="987"/>
      <c r="H2" s="986" t="s">
        <v>1148</v>
      </c>
    </row>
    <row r="3" spans="1:8" s="298" customFormat="1" ht="15" customHeight="1" thickTop="1">
      <c r="A3" s="985" t="s">
        <v>21</v>
      </c>
      <c r="B3" s="1279" t="s">
        <v>1147</v>
      </c>
      <c r="C3" s="1276" t="s">
        <v>1146</v>
      </c>
      <c r="D3" s="1277"/>
      <c r="E3" s="1277"/>
      <c r="F3" s="1277"/>
      <c r="G3" s="1277"/>
      <c r="H3" s="1278"/>
    </row>
    <row r="4" spans="1:8" s="298" customFormat="1" ht="15" customHeight="1">
      <c r="A4" s="984" t="s">
        <v>397</v>
      </c>
      <c r="B4" s="1280"/>
      <c r="C4" s="983" t="s">
        <v>155</v>
      </c>
      <c r="D4" s="983" t="s">
        <v>1098</v>
      </c>
      <c r="E4" s="983" t="s">
        <v>1097</v>
      </c>
      <c r="F4" s="983" t="s">
        <v>1096</v>
      </c>
      <c r="G4" s="982" t="s">
        <v>1095</v>
      </c>
      <c r="H4" s="981" t="s">
        <v>1094</v>
      </c>
    </row>
    <row r="5" spans="1:8" s="50" customFormat="1" ht="18" customHeight="1">
      <c r="A5" s="980" t="s">
        <v>198</v>
      </c>
      <c r="B5" s="978">
        <v>35</v>
      </c>
      <c r="C5" s="979">
        <v>1003</v>
      </c>
      <c r="D5" s="978">
        <v>256</v>
      </c>
      <c r="E5" s="978">
        <v>335</v>
      </c>
      <c r="F5" s="978">
        <v>268</v>
      </c>
      <c r="G5" s="978">
        <v>53</v>
      </c>
      <c r="H5" s="978">
        <v>91</v>
      </c>
    </row>
    <row r="6" spans="1:8" s="50" customFormat="1" ht="18" customHeight="1">
      <c r="A6" s="980">
        <v>3</v>
      </c>
      <c r="B6" s="978">
        <v>36</v>
      </c>
      <c r="C6" s="979">
        <v>1003</v>
      </c>
      <c r="D6" s="978">
        <v>242</v>
      </c>
      <c r="E6" s="978">
        <v>346</v>
      </c>
      <c r="F6" s="978">
        <v>291</v>
      </c>
      <c r="G6" s="978">
        <v>43</v>
      </c>
      <c r="H6" s="978">
        <v>81</v>
      </c>
    </row>
    <row r="7" spans="1:8" s="50" customFormat="1" ht="18" customHeight="1">
      <c r="A7" s="977">
        <v>4</v>
      </c>
      <c r="B7" s="975">
        <v>33</v>
      </c>
      <c r="C7" s="976">
        <v>988</v>
      </c>
      <c r="D7" s="975">
        <v>224</v>
      </c>
      <c r="E7" s="975">
        <v>337</v>
      </c>
      <c r="F7" s="975">
        <v>297</v>
      </c>
      <c r="G7" s="975">
        <v>62</v>
      </c>
      <c r="H7" s="975">
        <v>68</v>
      </c>
    </row>
    <row r="8" spans="1:8" ht="12.9" customHeight="1">
      <c r="A8" s="875" t="s">
        <v>1145</v>
      </c>
      <c r="B8" s="974"/>
      <c r="C8" s="973"/>
      <c r="D8" s="972"/>
      <c r="E8" s="972"/>
      <c r="F8" s="972"/>
      <c r="G8" s="972"/>
      <c r="H8" s="23" t="s">
        <v>1144</v>
      </c>
    </row>
    <row r="10" spans="1:8">
      <c r="C10" s="122"/>
    </row>
  </sheetData>
  <mergeCells count="2">
    <mergeCell ref="C3:H3"/>
    <mergeCell ref="B3:B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8A087-A25E-408C-9F87-AD85F1846B0F}">
  <dimension ref="A1:F11"/>
  <sheetViews>
    <sheetView view="pageBreakPreview" zoomScaleNormal="100" zoomScaleSheetLayoutView="100" workbookViewId="0">
      <selection activeCell="A25" sqref="A25"/>
    </sheetView>
  </sheetViews>
  <sheetFormatPr defaultColWidth="9" defaultRowHeight="13.2"/>
  <cols>
    <col min="1" max="1" width="15.21875" style="21" customWidth="1"/>
    <col min="2" max="6" width="14.33203125" style="21" customWidth="1"/>
    <col min="7" max="16384" width="9" style="21"/>
  </cols>
  <sheetData>
    <row r="1" spans="1:6" ht="15" customHeight="1">
      <c r="A1" s="1006" t="s">
        <v>1153</v>
      </c>
      <c r="B1" s="1005"/>
      <c r="C1" s="1005"/>
      <c r="D1" s="1005"/>
      <c r="E1" s="1005"/>
    </row>
    <row r="2" spans="1:6" ht="12.9" customHeight="1" thickBot="1">
      <c r="A2" s="1006"/>
      <c r="B2" s="1005"/>
      <c r="C2" s="1005"/>
      <c r="D2" s="1005"/>
      <c r="E2" s="1005"/>
      <c r="F2" s="1004" t="s">
        <v>1148</v>
      </c>
    </row>
    <row r="3" spans="1:6" s="50" customFormat="1" ht="15" customHeight="1" thickTop="1">
      <c r="A3" s="1003" t="s">
        <v>21</v>
      </c>
      <c r="B3" s="1283" t="s">
        <v>1152</v>
      </c>
      <c r="C3" s="1281" t="s">
        <v>1146</v>
      </c>
      <c r="D3" s="1282"/>
      <c r="E3" s="1282"/>
      <c r="F3" s="1278"/>
    </row>
    <row r="4" spans="1:6" s="50" customFormat="1" ht="15" customHeight="1">
      <c r="A4" s="1002" t="s">
        <v>397</v>
      </c>
      <c r="B4" s="1280"/>
      <c r="C4" s="1001" t="s">
        <v>155</v>
      </c>
      <c r="D4" s="1001" t="s">
        <v>1098</v>
      </c>
      <c r="E4" s="1000" t="s">
        <v>1097</v>
      </c>
      <c r="F4" s="999" t="s">
        <v>1096</v>
      </c>
    </row>
    <row r="5" spans="1:6" s="50" customFormat="1" ht="18" customHeight="1">
      <c r="A5" s="998" t="s">
        <v>198</v>
      </c>
      <c r="B5" s="997">
        <v>145</v>
      </c>
      <c r="C5" s="979">
        <v>466</v>
      </c>
      <c r="D5" s="997">
        <v>96</v>
      </c>
      <c r="E5" s="996">
        <v>210</v>
      </c>
      <c r="F5" s="995">
        <v>160</v>
      </c>
    </row>
    <row r="6" spans="1:6" s="50" customFormat="1" ht="18" customHeight="1">
      <c r="A6" s="998">
        <v>3</v>
      </c>
      <c r="B6" s="997">
        <v>134</v>
      </c>
      <c r="C6" s="979">
        <v>399</v>
      </c>
      <c r="D6" s="997">
        <v>97</v>
      </c>
      <c r="E6" s="996">
        <v>169</v>
      </c>
      <c r="F6" s="995">
        <v>133</v>
      </c>
    </row>
    <row r="7" spans="1:6" s="50" customFormat="1" ht="18" customHeight="1">
      <c r="A7" s="994">
        <v>4</v>
      </c>
      <c r="B7" s="993">
        <v>123</v>
      </c>
      <c r="C7" s="976">
        <v>385</v>
      </c>
      <c r="D7" s="993">
        <v>120</v>
      </c>
      <c r="E7" s="992">
        <v>136</v>
      </c>
      <c r="F7" s="991">
        <v>129</v>
      </c>
    </row>
    <row r="8" spans="1:6" s="80" customFormat="1" ht="12.9" customHeight="1">
      <c r="A8" s="875" t="s">
        <v>1145</v>
      </c>
      <c r="C8" s="123"/>
      <c r="D8" s="305" t="s">
        <v>1151</v>
      </c>
      <c r="F8" s="990"/>
    </row>
    <row r="9" spans="1:6">
      <c r="C9" s="123"/>
      <c r="D9" s="5" t="s">
        <v>1150</v>
      </c>
      <c r="F9" s="124"/>
    </row>
    <row r="10" spans="1:6">
      <c r="C10" s="989"/>
      <c r="F10" s="124"/>
    </row>
    <row r="11" spans="1:6">
      <c r="C11" s="989"/>
      <c r="F11" s="124"/>
    </row>
  </sheetData>
  <mergeCells count="2">
    <mergeCell ref="C3:F3"/>
    <mergeCell ref="B3:B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DDE6-D3BD-42C5-94DA-3784156C9637}">
  <dimension ref="A1:F10"/>
  <sheetViews>
    <sheetView view="pageBreakPreview" zoomScaleNormal="100" zoomScaleSheetLayoutView="100" workbookViewId="0">
      <selection activeCell="H33" sqref="H33"/>
    </sheetView>
  </sheetViews>
  <sheetFormatPr defaultColWidth="9" defaultRowHeight="13.2"/>
  <cols>
    <col min="1" max="1" width="15.21875" style="21" customWidth="1"/>
    <col min="2" max="6" width="14.33203125" style="21" customWidth="1"/>
    <col min="7" max="16384" width="9" style="21"/>
  </cols>
  <sheetData>
    <row r="1" spans="1:6" ht="15" customHeight="1">
      <c r="A1" s="1006" t="s">
        <v>1155</v>
      </c>
      <c r="B1" s="1005"/>
      <c r="C1" s="1005"/>
      <c r="D1" s="1005"/>
      <c r="E1" s="1005"/>
    </row>
    <row r="2" spans="1:6" ht="12.9" customHeight="1" thickBot="1">
      <c r="A2" s="1006"/>
      <c r="B2" s="1005"/>
      <c r="C2" s="1005"/>
      <c r="D2" s="1005"/>
      <c r="E2" s="1005"/>
      <c r="F2" s="1004" t="s">
        <v>1148</v>
      </c>
    </row>
    <row r="3" spans="1:6" s="50" customFormat="1" ht="15" customHeight="1" thickTop="1">
      <c r="A3" s="1003" t="s">
        <v>21</v>
      </c>
      <c r="B3" s="1283" t="s">
        <v>1154</v>
      </c>
      <c r="C3" s="1281" t="s">
        <v>1146</v>
      </c>
      <c r="D3" s="1277"/>
      <c r="E3" s="1277"/>
      <c r="F3" s="1278"/>
    </row>
    <row r="4" spans="1:6" s="50" customFormat="1" ht="15" customHeight="1">
      <c r="A4" s="1002" t="s">
        <v>397</v>
      </c>
      <c r="B4" s="1280"/>
      <c r="C4" s="1001" t="s">
        <v>155</v>
      </c>
      <c r="D4" s="1001" t="s">
        <v>1098</v>
      </c>
      <c r="E4" s="1000" t="s">
        <v>1097</v>
      </c>
      <c r="F4" s="999" t="s">
        <v>1096</v>
      </c>
    </row>
    <row r="5" spans="1:6" s="50" customFormat="1" ht="18" customHeight="1">
      <c r="A5" s="998" t="s">
        <v>198</v>
      </c>
      <c r="B5" s="995">
        <v>27</v>
      </c>
      <c r="C5" s="979">
        <v>433</v>
      </c>
      <c r="D5" s="995">
        <v>130</v>
      </c>
      <c r="E5" s="995">
        <v>160</v>
      </c>
      <c r="F5" s="995">
        <v>143</v>
      </c>
    </row>
    <row r="6" spans="1:6" s="50" customFormat="1" ht="18" customHeight="1">
      <c r="A6" s="998">
        <v>3</v>
      </c>
      <c r="B6" s="995">
        <v>28</v>
      </c>
      <c r="C6" s="979">
        <v>405</v>
      </c>
      <c r="D6" s="995">
        <v>128</v>
      </c>
      <c r="E6" s="995">
        <v>157</v>
      </c>
      <c r="F6" s="995">
        <v>120</v>
      </c>
    </row>
    <row r="7" spans="1:6" s="50" customFormat="1" ht="18" customHeight="1">
      <c r="A7" s="994">
        <v>4</v>
      </c>
      <c r="B7" s="991">
        <v>29</v>
      </c>
      <c r="C7" s="976">
        <v>424</v>
      </c>
      <c r="D7" s="991">
        <v>128</v>
      </c>
      <c r="E7" s="991">
        <v>159</v>
      </c>
      <c r="F7" s="991">
        <v>137</v>
      </c>
    </row>
    <row r="8" spans="1:6" s="80" customFormat="1" ht="12.9" customHeight="1">
      <c r="A8" s="875" t="s">
        <v>1145</v>
      </c>
      <c r="E8" s="23"/>
      <c r="F8" s="23" t="s">
        <v>1144</v>
      </c>
    </row>
    <row r="9" spans="1:6">
      <c r="C9" s="123"/>
      <c r="F9" s="124"/>
    </row>
    <row r="10" spans="1:6">
      <c r="C10" s="989"/>
    </row>
  </sheetData>
  <mergeCells count="2">
    <mergeCell ref="B3:B4"/>
    <mergeCell ref="C3:F3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34EC5-6A34-422B-9958-CACD05F91EA3}">
  <dimension ref="A1:S11"/>
  <sheetViews>
    <sheetView view="pageBreakPreview" zoomScale="110" zoomScaleNormal="100" zoomScaleSheetLayoutView="110" workbookViewId="0">
      <selection activeCell="E16" sqref="E16"/>
    </sheetView>
  </sheetViews>
  <sheetFormatPr defaultColWidth="8.77734375" defaultRowHeight="13.2"/>
  <cols>
    <col min="1" max="1" width="6.6640625" style="21" customWidth="1"/>
    <col min="2" max="2" width="7.109375" style="21" customWidth="1"/>
    <col min="3" max="3" width="5.6640625" style="21" customWidth="1"/>
    <col min="4" max="4" width="7.109375" style="21" customWidth="1"/>
    <col min="5" max="9" width="4.6640625" style="21" customWidth="1"/>
    <col min="10" max="11" width="4.33203125" style="21" customWidth="1"/>
    <col min="12" max="12" width="4.88671875" style="21" customWidth="1"/>
    <col min="13" max="13" width="5" style="21" customWidth="1"/>
    <col min="14" max="15" width="5.6640625" style="21" customWidth="1"/>
    <col min="16" max="16" width="5" style="21" customWidth="1"/>
    <col min="17" max="17" width="4.6640625" style="21" customWidth="1"/>
    <col min="18" max="18" width="4.21875" style="21" customWidth="1"/>
    <col min="19" max="19" width="2.109375" style="21" customWidth="1"/>
    <col min="20" max="16384" width="8.77734375" style="21"/>
  </cols>
  <sheetData>
    <row r="1" spans="1:19" ht="15" customHeight="1">
      <c r="A1" s="939" t="s">
        <v>1127</v>
      </c>
      <c r="B1" s="937"/>
      <c r="C1" s="941"/>
      <c r="D1" s="941"/>
      <c r="E1" s="940"/>
      <c r="F1" s="937"/>
      <c r="G1" s="937"/>
      <c r="H1" s="937"/>
      <c r="I1" s="937"/>
      <c r="J1" s="937"/>
      <c r="K1" s="937"/>
      <c r="L1" s="937"/>
      <c r="M1" s="937"/>
      <c r="N1" s="937"/>
      <c r="O1" s="937"/>
      <c r="P1" s="937"/>
      <c r="Q1" s="937"/>
    </row>
    <row r="2" spans="1:19" ht="9.9" customHeight="1" thickBot="1">
      <c r="A2" s="939"/>
      <c r="B2" s="937"/>
      <c r="C2" s="938"/>
      <c r="D2" s="938"/>
      <c r="E2" s="911"/>
      <c r="F2" s="937"/>
      <c r="G2" s="937"/>
      <c r="H2" s="937"/>
      <c r="I2" s="937"/>
      <c r="J2" s="937"/>
      <c r="K2" s="937"/>
      <c r="L2" s="937"/>
      <c r="M2" s="937"/>
      <c r="N2" s="937"/>
      <c r="O2" s="937"/>
      <c r="P2" s="937"/>
      <c r="Q2" s="937"/>
    </row>
    <row r="3" spans="1:19" s="27" customFormat="1" ht="20.100000000000001" customHeight="1" thickTop="1">
      <c r="A3" s="1285" t="s">
        <v>60</v>
      </c>
      <c r="B3" s="1287" t="s">
        <v>1126</v>
      </c>
      <c r="C3" s="936" t="s">
        <v>1125</v>
      </c>
      <c r="D3" s="935"/>
      <c r="E3" s="1287" t="s">
        <v>1124</v>
      </c>
      <c r="F3" s="1288" t="s">
        <v>1123</v>
      </c>
      <c r="G3" s="1289"/>
      <c r="H3" s="1289"/>
      <c r="I3" s="1289"/>
      <c r="J3" s="1289"/>
      <c r="K3" s="1290"/>
      <c r="L3" s="1287" t="s">
        <v>1122</v>
      </c>
      <c r="M3" s="1288" t="s">
        <v>1121</v>
      </c>
      <c r="N3" s="1289"/>
      <c r="O3" s="1289"/>
      <c r="P3" s="1290"/>
      <c r="Q3" s="934"/>
    </row>
    <row r="4" spans="1:19" s="27" customFormat="1" ht="7.5" customHeight="1">
      <c r="A4" s="1286"/>
      <c r="B4" s="1284"/>
      <c r="C4" s="932"/>
      <c r="D4" s="932"/>
      <c r="E4" s="1284"/>
      <c r="F4" s="932"/>
      <c r="G4" s="932"/>
      <c r="H4" s="933"/>
      <c r="I4" s="933"/>
      <c r="J4" s="932"/>
      <c r="K4" s="932"/>
      <c r="L4" s="1284"/>
      <c r="M4" s="932"/>
      <c r="N4" s="932"/>
      <c r="O4" s="932"/>
      <c r="P4" s="932"/>
      <c r="Q4" s="1284" t="s">
        <v>1120</v>
      </c>
    </row>
    <row r="5" spans="1:19" s="27" customFormat="1" ht="113.1" customHeight="1">
      <c r="A5" s="931" t="s">
        <v>1119</v>
      </c>
      <c r="B5" s="1284"/>
      <c r="C5" s="929" t="s">
        <v>1118</v>
      </c>
      <c r="D5" s="929" t="s">
        <v>1117</v>
      </c>
      <c r="E5" s="1284"/>
      <c r="F5" s="929" t="s">
        <v>1116</v>
      </c>
      <c r="G5" s="929" t="s">
        <v>1115</v>
      </c>
      <c r="H5" s="930" t="s">
        <v>1114</v>
      </c>
      <c r="I5" s="930" t="s">
        <v>1113</v>
      </c>
      <c r="J5" s="929" t="s">
        <v>1112</v>
      </c>
      <c r="K5" s="929" t="s">
        <v>1111</v>
      </c>
      <c r="L5" s="1284"/>
      <c r="M5" s="929" t="s">
        <v>1110</v>
      </c>
      <c r="N5" s="929" t="s">
        <v>1109</v>
      </c>
      <c r="O5" s="929" t="s">
        <v>1108</v>
      </c>
      <c r="P5" s="929" t="s">
        <v>1107</v>
      </c>
      <c r="Q5" s="1284"/>
    </row>
    <row r="6" spans="1:19" s="27" customFormat="1" ht="7.5" customHeight="1">
      <c r="A6" s="928"/>
      <c r="B6" s="926"/>
      <c r="C6" s="926"/>
      <c r="D6" s="926"/>
      <c r="E6" s="926"/>
      <c r="F6" s="926"/>
      <c r="G6" s="926"/>
      <c r="H6" s="927"/>
      <c r="I6" s="927"/>
      <c r="J6" s="926"/>
      <c r="K6" s="926"/>
      <c r="L6" s="926"/>
      <c r="M6" s="926"/>
      <c r="N6" s="926"/>
      <c r="O6" s="926"/>
      <c r="P6" s="926"/>
      <c r="Q6" s="925"/>
    </row>
    <row r="7" spans="1:19" ht="20.100000000000001" customHeight="1">
      <c r="A7" s="924" t="s">
        <v>52</v>
      </c>
      <c r="B7" s="920">
        <v>2484</v>
      </c>
      <c r="C7" s="921">
        <v>994</v>
      </c>
      <c r="D7" s="920">
        <v>1290</v>
      </c>
      <c r="E7" s="919">
        <v>3</v>
      </c>
      <c r="F7" s="919">
        <v>0</v>
      </c>
      <c r="G7" s="919">
        <v>1</v>
      </c>
      <c r="H7" s="919">
        <v>1</v>
      </c>
      <c r="I7" s="919">
        <v>0</v>
      </c>
      <c r="J7" s="913">
        <v>3</v>
      </c>
      <c r="K7" s="913">
        <v>3</v>
      </c>
      <c r="L7" s="913">
        <v>2</v>
      </c>
      <c r="M7" s="913">
        <v>14</v>
      </c>
      <c r="N7" s="913">
        <v>100</v>
      </c>
      <c r="O7" s="913">
        <v>62</v>
      </c>
      <c r="P7" s="913">
        <v>11</v>
      </c>
      <c r="Q7" s="923">
        <v>0</v>
      </c>
    </row>
    <row r="8" spans="1:19" ht="20.100000000000001" customHeight="1">
      <c r="A8" s="922">
        <v>2</v>
      </c>
      <c r="B8" s="920">
        <v>2375</v>
      </c>
      <c r="C8" s="921">
        <v>1053</v>
      </c>
      <c r="D8" s="920">
        <v>1146</v>
      </c>
      <c r="E8" s="919">
        <v>5</v>
      </c>
      <c r="F8" s="919" t="s">
        <v>241</v>
      </c>
      <c r="G8" s="919" t="s">
        <v>241</v>
      </c>
      <c r="H8" s="919" t="s">
        <v>241</v>
      </c>
      <c r="I8" s="919">
        <v>2</v>
      </c>
      <c r="J8" s="913">
        <v>4</v>
      </c>
      <c r="K8" s="913">
        <v>3</v>
      </c>
      <c r="L8" s="913">
        <v>1</v>
      </c>
      <c r="M8" s="913">
        <v>16</v>
      </c>
      <c r="N8" s="913">
        <v>67</v>
      </c>
      <c r="O8" s="913">
        <v>73</v>
      </c>
      <c r="P8" s="913">
        <v>5</v>
      </c>
      <c r="Q8" s="913" t="s">
        <v>241</v>
      </c>
    </row>
    <row r="9" spans="1:19" ht="20.100000000000001" customHeight="1">
      <c r="A9" s="918">
        <v>3</v>
      </c>
      <c r="B9" s="916">
        <v>2288</v>
      </c>
      <c r="C9" s="917">
        <v>1028</v>
      </c>
      <c r="D9" s="916">
        <v>1083</v>
      </c>
      <c r="E9" s="915">
        <v>1</v>
      </c>
      <c r="F9" s="915" t="s">
        <v>241</v>
      </c>
      <c r="G9" s="915" t="s">
        <v>241</v>
      </c>
      <c r="H9" s="915" t="s">
        <v>241</v>
      </c>
      <c r="I9" s="915" t="s">
        <v>241</v>
      </c>
      <c r="J9" s="914">
        <v>2</v>
      </c>
      <c r="K9" s="914">
        <v>1</v>
      </c>
      <c r="L9" s="914">
        <v>3</v>
      </c>
      <c r="M9" s="914">
        <v>9</v>
      </c>
      <c r="N9" s="914">
        <v>64</v>
      </c>
      <c r="O9" s="914">
        <v>86</v>
      </c>
      <c r="P9" s="914">
        <v>11</v>
      </c>
      <c r="Q9" s="1028" t="s">
        <v>241</v>
      </c>
    </row>
    <row r="10" spans="1:19" s="80" customFormat="1" ht="12.9" customHeight="1">
      <c r="A10" s="5" t="s">
        <v>1106</v>
      </c>
      <c r="B10" s="910"/>
      <c r="C10" s="912"/>
      <c r="D10" s="912"/>
      <c r="E10" s="911"/>
      <c r="F10" s="910"/>
      <c r="G10" s="910"/>
      <c r="I10" s="909"/>
      <c r="J10" s="909"/>
      <c r="K10" s="909"/>
      <c r="L10" s="909"/>
      <c r="M10" s="909"/>
      <c r="N10" s="909"/>
      <c r="O10" s="909"/>
      <c r="P10" s="909"/>
      <c r="Q10" s="909"/>
      <c r="S10" s="908"/>
    </row>
    <row r="11" spans="1:19">
      <c r="H11" s="302"/>
      <c r="I11" s="302"/>
      <c r="J11" s="302"/>
      <c r="K11" s="302"/>
      <c r="L11" s="302"/>
      <c r="M11" s="302"/>
      <c r="N11" s="302"/>
      <c r="O11" s="302"/>
      <c r="P11" s="302"/>
      <c r="Q11" s="908"/>
    </row>
  </sheetData>
  <mergeCells count="7">
    <mergeCell ref="Q4:Q5"/>
    <mergeCell ref="A3:A4"/>
    <mergeCell ref="B3:B5"/>
    <mergeCell ref="E3:E5"/>
    <mergeCell ref="F3:K3"/>
    <mergeCell ref="L3:L5"/>
    <mergeCell ref="M3:P3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4E60-594C-43E7-9184-AF5B0E2A23C0}">
  <dimension ref="A1:K13"/>
  <sheetViews>
    <sheetView view="pageBreakPreview" zoomScaleNormal="100" zoomScaleSheetLayoutView="100" workbookViewId="0">
      <selection activeCell="E22" sqref="E22"/>
    </sheetView>
  </sheetViews>
  <sheetFormatPr defaultColWidth="9" defaultRowHeight="13.2"/>
  <cols>
    <col min="1" max="6" width="14.33203125" style="811" customWidth="1"/>
    <col min="7" max="7" width="13.33203125" style="811" customWidth="1"/>
    <col min="8" max="8" width="4.33203125" style="811" customWidth="1"/>
    <col min="9" max="16384" width="9" style="811"/>
  </cols>
  <sheetData>
    <row r="1" spans="1:11" ht="15" customHeight="1">
      <c r="A1" s="830" t="s">
        <v>1036</v>
      </c>
      <c r="B1" s="833"/>
      <c r="C1" s="832"/>
      <c r="D1" s="832"/>
      <c r="E1" s="832"/>
      <c r="F1" s="832"/>
      <c r="H1" s="831"/>
    </row>
    <row r="2" spans="1:11" s="828" customFormat="1" ht="12.9" customHeight="1" thickBot="1">
      <c r="A2" s="830"/>
      <c r="B2" s="830"/>
      <c r="C2" s="812"/>
      <c r="D2" s="812"/>
      <c r="E2" s="812"/>
      <c r="F2" s="815" t="s">
        <v>1035</v>
      </c>
      <c r="H2" s="829"/>
    </row>
    <row r="3" spans="1:11" s="817" customFormat="1" ht="15.9" customHeight="1" thickTop="1">
      <c r="A3" s="827" t="s">
        <v>21</v>
      </c>
      <c r="B3" s="1291" t="s">
        <v>1034</v>
      </c>
      <c r="C3" s="1291" t="s">
        <v>1033</v>
      </c>
      <c r="D3" s="1294" t="s">
        <v>1032</v>
      </c>
      <c r="E3" s="1291" t="s">
        <v>1031</v>
      </c>
      <c r="F3" s="1291" t="s">
        <v>1030</v>
      </c>
      <c r="G3" s="826"/>
      <c r="H3" s="818"/>
    </row>
    <row r="4" spans="1:11" s="817" customFormat="1" ht="15.9" customHeight="1">
      <c r="A4" s="825" t="s">
        <v>397</v>
      </c>
      <c r="B4" s="1292"/>
      <c r="C4" s="1293"/>
      <c r="D4" s="1293"/>
      <c r="E4" s="1293"/>
      <c r="F4" s="1293"/>
      <c r="G4" s="824"/>
      <c r="H4" s="818"/>
    </row>
    <row r="5" spans="1:11" s="817" customFormat="1" ht="18" customHeight="1">
      <c r="A5" s="823" t="s">
        <v>198</v>
      </c>
      <c r="B5" s="822">
        <v>79214</v>
      </c>
      <c r="C5" s="822">
        <v>12978</v>
      </c>
      <c r="D5" s="822">
        <v>44650</v>
      </c>
      <c r="E5" s="822">
        <v>13093</v>
      </c>
      <c r="F5" s="822">
        <v>8493</v>
      </c>
      <c r="G5" s="821"/>
      <c r="H5" s="818"/>
    </row>
    <row r="6" spans="1:11" s="817" customFormat="1" ht="18" customHeight="1">
      <c r="A6" s="823">
        <v>3</v>
      </c>
      <c r="B6" s="822">
        <v>77604</v>
      </c>
      <c r="C6" s="822">
        <v>12214</v>
      </c>
      <c r="D6" s="822">
        <v>43283</v>
      </c>
      <c r="E6" s="822">
        <v>13151</v>
      </c>
      <c r="F6" s="822">
        <v>8956</v>
      </c>
      <c r="G6" s="821"/>
      <c r="H6" s="818"/>
    </row>
    <row r="7" spans="1:11" s="817" customFormat="1" ht="18" customHeight="1">
      <c r="A7" s="820">
        <v>4</v>
      </c>
      <c r="B7" s="1018">
        <v>75472</v>
      </c>
      <c r="C7" s="1018">
        <v>12215</v>
      </c>
      <c r="D7" s="1018">
        <v>40942</v>
      </c>
      <c r="E7" s="1018">
        <v>13366</v>
      </c>
      <c r="F7" s="1018">
        <v>8949</v>
      </c>
      <c r="G7" s="819"/>
      <c r="H7" s="818"/>
    </row>
    <row r="8" spans="1:11" ht="12" customHeight="1">
      <c r="A8" s="813" t="s">
        <v>1029</v>
      </c>
      <c r="B8" s="816"/>
      <c r="E8" s="816"/>
      <c r="F8" s="815" t="s">
        <v>1028</v>
      </c>
      <c r="H8" s="814"/>
      <c r="I8" s="815"/>
      <c r="J8" s="815"/>
      <c r="K8" s="814"/>
    </row>
    <row r="9" spans="1:11" ht="12" customHeight="1">
      <c r="A9" s="813"/>
      <c r="B9" s="813"/>
      <c r="E9" s="816"/>
      <c r="H9" s="814"/>
      <c r="I9" s="815"/>
      <c r="J9" s="815"/>
      <c r="K9" s="814"/>
    </row>
    <row r="10" spans="1:11" ht="12" customHeight="1">
      <c r="A10" s="813"/>
      <c r="B10" s="813"/>
      <c r="G10" s="815"/>
      <c r="H10" s="815"/>
      <c r="I10" s="815"/>
      <c r="J10" s="815"/>
      <c r="K10" s="814"/>
    </row>
    <row r="11" spans="1:11" ht="12" customHeight="1">
      <c r="A11" s="813"/>
      <c r="B11" s="813"/>
      <c r="G11" s="815"/>
      <c r="H11" s="815"/>
      <c r="I11" s="815"/>
      <c r="J11" s="815"/>
      <c r="K11" s="814"/>
    </row>
    <row r="12" spans="1:11" ht="12" customHeight="1">
      <c r="A12" s="813"/>
      <c r="B12" s="813"/>
      <c r="G12" s="815"/>
      <c r="H12" s="815"/>
      <c r="I12" s="815"/>
      <c r="J12" s="815"/>
      <c r="K12" s="814"/>
    </row>
    <row r="13" spans="1:11" ht="12.9" customHeight="1">
      <c r="A13" s="813"/>
      <c r="B13" s="813"/>
      <c r="H13" s="812"/>
    </row>
  </sheetData>
  <mergeCells count="5">
    <mergeCell ref="B3:B4"/>
    <mergeCell ref="C3:C4"/>
    <mergeCell ref="D3:D4"/>
    <mergeCell ref="E3:E4"/>
    <mergeCell ref="F3:F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D03E-B760-4790-8761-714E0A9E7320}">
  <dimension ref="A1:D16"/>
  <sheetViews>
    <sheetView view="pageBreakPreview" zoomScaleNormal="100" zoomScaleSheetLayoutView="100" workbookViewId="0">
      <selection activeCell="B18" sqref="B18"/>
    </sheetView>
  </sheetViews>
  <sheetFormatPr defaultColWidth="9" defaultRowHeight="13.2"/>
  <cols>
    <col min="1" max="1" width="28.6640625" style="80" customWidth="1"/>
    <col min="2" max="2" width="29.88671875" style="80" customWidth="1"/>
    <col min="3" max="3" width="28.6640625" style="80" customWidth="1"/>
    <col min="4" max="4" width="1.88671875" style="80" customWidth="1"/>
    <col min="5" max="16384" width="9" style="80"/>
  </cols>
  <sheetData>
    <row r="1" spans="1:4" s="27" customFormat="1" ht="15" customHeight="1">
      <c r="A1" s="22" t="s">
        <v>1041</v>
      </c>
      <c r="D1" s="132"/>
    </row>
    <row r="2" spans="1:4" s="187" customFormat="1" ht="12.9" customHeight="1" thickBot="1">
      <c r="A2" s="22"/>
      <c r="C2" s="23" t="s">
        <v>1040</v>
      </c>
      <c r="D2" s="132"/>
    </row>
    <row r="3" spans="1:4" s="298" customFormat="1" ht="13.5" customHeight="1" thickTop="1">
      <c r="A3" s="837" t="s">
        <v>225</v>
      </c>
      <c r="B3" s="1295" t="s">
        <v>1039</v>
      </c>
      <c r="C3" s="1295" t="s">
        <v>1038</v>
      </c>
    </row>
    <row r="4" spans="1:4" s="298" customFormat="1" ht="13.5" customHeight="1">
      <c r="A4" s="836" t="s">
        <v>1037</v>
      </c>
      <c r="B4" s="1296"/>
      <c r="C4" s="1296"/>
    </row>
    <row r="5" spans="1:4" s="298" customFormat="1" ht="18" customHeight="1">
      <c r="A5" s="835" t="s">
        <v>198</v>
      </c>
      <c r="B5" s="259">
        <v>5775</v>
      </c>
      <c r="C5" s="259">
        <v>798</v>
      </c>
    </row>
    <row r="6" spans="1:4" s="298" customFormat="1" ht="18" customHeight="1">
      <c r="A6" s="835">
        <v>3</v>
      </c>
      <c r="B6" s="259">
        <v>5598</v>
      </c>
      <c r="C6" s="259">
        <v>789</v>
      </c>
    </row>
    <row r="7" spans="1:4" s="298" customFormat="1" ht="18" customHeight="1">
      <c r="A7" s="834">
        <v>4</v>
      </c>
      <c r="B7" s="255">
        <v>5444</v>
      </c>
      <c r="C7" s="255">
        <v>764</v>
      </c>
    </row>
    <row r="8" spans="1:4" s="187" customFormat="1" ht="12" customHeight="1">
      <c r="A8" s="5" t="s">
        <v>1029</v>
      </c>
      <c r="B8" s="5"/>
      <c r="C8" s="325"/>
      <c r="D8" s="23"/>
    </row>
    <row r="9" spans="1:4" s="187" customFormat="1" ht="13.5" customHeight="1"/>
    <row r="10" spans="1:4" s="187" customFormat="1" ht="13.5" customHeight="1"/>
    <row r="11" spans="1:4" s="187" customFormat="1" ht="13.5" customHeight="1"/>
    <row r="12" spans="1:4" s="187" customFormat="1" ht="13.5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</sheetData>
  <mergeCells count="2">
    <mergeCell ref="B3:B4"/>
    <mergeCell ref="C3:C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1DAA1-4755-4D85-81B7-4144DC0729B9}">
  <dimension ref="A1:F10"/>
  <sheetViews>
    <sheetView view="pageBreakPreview" zoomScaleNormal="100" zoomScaleSheetLayoutView="100" workbookViewId="0">
      <selection activeCell="C19" sqref="C19"/>
    </sheetView>
  </sheetViews>
  <sheetFormatPr defaultColWidth="8.77734375" defaultRowHeight="13.2"/>
  <cols>
    <col min="1" max="1" width="17.33203125" style="21" customWidth="1"/>
    <col min="2" max="5" width="17.33203125" style="838" customWidth="1"/>
    <col min="6" max="6" width="9" style="838" customWidth="1"/>
    <col min="7" max="16384" width="8.77734375" style="21"/>
  </cols>
  <sheetData>
    <row r="1" spans="1:6" ht="15" customHeight="1">
      <c r="A1" s="22" t="s">
        <v>1047</v>
      </c>
    </row>
    <row r="2" spans="1:6" ht="12.9" customHeight="1" thickBot="1">
      <c r="A2" s="251"/>
      <c r="E2" s="23" t="s">
        <v>1040</v>
      </c>
    </row>
    <row r="3" spans="1:6" s="50" customFormat="1" ht="13.5" customHeight="1" thickTop="1">
      <c r="A3" s="414" t="s">
        <v>1046</v>
      </c>
      <c r="B3" s="1029" t="s">
        <v>155</v>
      </c>
      <c r="C3" s="1029" t="s">
        <v>1045</v>
      </c>
      <c r="D3" s="1029" t="s">
        <v>1042</v>
      </c>
      <c r="E3" s="301" t="s">
        <v>1044</v>
      </c>
      <c r="F3" s="843"/>
    </row>
    <row r="4" spans="1:6" s="50" customFormat="1" ht="13.5" customHeight="1">
      <c r="A4" s="845" t="s">
        <v>1043</v>
      </c>
      <c r="B4" s="1030"/>
      <c r="C4" s="1030"/>
      <c r="D4" s="1030"/>
      <c r="E4" s="844" t="s">
        <v>1042</v>
      </c>
      <c r="F4" s="843"/>
    </row>
    <row r="5" spans="1:6" s="81" customFormat="1" ht="18" customHeight="1">
      <c r="A5" s="842" t="s">
        <v>198</v>
      </c>
      <c r="B5" s="9">
        <v>11830</v>
      </c>
      <c r="C5" s="9">
        <v>11139</v>
      </c>
      <c r="D5" s="9">
        <v>546</v>
      </c>
      <c r="E5" s="9">
        <v>145</v>
      </c>
      <c r="F5" s="515"/>
    </row>
    <row r="6" spans="1:6" s="81" customFormat="1" ht="18" customHeight="1">
      <c r="A6" s="842">
        <v>3</v>
      </c>
      <c r="B6" s="9">
        <v>11559</v>
      </c>
      <c r="C6" s="9">
        <v>10867</v>
      </c>
      <c r="D6" s="9">
        <v>539</v>
      </c>
      <c r="E6" s="9">
        <v>153</v>
      </c>
      <c r="F6" s="515"/>
    </row>
    <row r="7" spans="1:6" s="81" customFormat="1" ht="18" customHeight="1">
      <c r="A7" s="841">
        <v>4</v>
      </c>
      <c r="B7" s="7">
        <v>11183</v>
      </c>
      <c r="C7" s="7">
        <v>10501</v>
      </c>
      <c r="D7" s="7">
        <v>539</v>
      </c>
      <c r="E7" s="7">
        <v>143</v>
      </c>
      <c r="F7" s="515"/>
    </row>
    <row r="8" spans="1:6" ht="12" customHeight="1">
      <c r="A8" s="5" t="s">
        <v>1029</v>
      </c>
      <c r="B8" s="840"/>
      <c r="C8" s="840"/>
      <c r="D8" s="840"/>
      <c r="E8" s="840"/>
      <c r="F8" s="840"/>
    </row>
    <row r="9" spans="1:6">
      <c r="B9" s="839"/>
    </row>
    <row r="10" spans="1:6">
      <c r="B10" s="839"/>
    </row>
  </sheetData>
  <mergeCells count="3">
    <mergeCell ref="B3:B4"/>
    <mergeCell ref="C3:C4"/>
    <mergeCell ref="D3:D4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F3294-C47F-4E71-B5BB-A23333B8D9D7}">
  <dimension ref="A1:E11"/>
  <sheetViews>
    <sheetView view="pageBreakPreview" zoomScaleNormal="100" zoomScaleSheetLayoutView="100" workbookViewId="0">
      <selection activeCell="C28" sqref="C28"/>
    </sheetView>
  </sheetViews>
  <sheetFormatPr defaultColWidth="9" defaultRowHeight="13.2"/>
  <cols>
    <col min="1" max="5" width="17.33203125" style="80" customWidth="1"/>
    <col min="6" max="16384" width="9" style="80"/>
  </cols>
  <sheetData>
    <row r="1" spans="1:5" s="21" customFormat="1" ht="15" customHeight="1">
      <c r="A1" s="22" t="s">
        <v>1054</v>
      </c>
      <c r="E1" s="124"/>
    </row>
    <row r="2" spans="1:5" ht="9.9" customHeight="1" thickBot="1">
      <c r="A2" s="278"/>
      <c r="B2" s="290"/>
      <c r="C2" s="290"/>
      <c r="D2" s="290"/>
      <c r="E2" s="468"/>
    </row>
    <row r="3" spans="1:5" s="50" customFormat="1" ht="15.9" customHeight="1" thickTop="1">
      <c r="A3" s="135" t="s">
        <v>183</v>
      </c>
      <c r="B3" s="1029" t="s">
        <v>1053</v>
      </c>
      <c r="C3" s="1029" t="s">
        <v>1052</v>
      </c>
      <c r="D3" s="848" t="s">
        <v>1051</v>
      </c>
      <c r="E3" s="847"/>
    </row>
    <row r="4" spans="1:5" s="298" customFormat="1" ht="15.9" customHeight="1">
      <c r="A4" s="300" t="s">
        <v>177</v>
      </c>
      <c r="B4" s="1030"/>
      <c r="C4" s="1030"/>
      <c r="D4" s="148" t="s">
        <v>1050</v>
      </c>
      <c r="E4" s="349" t="s">
        <v>1049</v>
      </c>
    </row>
    <row r="5" spans="1:5" s="81" customFormat="1" ht="18" customHeight="1">
      <c r="A5" s="128" t="s">
        <v>206</v>
      </c>
      <c r="B5" s="285">
        <v>4808</v>
      </c>
      <c r="C5" s="285">
        <v>6786</v>
      </c>
      <c r="D5" s="285">
        <v>95745</v>
      </c>
      <c r="E5" s="285">
        <v>234217423</v>
      </c>
    </row>
    <row r="6" spans="1:5" s="81" customFormat="1" ht="18" customHeight="1">
      <c r="A6" s="128">
        <v>2</v>
      </c>
      <c r="B6" s="285">
        <v>4648</v>
      </c>
      <c r="C6" s="285">
        <v>6541</v>
      </c>
      <c r="D6" s="285">
        <v>82774</v>
      </c>
      <c r="E6" s="285">
        <v>212230984</v>
      </c>
    </row>
    <row r="7" spans="1:5" s="81" customFormat="1" ht="18" customHeight="1">
      <c r="A7" s="126">
        <v>3</v>
      </c>
      <c r="B7" s="284">
        <v>4505</v>
      </c>
      <c r="C7" s="284">
        <v>6300</v>
      </c>
      <c r="D7" s="284">
        <v>83878</v>
      </c>
      <c r="E7" s="284">
        <v>209874810</v>
      </c>
    </row>
    <row r="8" spans="1:5" s="5" customFormat="1" ht="12.9" customHeight="1">
      <c r="A8" s="846" t="s">
        <v>1048</v>
      </c>
    </row>
    <row r="9" spans="1:5" s="5" customFormat="1" ht="13.5" customHeight="1">
      <c r="C9" s="811"/>
    </row>
    <row r="10" spans="1:5" s="5" customFormat="1" ht="13.5" customHeight="1">
      <c r="B10" s="811"/>
    </row>
    <row r="11" spans="1:5" s="5" customFormat="1" ht="13.5" customHeight="1"/>
  </sheetData>
  <mergeCells count="2">
    <mergeCell ref="B3:B4"/>
    <mergeCell ref="C3:C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AE31-F680-4AB6-8D08-3284765DE8BC}">
  <dimension ref="A1:K20"/>
  <sheetViews>
    <sheetView view="pageBreakPreview" zoomScaleNormal="100" zoomScaleSheetLayoutView="100" workbookViewId="0">
      <selection activeCell="B19" sqref="B19:B20"/>
    </sheetView>
  </sheetViews>
  <sheetFormatPr defaultColWidth="9" defaultRowHeight="13.2"/>
  <cols>
    <col min="1" max="6" width="14.109375" style="21" customWidth="1"/>
    <col min="7" max="8" width="10.88671875" style="21" customWidth="1"/>
    <col min="9" max="16384" width="9" style="21"/>
  </cols>
  <sheetData>
    <row r="1" spans="1:11" ht="15" customHeight="1">
      <c r="A1" s="22" t="s">
        <v>440</v>
      </c>
      <c r="B1" s="80"/>
      <c r="C1" s="80"/>
      <c r="D1" s="80"/>
      <c r="E1" s="80"/>
      <c r="F1" s="80"/>
      <c r="I1" s="80"/>
    </row>
    <row r="2" spans="1:11" ht="12.9" customHeight="1" thickBot="1">
      <c r="A2" s="278"/>
      <c r="B2" s="290"/>
      <c r="C2" s="290"/>
      <c r="D2" s="290"/>
      <c r="E2" s="290"/>
      <c r="F2" s="23" t="s">
        <v>439</v>
      </c>
      <c r="H2" s="23"/>
      <c r="I2" s="80"/>
    </row>
    <row r="3" spans="1:11" s="50" customFormat="1" ht="14.1" customHeight="1" thickTop="1">
      <c r="A3" s="135" t="s">
        <v>432</v>
      </c>
      <c r="B3" s="1029" t="s">
        <v>155</v>
      </c>
      <c r="C3" s="289" t="s">
        <v>438</v>
      </c>
      <c r="D3" s="288"/>
      <c r="E3" s="287"/>
      <c r="F3" s="1029" t="s">
        <v>437</v>
      </c>
      <c r="G3" s="298"/>
    </row>
    <row r="4" spans="1:11" s="50" customFormat="1" ht="14.1" customHeight="1">
      <c r="A4" s="300" t="s">
        <v>436</v>
      </c>
      <c r="B4" s="1031"/>
      <c r="C4" s="178" t="s">
        <v>155</v>
      </c>
      <c r="D4" s="148" t="s">
        <v>435</v>
      </c>
      <c r="E4" s="349" t="s">
        <v>321</v>
      </c>
      <c r="F4" s="1034"/>
      <c r="G4" s="298"/>
    </row>
    <row r="5" spans="1:11" s="50" customFormat="1" ht="18" customHeight="1">
      <c r="A5" s="128" t="s">
        <v>198</v>
      </c>
      <c r="B5" s="9">
        <v>22355</v>
      </c>
      <c r="C5" s="9">
        <v>1361</v>
      </c>
      <c r="D5" s="9">
        <v>478</v>
      </c>
      <c r="E5" s="9">
        <v>883</v>
      </c>
      <c r="F5" s="9">
        <v>20994</v>
      </c>
      <c r="G5" s="81"/>
    </row>
    <row r="6" spans="1:11" s="50" customFormat="1" ht="18" customHeight="1">
      <c r="A6" s="128">
        <v>3</v>
      </c>
      <c r="B6" s="491">
        <v>22545</v>
      </c>
      <c r="C6" s="491">
        <v>1416</v>
      </c>
      <c r="D6" s="491">
        <v>470</v>
      </c>
      <c r="E6" s="491">
        <v>946</v>
      </c>
      <c r="F6" s="491">
        <v>21129</v>
      </c>
      <c r="G6" s="81"/>
    </row>
    <row r="7" spans="1:11" s="50" customFormat="1" ht="18" customHeight="1">
      <c r="A7" s="126">
        <v>4</v>
      </c>
      <c r="B7" s="490">
        <v>22501</v>
      </c>
      <c r="C7" s="490">
        <v>1365</v>
      </c>
      <c r="D7" s="490">
        <v>443</v>
      </c>
      <c r="E7" s="490">
        <v>922</v>
      </c>
      <c r="F7" s="490">
        <v>21136</v>
      </c>
      <c r="G7" s="81"/>
    </row>
    <row r="8" spans="1:11" ht="12.9" customHeight="1">
      <c r="A8" s="475" t="s">
        <v>404</v>
      </c>
      <c r="B8" s="5"/>
      <c r="C8" s="5"/>
      <c r="D8" s="5"/>
      <c r="E8" s="5"/>
      <c r="F8" s="325"/>
      <c r="G8" s="489"/>
      <c r="I8" s="5"/>
    </row>
    <row r="9" spans="1:11" ht="12.9" customHeight="1">
      <c r="A9" s="123"/>
      <c r="B9" s="123"/>
      <c r="C9" s="123"/>
      <c r="D9" s="123"/>
      <c r="E9" s="123"/>
      <c r="F9" s="325"/>
      <c r="G9" s="123"/>
    </row>
    <row r="10" spans="1:11">
      <c r="C10" s="122"/>
    </row>
    <row r="14" spans="1:11" s="50" customForma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s="50" customForma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s="50" customFormat="1" ht="18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s="50" customFormat="1" ht="18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s="50" customFormat="1" ht="18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12.9" customHeight="1"/>
    <row r="20" spans="1:11" ht="12.9" customHeight="1"/>
  </sheetData>
  <mergeCells count="2">
    <mergeCell ref="B3:B4"/>
    <mergeCell ref="F3:F4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003E-8D76-4267-A8E5-F9C562C942FE}">
  <dimension ref="A1:M25"/>
  <sheetViews>
    <sheetView view="pageBreakPreview" zoomScaleNormal="100" zoomScaleSheetLayoutView="100" workbookViewId="0">
      <selection activeCell="F25" sqref="F25"/>
    </sheetView>
  </sheetViews>
  <sheetFormatPr defaultColWidth="9" defaultRowHeight="13.2"/>
  <cols>
    <col min="1" max="1" width="7.88671875" style="811" customWidth="1"/>
    <col min="2" max="3" width="7.44140625" style="811" customWidth="1"/>
    <col min="4" max="4" width="7.88671875" style="811" customWidth="1"/>
    <col min="5" max="5" width="10.44140625" style="811" customWidth="1"/>
    <col min="6" max="6" width="8.33203125" style="811" customWidth="1"/>
    <col min="7" max="7" width="8.6640625" style="811" customWidth="1"/>
    <col min="8" max="8" width="10.44140625" style="811" customWidth="1"/>
    <col min="9" max="9" width="10.21875" style="811" customWidth="1"/>
    <col min="10" max="10" width="10.33203125" style="811" customWidth="1"/>
    <col min="11" max="16384" width="9" style="811"/>
  </cols>
  <sheetData>
    <row r="1" spans="1:13" ht="15" customHeight="1">
      <c r="A1" s="871" t="s">
        <v>1065</v>
      </c>
      <c r="B1" s="872"/>
      <c r="C1" s="872"/>
      <c r="D1" s="855"/>
      <c r="E1" s="855"/>
      <c r="F1" s="855"/>
      <c r="G1" s="855"/>
      <c r="H1" s="855"/>
      <c r="I1" s="855"/>
      <c r="J1" s="855"/>
    </row>
    <row r="2" spans="1:13" ht="9.9" customHeight="1" thickBot="1">
      <c r="A2" s="871"/>
      <c r="B2" s="870"/>
      <c r="C2" s="870"/>
      <c r="D2" s="855"/>
      <c r="E2" s="855"/>
      <c r="F2" s="855"/>
      <c r="G2" s="855"/>
      <c r="H2" s="855"/>
      <c r="I2" s="855"/>
      <c r="J2" s="855"/>
    </row>
    <row r="3" spans="1:13" s="867" customFormat="1" ht="18" customHeight="1" thickTop="1">
      <c r="A3" s="869" t="s">
        <v>195</v>
      </c>
      <c r="B3" s="1297" t="s">
        <v>1064</v>
      </c>
      <c r="C3" s="1298"/>
      <c r="D3" s="1299"/>
      <c r="E3" s="1297" t="s">
        <v>1063</v>
      </c>
      <c r="F3" s="1298"/>
      <c r="G3" s="1299"/>
      <c r="H3" s="1297" t="s">
        <v>1062</v>
      </c>
      <c r="I3" s="1298"/>
      <c r="J3" s="1299"/>
    </row>
    <row r="4" spans="1:13" s="867" customFormat="1" ht="11.1" customHeight="1">
      <c r="A4" s="1300" t="s">
        <v>187</v>
      </c>
      <c r="B4" s="1301" t="s">
        <v>194</v>
      </c>
      <c r="C4" s="868" t="s">
        <v>1061</v>
      </c>
      <c r="D4" s="868" t="s">
        <v>1060</v>
      </c>
      <c r="E4" s="1301" t="s">
        <v>194</v>
      </c>
      <c r="F4" s="868" t="s">
        <v>1061</v>
      </c>
      <c r="G4" s="868" t="s">
        <v>1060</v>
      </c>
      <c r="H4" s="1302" t="s">
        <v>194</v>
      </c>
      <c r="I4" s="868" t="s">
        <v>1061</v>
      </c>
      <c r="J4" s="868" t="s">
        <v>1060</v>
      </c>
    </row>
    <row r="5" spans="1:13" s="864" customFormat="1" ht="11.1" customHeight="1">
      <c r="A5" s="1040"/>
      <c r="B5" s="1047"/>
      <c r="C5" s="866" t="s">
        <v>1059</v>
      </c>
      <c r="D5" s="866" t="s">
        <v>1059</v>
      </c>
      <c r="E5" s="1047"/>
      <c r="F5" s="866" t="s">
        <v>1059</v>
      </c>
      <c r="G5" s="866" t="s">
        <v>1059</v>
      </c>
      <c r="H5" s="1033"/>
      <c r="I5" s="866" t="s">
        <v>1059</v>
      </c>
      <c r="J5" s="866" t="s">
        <v>1059</v>
      </c>
      <c r="K5" s="865"/>
      <c r="L5" s="865"/>
      <c r="M5" s="865"/>
    </row>
    <row r="6" spans="1:13" s="817" customFormat="1" ht="18" customHeight="1">
      <c r="A6" s="863" t="s">
        <v>206</v>
      </c>
      <c r="B6" s="861">
        <v>85790</v>
      </c>
      <c r="C6" s="861">
        <v>36833</v>
      </c>
      <c r="D6" s="861">
        <v>48957</v>
      </c>
      <c r="E6" s="861">
        <v>1430925</v>
      </c>
      <c r="F6" s="861">
        <v>728089</v>
      </c>
      <c r="G6" s="861">
        <v>702836</v>
      </c>
      <c r="H6" s="861">
        <v>2918539</v>
      </c>
      <c r="I6" s="862">
        <v>1287252</v>
      </c>
      <c r="J6" s="861">
        <v>1631287</v>
      </c>
      <c r="K6" s="859"/>
      <c r="L6" s="859"/>
      <c r="M6" s="859"/>
    </row>
    <row r="7" spans="1:13" s="817" customFormat="1" ht="18" customHeight="1">
      <c r="A7" s="863">
        <v>2</v>
      </c>
      <c r="B7" s="861">
        <v>84647</v>
      </c>
      <c r="C7" s="861">
        <v>35768</v>
      </c>
      <c r="D7" s="861">
        <v>48879</v>
      </c>
      <c r="E7" s="861">
        <v>1054152</v>
      </c>
      <c r="F7" s="861">
        <v>503030</v>
      </c>
      <c r="G7" s="861">
        <v>551122</v>
      </c>
      <c r="H7" s="861">
        <v>2328905</v>
      </c>
      <c r="I7" s="862">
        <v>953037</v>
      </c>
      <c r="J7" s="861">
        <v>1375868</v>
      </c>
      <c r="K7" s="859"/>
      <c r="L7" s="859"/>
      <c r="M7" s="859"/>
    </row>
    <row r="8" spans="1:13" s="817" customFormat="1" ht="18" customHeight="1">
      <c r="A8" s="860">
        <v>3</v>
      </c>
      <c r="B8" s="1019">
        <v>83783</v>
      </c>
      <c r="C8" s="1019">
        <v>34699</v>
      </c>
      <c r="D8" s="1019">
        <v>49084</v>
      </c>
      <c r="E8" s="1019">
        <v>1190019</v>
      </c>
      <c r="F8" s="1019">
        <v>579625</v>
      </c>
      <c r="G8" s="1019">
        <v>610394</v>
      </c>
      <c r="H8" s="1019">
        <v>2702375</v>
      </c>
      <c r="I8" s="1020">
        <v>1188452</v>
      </c>
      <c r="J8" s="1019">
        <v>1513923</v>
      </c>
      <c r="K8" s="859"/>
      <c r="L8" s="859"/>
      <c r="M8" s="859"/>
    </row>
    <row r="9" spans="1:13" ht="12" customHeight="1">
      <c r="A9" s="858" t="s">
        <v>1029</v>
      </c>
      <c r="B9" s="853"/>
      <c r="C9" s="853"/>
      <c r="D9" s="855"/>
      <c r="E9" s="854" t="s">
        <v>1058</v>
      </c>
      <c r="G9" s="853"/>
      <c r="H9" s="853"/>
      <c r="I9" s="853"/>
      <c r="J9" s="852"/>
      <c r="K9" s="831"/>
      <c r="L9" s="831"/>
      <c r="M9" s="831"/>
    </row>
    <row r="10" spans="1:13" ht="12" customHeight="1">
      <c r="A10" s="855"/>
      <c r="B10" s="853"/>
      <c r="C10" s="853"/>
      <c r="D10" s="855"/>
      <c r="E10" s="854" t="s">
        <v>1057</v>
      </c>
      <c r="G10" s="853"/>
      <c r="H10" s="853"/>
      <c r="I10" s="853"/>
      <c r="J10" s="852"/>
      <c r="K10" s="831"/>
      <c r="L10" s="831"/>
      <c r="M10" s="831"/>
    </row>
    <row r="11" spans="1:13" ht="12" customHeight="1">
      <c r="A11" s="855"/>
      <c r="B11" s="853"/>
      <c r="C11" s="857"/>
      <c r="D11" s="855"/>
      <c r="E11" s="854" t="s">
        <v>1056</v>
      </c>
      <c r="G11" s="853"/>
      <c r="H11" s="853"/>
      <c r="I11" s="853"/>
      <c r="J11" s="852"/>
      <c r="K11" s="831"/>
      <c r="L11" s="831"/>
      <c r="M11" s="831"/>
    </row>
    <row r="12" spans="1:13" ht="12.9" customHeight="1">
      <c r="A12" s="855"/>
      <c r="B12" s="853"/>
      <c r="C12" s="856"/>
      <c r="D12" s="855"/>
      <c r="E12" s="854" t="s">
        <v>1055</v>
      </c>
      <c r="G12" s="853"/>
      <c r="H12" s="853"/>
      <c r="I12" s="853"/>
      <c r="J12" s="852"/>
      <c r="K12" s="831"/>
      <c r="L12" s="831"/>
      <c r="M12" s="831"/>
    </row>
    <row r="13" spans="1:13">
      <c r="B13" s="851"/>
      <c r="C13" s="816"/>
      <c r="E13" s="831"/>
      <c r="F13" s="831"/>
      <c r="G13" s="831"/>
      <c r="H13" s="851"/>
      <c r="I13" s="831"/>
      <c r="J13" s="831"/>
      <c r="K13" s="831"/>
      <c r="L13" s="831"/>
      <c r="M13" s="831"/>
    </row>
    <row r="14" spans="1:13">
      <c r="B14" s="851"/>
      <c r="C14" s="816"/>
      <c r="E14" s="851"/>
      <c r="F14" s="831"/>
      <c r="G14" s="831"/>
      <c r="H14" s="851"/>
      <c r="I14" s="831"/>
      <c r="J14" s="831"/>
      <c r="K14" s="831"/>
      <c r="L14" s="831"/>
      <c r="M14" s="831"/>
    </row>
    <row r="15" spans="1:13">
      <c r="B15" s="831"/>
      <c r="C15" s="850"/>
      <c r="D15" s="850"/>
      <c r="E15" s="831"/>
      <c r="F15" s="831"/>
      <c r="G15" s="831"/>
      <c r="H15" s="831"/>
      <c r="I15" s="831"/>
      <c r="J15" s="831"/>
      <c r="K15" s="831"/>
      <c r="L15" s="831"/>
      <c r="M15" s="831"/>
    </row>
    <row r="16" spans="1:13">
      <c r="B16" s="831"/>
      <c r="C16" s="850"/>
      <c r="D16" s="850"/>
      <c r="E16" s="831"/>
      <c r="F16" s="831"/>
      <c r="G16" s="831"/>
      <c r="H16" s="831"/>
      <c r="I16" s="831"/>
      <c r="J16" s="831"/>
      <c r="K16" s="831"/>
      <c r="L16" s="831"/>
      <c r="M16" s="831"/>
    </row>
    <row r="17" spans="2:13">
      <c r="B17" s="831"/>
      <c r="C17" s="831"/>
      <c r="D17" s="831"/>
      <c r="E17" s="831"/>
      <c r="F17" s="831"/>
      <c r="G17" s="831"/>
      <c r="H17" s="831"/>
      <c r="I17" s="831"/>
      <c r="J17" s="831"/>
      <c r="K17" s="831"/>
      <c r="L17" s="831"/>
      <c r="M17" s="831"/>
    </row>
    <row r="18" spans="2:13">
      <c r="B18" s="831"/>
      <c r="C18" s="831"/>
      <c r="D18" s="831"/>
      <c r="E18" s="831"/>
      <c r="F18" s="831"/>
      <c r="G18" s="831"/>
      <c r="H18" s="831"/>
      <c r="I18" s="831"/>
      <c r="J18" s="831"/>
      <c r="K18" s="831"/>
      <c r="L18" s="831"/>
      <c r="M18" s="831"/>
    </row>
    <row r="19" spans="2:13">
      <c r="B19" s="831"/>
      <c r="C19" s="831"/>
      <c r="D19" s="831"/>
      <c r="E19" s="831"/>
      <c r="F19" s="831"/>
      <c r="G19" s="831"/>
      <c r="H19" s="831"/>
      <c r="I19" s="831"/>
      <c r="J19" s="831"/>
      <c r="K19" s="831"/>
      <c r="L19" s="831"/>
      <c r="M19" s="831"/>
    </row>
    <row r="20" spans="2:13">
      <c r="B20" s="831"/>
      <c r="C20" s="831"/>
      <c r="D20" s="831"/>
      <c r="E20" s="831"/>
      <c r="F20" s="831"/>
      <c r="G20" s="831"/>
      <c r="H20" s="831"/>
      <c r="I20" s="831"/>
      <c r="J20" s="831"/>
      <c r="K20" s="831"/>
      <c r="L20" s="831"/>
      <c r="M20" s="831"/>
    </row>
    <row r="21" spans="2:13">
      <c r="B21" s="831"/>
      <c r="C21" s="831"/>
      <c r="D21" s="831"/>
      <c r="E21" s="831"/>
      <c r="F21" s="831"/>
      <c r="G21" s="831"/>
      <c r="H21" s="831"/>
      <c r="I21" s="831"/>
      <c r="J21" s="831"/>
      <c r="K21" s="831"/>
      <c r="L21" s="831"/>
      <c r="M21" s="831"/>
    </row>
    <row r="22" spans="2:13">
      <c r="B22" s="831"/>
      <c r="C22" s="831"/>
      <c r="D22" s="831"/>
      <c r="E22" s="831"/>
      <c r="F22" s="831"/>
      <c r="G22" s="831"/>
      <c r="H22" s="831"/>
      <c r="I22" s="831"/>
      <c r="J22" s="831"/>
      <c r="K22" s="831"/>
      <c r="L22" s="831"/>
      <c r="M22" s="831"/>
    </row>
    <row r="23" spans="2:13">
      <c r="B23" s="831"/>
      <c r="C23" s="831"/>
      <c r="D23" s="831"/>
      <c r="E23" s="831"/>
      <c r="F23" s="831"/>
      <c r="G23" s="831"/>
      <c r="H23" s="831"/>
      <c r="I23" s="831"/>
      <c r="J23" s="831"/>
      <c r="K23" s="831"/>
      <c r="L23" s="831"/>
      <c r="M23" s="831"/>
    </row>
    <row r="25" spans="2:13">
      <c r="F25" s="849"/>
    </row>
  </sheetData>
  <mergeCells count="7">
    <mergeCell ref="B3:D3"/>
    <mergeCell ref="E3:G3"/>
    <mergeCell ref="H3:J3"/>
    <mergeCell ref="A4:A5"/>
    <mergeCell ref="B4:B5"/>
    <mergeCell ref="E4:E5"/>
    <mergeCell ref="H4:H5"/>
  </mergeCells>
  <phoneticPr fontId="11"/>
  <pageMargins left="0.6692913385826772" right="0.66929133858267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EC45-4BF5-44E2-AA89-4F26F222E0F4}">
  <dimension ref="A1:O13"/>
  <sheetViews>
    <sheetView view="pageBreakPreview" zoomScaleNormal="100" zoomScaleSheetLayoutView="100" workbookViewId="0">
      <selection activeCell="G19" sqref="G19"/>
    </sheetView>
  </sheetViews>
  <sheetFormatPr defaultColWidth="8.77734375" defaultRowHeight="13.2"/>
  <cols>
    <col min="1" max="1" width="7.109375" style="21" customWidth="1"/>
    <col min="2" max="2" width="6.6640625" style="21" customWidth="1"/>
    <col min="3" max="4" width="5.6640625" style="21" customWidth="1"/>
    <col min="5" max="5" width="7.6640625" style="21" customWidth="1"/>
    <col min="6" max="6" width="6.44140625" style="21" bestFit="1" customWidth="1"/>
    <col min="7" max="7" width="6.109375" style="21" customWidth="1"/>
    <col min="8" max="8" width="5.33203125" style="21" customWidth="1"/>
    <col min="9" max="9" width="6.44140625" style="21" bestFit="1" customWidth="1"/>
    <col min="10" max="10" width="6" style="21" customWidth="1"/>
    <col min="11" max="11" width="6.44140625" style="21" bestFit="1" customWidth="1"/>
    <col min="12" max="12" width="4.6640625" style="21" bestFit="1" customWidth="1"/>
    <col min="13" max="13" width="6.44140625" style="21" bestFit="1" customWidth="1"/>
    <col min="14" max="14" width="6.6640625" style="21" customWidth="1"/>
    <col min="15" max="16384" width="8.77734375" style="21"/>
  </cols>
  <sheetData>
    <row r="1" spans="1:15" ht="15" customHeight="1">
      <c r="A1" s="22" t="s">
        <v>1143</v>
      </c>
      <c r="O1" s="23"/>
    </row>
    <row r="2" spans="1:15" ht="9.9" customHeight="1" thickBot="1">
      <c r="A2" s="971"/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23"/>
    </row>
    <row r="3" spans="1:15" ht="3" customHeight="1" thickTop="1">
      <c r="A3" s="970"/>
      <c r="B3" s="969"/>
      <c r="C3" s="968"/>
      <c r="D3" s="967"/>
      <c r="E3" s="968"/>
      <c r="F3" s="968"/>
      <c r="G3" s="968"/>
      <c r="H3" s="968"/>
      <c r="I3" s="968"/>
      <c r="J3" s="968"/>
      <c r="K3" s="968"/>
      <c r="L3" s="968"/>
      <c r="M3" s="968"/>
      <c r="N3" s="967"/>
      <c r="O3" s="23"/>
    </row>
    <row r="4" spans="1:15" ht="18" customHeight="1">
      <c r="A4" s="1303" t="s">
        <v>21</v>
      </c>
      <c r="B4" s="966" t="s">
        <v>1142</v>
      </c>
      <c r="C4" s="965"/>
      <c r="D4" s="964"/>
      <c r="E4" s="1305" t="s">
        <v>1141</v>
      </c>
      <c r="F4" s="1306"/>
      <c r="G4" s="1306"/>
      <c r="H4" s="1306"/>
      <c r="I4" s="1306"/>
      <c r="J4" s="1306"/>
      <c r="K4" s="1306"/>
      <c r="L4" s="1306"/>
      <c r="M4" s="1306"/>
      <c r="N4" s="1307"/>
      <c r="O4" s="124"/>
    </row>
    <row r="5" spans="1:15" ht="8.25" customHeight="1">
      <c r="A5" s="1304"/>
      <c r="B5" s="963"/>
      <c r="C5" s="962"/>
      <c r="D5" s="962"/>
      <c r="E5" s="962"/>
      <c r="F5" s="962"/>
      <c r="G5" s="962"/>
      <c r="H5" s="962"/>
      <c r="I5" s="962"/>
      <c r="J5" s="962"/>
      <c r="K5" s="962"/>
      <c r="L5" s="962"/>
      <c r="M5" s="962"/>
      <c r="N5" s="961"/>
    </row>
    <row r="6" spans="1:15" s="957" customFormat="1" ht="130.5" customHeight="1">
      <c r="A6" s="1308" t="s">
        <v>19</v>
      </c>
      <c r="B6" s="960" t="s">
        <v>1140</v>
      </c>
      <c r="C6" s="958" t="s">
        <v>1139</v>
      </c>
      <c r="D6" s="958" t="s">
        <v>1138</v>
      </c>
      <c r="E6" s="958" t="s">
        <v>1137</v>
      </c>
      <c r="F6" s="1310" t="s">
        <v>1136</v>
      </c>
      <c r="G6" s="1310" t="s">
        <v>1135</v>
      </c>
      <c r="H6" s="958" t="s">
        <v>1134</v>
      </c>
      <c r="I6" s="1310" t="s">
        <v>1133</v>
      </c>
      <c r="J6" s="1312" t="s">
        <v>1132</v>
      </c>
      <c r="K6" s="1310" t="s">
        <v>1131</v>
      </c>
      <c r="L6" s="1312" t="s">
        <v>1130</v>
      </c>
      <c r="M6" s="959" t="s">
        <v>1129</v>
      </c>
      <c r="N6" s="958" t="s">
        <v>1128</v>
      </c>
    </row>
    <row r="7" spans="1:15" ht="8.25" customHeight="1">
      <c r="A7" s="1309"/>
      <c r="B7" s="956"/>
      <c r="C7" s="953"/>
      <c r="D7" s="953"/>
      <c r="E7" s="953"/>
      <c r="F7" s="1311"/>
      <c r="G7" s="1311"/>
      <c r="H7" s="955"/>
      <c r="I7" s="1311"/>
      <c r="J7" s="1313"/>
      <c r="K7" s="1311"/>
      <c r="L7" s="1313"/>
      <c r="M7" s="954"/>
      <c r="N7" s="953"/>
    </row>
    <row r="8" spans="1:15" s="951" customFormat="1" ht="18" customHeight="1">
      <c r="A8" s="952" t="s">
        <v>52</v>
      </c>
      <c r="B8" s="948">
        <v>2522</v>
      </c>
      <c r="C8" s="948">
        <v>262</v>
      </c>
      <c r="D8" s="950">
        <v>-12</v>
      </c>
      <c r="E8" s="948">
        <v>8981</v>
      </c>
      <c r="F8" s="948">
        <v>1253</v>
      </c>
      <c r="G8" s="948">
        <v>2062</v>
      </c>
      <c r="H8" s="948">
        <v>172</v>
      </c>
      <c r="I8" s="948">
        <v>2051</v>
      </c>
      <c r="J8" s="948">
        <v>158</v>
      </c>
      <c r="K8" s="948">
        <v>317</v>
      </c>
      <c r="L8" s="949">
        <v>91</v>
      </c>
      <c r="M8" s="948">
        <v>1544</v>
      </c>
      <c r="N8" s="948">
        <v>1333</v>
      </c>
    </row>
    <row r="9" spans="1:15" s="470" customFormat="1" ht="18" customHeight="1">
      <c r="A9" s="922">
        <v>2</v>
      </c>
      <c r="B9" s="948">
        <v>2400</v>
      </c>
      <c r="C9" s="948">
        <v>260</v>
      </c>
      <c r="D9" s="950">
        <v>-11</v>
      </c>
      <c r="E9" s="948">
        <v>3984</v>
      </c>
      <c r="F9" s="948">
        <v>624</v>
      </c>
      <c r="G9" s="948">
        <v>855</v>
      </c>
      <c r="H9" s="948">
        <v>314</v>
      </c>
      <c r="I9" s="948">
        <v>333</v>
      </c>
      <c r="J9" s="948">
        <v>81</v>
      </c>
      <c r="K9" s="948">
        <v>179</v>
      </c>
      <c r="L9" s="949">
        <v>144</v>
      </c>
      <c r="M9" s="948">
        <v>805</v>
      </c>
      <c r="N9" s="948">
        <v>649</v>
      </c>
    </row>
    <row r="10" spans="1:15" s="944" customFormat="1" ht="18" customHeight="1">
      <c r="A10" s="918">
        <v>3</v>
      </c>
      <c r="B10" s="945">
        <v>2281</v>
      </c>
      <c r="C10" s="945">
        <v>199</v>
      </c>
      <c r="D10" s="947">
        <v>-9</v>
      </c>
      <c r="E10" s="945">
        <v>5398</v>
      </c>
      <c r="F10" s="945">
        <v>556</v>
      </c>
      <c r="G10" s="945">
        <v>1100</v>
      </c>
      <c r="H10" s="945">
        <v>379</v>
      </c>
      <c r="I10" s="945">
        <v>373</v>
      </c>
      <c r="J10" s="945">
        <v>131</v>
      </c>
      <c r="K10" s="945">
        <v>271</v>
      </c>
      <c r="L10" s="946">
        <v>404</v>
      </c>
      <c r="M10" s="945">
        <v>943</v>
      </c>
      <c r="N10" s="945">
        <v>1241</v>
      </c>
    </row>
    <row r="11" spans="1:15" s="27" customFormat="1" ht="12.9" customHeight="1">
      <c r="A11" s="5" t="s">
        <v>1106</v>
      </c>
      <c r="O11" s="124"/>
    </row>
    <row r="12" spans="1:15">
      <c r="G12" s="943"/>
    </row>
    <row r="13" spans="1:15">
      <c r="G13" s="942"/>
    </row>
  </sheetData>
  <mergeCells count="9">
    <mergeCell ref="A4:A5"/>
    <mergeCell ref="E4:N4"/>
    <mergeCell ref="A6:A7"/>
    <mergeCell ref="F6:F7"/>
    <mergeCell ref="G6:G7"/>
    <mergeCell ref="I6:I7"/>
    <mergeCell ref="J6:J7"/>
    <mergeCell ref="K6:K7"/>
    <mergeCell ref="L6:L7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E2A34-572C-4838-86CC-C5BE63C708B6}">
  <dimension ref="A1:G10"/>
  <sheetViews>
    <sheetView view="pageBreakPreview" zoomScale="115" zoomScaleNormal="100" zoomScaleSheetLayoutView="115" workbookViewId="0">
      <selection activeCell="D19" sqref="D19"/>
    </sheetView>
  </sheetViews>
  <sheetFormatPr defaultColWidth="9" defaultRowHeight="13.2"/>
  <cols>
    <col min="1" max="1" width="10.6640625" style="21" customWidth="1"/>
    <col min="2" max="2" width="10.88671875" style="21" customWidth="1"/>
    <col min="3" max="3" width="13.109375" style="21" customWidth="1"/>
    <col min="4" max="4" width="14" style="21" customWidth="1"/>
    <col min="5" max="6" width="14.109375" style="21" customWidth="1"/>
    <col min="7" max="7" width="12.44140625" style="21" customWidth="1"/>
    <col min="8" max="16384" width="9" style="21"/>
  </cols>
  <sheetData>
    <row r="1" spans="1:7" ht="15" customHeight="1">
      <c r="A1" s="251" t="s">
        <v>184</v>
      </c>
    </row>
    <row r="2" spans="1:7" ht="9.9" customHeight="1" thickBot="1">
      <c r="A2" s="22"/>
    </row>
    <row r="3" spans="1:7" s="50" customFormat="1" ht="20.100000000000001" customHeight="1" thickTop="1">
      <c r="A3" s="250" t="s">
        <v>83</v>
      </c>
      <c r="B3" s="1314" t="s">
        <v>182</v>
      </c>
      <c r="C3" s="1315"/>
      <c r="D3" s="1316" t="s">
        <v>181</v>
      </c>
      <c r="E3" s="1316" t="s">
        <v>180</v>
      </c>
      <c r="F3" s="1316" t="s">
        <v>179</v>
      </c>
      <c r="G3" s="1316" t="s">
        <v>178</v>
      </c>
    </row>
    <row r="4" spans="1:7" s="50" customFormat="1" ht="32.1" customHeight="1">
      <c r="A4" s="249" t="s">
        <v>79</v>
      </c>
      <c r="B4" s="248"/>
      <c r="C4" s="247" t="s">
        <v>176</v>
      </c>
      <c r="D4" s="1317"/>
      <c r="E4" s="1317"/>
      <c r="F4" s="1317"/>
      <c r="G4" s="1317"/>
    </row>
    <row r="5" spans="1:7" s="50" customFormat="1" ht="17.25" customHeight="1">
      <c r="A5" s="246" t="s">
        <v>2</v>
      </c>
      <c r="B5" s="244">
        <v>372480</v>
      </c>
      <c r="C5" s="244">
        <v>199295</v>
      </c>
      <c r="D5" s="244">
        <v>28962</v>
      </c>
      <c r="E5" s="244">
        <v>2167</v>
      </c>
      <c r="F5" s="244">
        <v>44561</v>
      </c>
      <c r="G5" s="244">
        <v>16199</v>
      </c>
    </row>
    <row r="6" spans="1:7" s="50" customFormat="1" ht="17.25" customHeight="1">
      <c r="A6" s="245">
        <v>2</v>
      </c>
      <c r="B6" s="244">
        <v>109087</v>
      </c>
      <c r="C6" s="244">
        <v>42628</v>
      </c>
      <c r="D6" s="244">
        <v>3636</v>
      </c>
      <c r="E6" s="244">
        <v>1132</v>
      </c>
      <c r="F6" s="244">
        <v>11024</v>
      </c>
      <c r="G6" s="244">
        <v>4902</v>
      </c>
    </row>
    <row r="7" spans="1:7" s="50" customFormat="1" ht="17.25" customHeight="1">
      <c r="A7" s="243">
        <v>3</v>
      </c>
      <c r="B7" s="255">
        <v>115518</v>
      </c>
      <c r="C7" s="255">
        <v>43217</v>
      </c>
      <c r="D7" s="255">
        <v>4975</v>
      </c>
      <c r="E7" s="255">
        <v>2122</v>
      </c>
      <c r="F7" s="255">
        <v>16865</v>
      </c>
      <c r="G7" s="255">
        <v>4096</v>
      </c>
    </row>
    <row r="8" spans="1:7" s="123" customFormat="1" ht="13.5" customHeight="1">
      <c r="A8" s="5" t="s">
        <v>175</v>
      </c>
      <c r="B8" s="242"/>
      <c r="C8" s="242"/>
      <c r="D8" s="5"/>
      <c r="E8" s="241"/>
      <c r="F8" s="241"/>
      <c r="G8" s="240"/>
    </row>
    <row r="9" spans="1:7" s="123" customFormat="1" ht="9.6">
      <c r="D9" s="5"/>
      <c r="E9" s="5"/>
      <c r="F9" s="5"/>
      <c r="G9" s="23"/>
    </row>
    <row r="10" spans="1:7">
      <c r="B10" s="239"/>
      <c r="C10" s="239"/>
      <c r="D10" s="80"/>
      <c r="E10" s="80"/>
      <c r="F10" s="80"/>
      <c r="G10" s="23"/>
    </row>
  </sheetData>
  <mergeCells count="5">
    <mergeCell ref="B3:C3"/>
    <mergeCell ref="E3:E4"/>
    <mergeCell ref="D3:D4"/>
    <mergeCell ref="G3:G4"/>
    <mergeCell ref="F3:F4"/>
  </mergeCells>
  <phoneticPr fontId="11"/>
  <pageMargins left="0.6692913385826772" right="0.66929133858267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view="pageBreakPreview" zoomScale="106" zoomScaleNormal="100" zoomScaleSheetLayoutView="106" workbookViewId="0">
      <selection activeCell="E21" sqref="E21"/>
    </sheetView>
  </sheetViews>
  <sheetFormatPr defaultColWidth="9" defaultRowHeight="13.2"/>
  <cols>
    <col min="1" max="7" width="12.6640625" style="1" customWidth="1"/>
    <col min="8" max="16384" width="9" style="1"/>
  </cols>
  <sheetData>
    <row r="1" spans="1:7" s="18" customFormat="1" ht="15" customHeight="1">
      <c r="A1" s="20" t="s">
        <v>12</v>
      </c>
      <c r="B1" s="19"/>
      <c r="C1" s="19"/>
      <c r="D1" s="19"/>
      <c r="E1" s="19"/>
      <c r="F1" s="19"/>
      <c r="G1" s="19"/>
    </row>
    <row r="2" spans="1:7" s="2" customFormat="1" ht="9.9" customHeight="1" thickBot="1">
      <c r="A2" s="17"/>
      <c r="B2" s="16"/>
      <c r="C2" s="16"/>
      <c r="D2" s="16"/>
      <c r="E2" s="16"/>
      <c r="F2" s="16"/>
      <c r="G2" s="16"/>
    </row>
    <row r="3" spans="1:7" s="6" customFormat="1" ht="17.25" customHeight="1" thickTop="1">
      <c r="A3" s="87" t="s">
        <v>11</v>
      </c>
      <c r="B3" s="88" t="s">
        <v>10</v>
      </c>
      <c r="C3" s="88"/>
      <c r="D3" s="89"/>
      <c r="E3" s="88" t="s">
        <v>9</v>
      </c>
      <c r="F3" s="88"/>
      <c r="G3" s="89"/>
    </row>
    <row r="4" spans="1:7" s="6" customFormat="1" ht="17.25" customHeight="1">
      <c r="A4" s="90" t="s">
        <v>8</v>
      </c>
      <c r="B4" s="15" t="s">
        <v>7</v>
      </c>
      <c r="C4" s="13" t="s">
        <v>6</v>
      </c>
      <c r="D4" s="14" t="s">
        <v>3</v>
      </c>
      <c r="E4" s="12" t="s">
        <v>5</v>
      </c>
      <c r="F4" s="13" t="s">
        <v>4</v>
      </c>
      <c r="G4" s="14" t="s">
        <v>3</v>
      </c>
    </row>
    <row r="5" spans="1:7" s="6" customFormat="1" ht="20.100000000000001" customHeight="1">
      <c r="A5" s="91" t="s">
        <v>2</v>
      </c>
      <c r="B5" s="9">
        <v>355500</v>
      </c>
      <c r="C5" s="9">
        <v>103978</v>
      </c>
      <c r="D5" s="10">
        <v>29.2</v>
      </c>
      <c r="E5" s="9">
        <v>692793</v>
      </c>
      <c r="F5" s="9">
        <v>153858</v>
      </c>
      <c r="G5" s="10">
        <v>22.2</v>
      </c>
    </row>
    <row r="6" spans="1:7" s="6" customFormat="1" ht="20.100000000000001" customHeight="1">
      <c r="A6" s="91">
        <v>2</v>
      </c>
      <c r="B6" s="9">
        <v>359159</v>
      </c>
      <c r="C6" s="9">
        <v>102437</v>
      </c>
      <c r="D6" s="10">
        <v>28.5</v>
      </c>
      <c r="E6" s="9">
        <v>691190</v>
      </c>
      <c r="F6" s="9">
        <v>149946</v>
      </c>
      <c r="G6" s="10">
        <v>21.7</v>
      </c>
    </row>
    <row r="7" spans="1:7" s="6" customFormat="1" ht="20.100000000000001" customHeight="1">
      <c r="A7" s="92">
        <v>3</v>
      </c>
      <c r="B7" s="7">
        <v>361781</v>
      </c>
      <c r="C7" s="7">
        <v>99168</v>
      </c>
      <c r="D7" s="8">
        <v>27.4</v>
      </c>
      <c r="E7" s="7">
        <v>689258</v>
      </c>
      <c r="F7" s="7">
        <v>143196</v>
      </c>
      <c r="G7" s="8">
        <v>20.8</v>
      </c>
    </row>
    <row r="8" spans="1:7" s="2" customFormat="1" ht="12" customHeight="1">
      <c r="A8" s="5" t="s">
        <v>1</v>
      </c>
      <c r="B8" s="4"/>
      <c r="C8" s="4"/>
      <c r="D8" s="4"/>
      <c r="E8" s="4"/>
      <c r="F8" s="4"/>
      <c r="G8" s="3" t="s">
        <v>0</v>
      </c>
    </row>
    <row r="9" spans="1:7" s="2" customFormat="1" ht="13.5" customHeight="1"/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view="pageBreakPreview" zoomScaleNormal="100" zoomScaleSheetLayoutView="100" workbookViewId="0">
      <selection activeCell="G21" sqref="G20:G21"/>
    </sheetView>
  </sheetViews>
  <sheetFormatPr defaultColWidth="9" defaultRowHeight="13.2"/>
  <cols>
    <col min="1" max="1" width="7.21875" style="21" customWidth="1"/>
    <col min="2" max="3" width="11.109375" style="21" customWidth="1"/>
    <col min="4" max="4" width="6" style="21" customWidth="1"/>
    <col min="5" max="6" width="11.109375" style="21" customWidth="1"/>
    <col min="7" max="7" width="6" style="21" customWidth="1"/>
    <col min="8" max="8" width="10.44140625" style="21" customWidth="1"/>
    <col min="9" max="9" width="8.88671875" style="21" customWidth="1"/>
    <col min="10" max="10" width="6" style="21" customWidth="1"/>
    <col min="11" max="16384" width="9" style="21"/>
  </cols>
  <sheetData>
    <row r="1" spans="1:10" ht="15" customHeight="1">
      <c r="A1" s="20" t="s">
        <v>68</v>
      </c>
      <c r="B1" s="40"/>
      <c r="C1" s="40"/>
      <c r="D1" s="40"/>
      <c r="E1" s="18"/>
      <c r="F1" s="18"/>
      <c r="G1" s="18"/>
      <c r="H1" s="18"/>
      <c r="I1" s="18"/>
      <c r="J1" s="18"/>
    </row>
    <row r="2" spans="1:10" ht="9.9" customHeight="1" thickBot="1">
      <c r="A2" s="17"/>
      <c r="B2" s="39"/>
      <c r="C2" s="39"/>
      <c r="D2" s="39"/>
      <c r="E2" s="38"/>
      <c r="F2" s="38"/>
      <c r="G2" s="38"/>
      <c r="H2" s="38"/>
      <c r="I2" s="38"/>
      <c r="J2" s="38"/>
    </row>
    <row r="3" spans="1:10" ht="17.25" customHeight="1" thickTop="1">
      <c r="A3" s="93" t="s">
        <v>21</v>
      </c>
      <c r="B3" s="94" t="s">
        <v>69</v>
      </c>
      <c r="C3" s="37"/>
      <c r="D3" s="37"/>
      <c r="E3" s="94" t="s">
        <v>70</v>
      </c>
      <c r="F3" s="37"/>
      <c r="G3" s="95"/>
      <c r="H3" s="94" t="s">
        <v>20</v>
      </c>
      <c r="I3" s="37"/>
      <c r="J3" s="95"/>
    </row>
    <row r="4" spans="1:10" ht="23.1" customHeight="1">
      <c r="A4" s="96" t="s">
        <v>19</v>
      </c>
      <c r="B4" s="36" t="s">
        <v>18</v>
      </c>
      <c r="C4" s="34" t="s">
        <v>17</v>
      </c>
      <c r="D4" s="35" t="s">
        <v>71</v>
      </c>
      <c r="E4" s="34" t="s">
        <v>72</v>
      </c>
      <c r="F4" s="33" t="s">
        <v>16</v>
      </c>
      <c r="G4" s="35" t="s">
        <v>73</v>
      </c>
      <c r="H4" s="34" t="s">
        <v>74</v>
      </c>
      <c r="I4" s="33" t="s">
        <v>16</v>
      </c>
      <c r="J4" s="35" t="s">
        <v>75</v>
      </c>
    </row>
    <row r="5" spans="1:10" ht="20.100000000000001" customHeight="1">
      <c r="A5" s="97" t="s">
        <v>2</v>
      </c>
      <c r="B5" s="32">
        <v>21590967</v>
      </c>
      <c r="C5" s="32">
        <v>16407332</v>
      </c>
      <c r="D5" s="31">
        <v>75.989999999999995</v>
      </c>
      <c r="E5" s="32">
        <v>17649825</v>
      </c>
      <c r="F5" s="32">
        <v>15419438</v>
      </c>
      <c r="G5" s="31">
        <v>87.36</v>
      </c>
      <c r="H5" s="32">
        <v>3941142</v>
      </c>
      <c r="I5" s="32">
        <v>987894</v>
      </c>
      <c r="J5" s="98">
        <v>25.07</v>
      </c>
    </row>
    <row r="6" spans="1:10" ht="20.100000000000001" customHeight="1">
      <c r="A6" s="97">
        <v>2</v>
      </c>
      <c r="B6" s="30">
        <v>19531259</v>
      </c>
      <c r="C6" s="30">
        <v>15103931</v>
      </c>
      <c r="D6" s="31">
        <v>77.33</v>
      </c>
      <c r="E6" s="30">
        <v>16272834</v>
      </c>
      <c r="F6" s="30">
        <v>14534102</v>
      </c>
      <c r="G6" s="31">
        <v>89.32</v>
      </c>
      <c r="H6" s="30">
        <v>3258425</v>
      </c>
      <c r="I6" s="30">
        <v>569829</v>
      </c>
      <c r="J6" s="98">
        <v>17.489999999999998</v>
      </c>
    </row>
    <row r="7" spans="1:10" s="27" customFormat="1" ht="20.100000000000001" customHeight="1">
      <c r="A7" s="99">
        <v>3</v>
      </c>
      <c r="B7" s="28">
        <v>18918572</v>
      </c>
      <c r="C7" s="28">
        <v>15102562</v>
      </c>
      <c r="D7" s="29">
        <v>79.83</v>
      </c>
      <c r="E7" s="28">
        <v>16231714</v>
      </c>
      <c r="F7" s="28">
        <v>14547852</v>
      </c>
      <c r="G7" s="29">
        <v>89.63</v>
      </c>
      <c r="H7" s="28">
        <v>2686858</v>
      </c>
      <c r="I7" s="28">
        <v>554710</v>
      </c>
      <c r="J7" s="100">
        <v>20.65</v>
      </c>
    </row>
    <row r="8" spans="1:10" ht="12.9" customHeight="1">
      <c r="A8" s="5" t="s">
        <v>1</v>
      </c>
      <c r="B8" s="4"/>
      <c r="C8" s="26"/>
      <c r="D8" s="4"/>
      <c r="E8" s="4"/>
      <c r="F8" s="4"/>
      <c r="G8" s="4"/>
      <c r="H8" s="4"/>
      <c r="I8" s="4"/>
      <c r="J8" s="3" t="s">
        <v>15</v>
      </c>
    </row>
    <row r="9" spans="1:10" ht="12.9" customHeight="1">
      <c r="A9" s="25"/>
      <c r="J9" s="23" t="s">
        <v>14</v>
      </c>
    </row>
    <row r="10" spans="1:10" ht="12.9" customHeight="1">
      <c r="A10" s="25"/>
      <c r="B10" s="24"/>
      <c r="C10" s="24"/>
      <c r="D10" s="24"/>
      <c r="J10" s="23" t="s">
        <v>13</v>
      </c>
    </row>
  </sheetData>
  <phoneticPr fontId="11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"/>
  <sheetViews>
    <sheetView view="pageBreakPreview" zoomScaleNormal="100" zoomScaleSheetLayoutView="100" workbookViewId="0">
      <selection activeCell="F25" sqref="F25"/>
    </sheetView>
  </sheetViews>
  <sheetFormatPr defaultColWidth="9" defaultRowHeight="13.2"/>
  <cols>
    <col min="1" max="1" width="10.6640625" style="1" customWidth="1"/>
    <col min="2" max="2" width="11.109375" style="1" customWidth="1"/>
    <col min="3" max="8" width="10.88671875" style="1" customWidth="1"/>
    <col min="9" max="16384" width="9" style="1"/>
  </cols>
  <sheetData>
    <row r="1" spans="1:8" s="19" customFormat="1" ht="15" customHeight="1">
      <c r="A1" s="20" t="s">
        <v>29</v>
      </c>
      <c r="F1" s="41"/>
    </row>
    <row r="2" spans="1:8" ht="9.9" customHeight="1" thickBot="1">
      <c r="A2" s="17"/>
      <c r="B2" s="16"/>
      <c r="C2" s="16"/>
      <c r="D2" s="16"/>
      <c r="E2" s="16"/>
      <c r="F2" s="16"/>
      <c r="G2" s="16"/>
      <c r="H2" s="16"/>
    </row>
    <row r="3" spans="1:8" s="6" customFormat="1" ht="14.1" customHeight="1" thickTop="1">
      <c r="A3" s="101" t="s">
        <v>21</v>
      </c>
      <c r="B3" s="102"/>
      <c r="C3" s="103" t="s">
        <v>28</v>
      </c>
      <c r="D3" s="88"/>
      <c r="E3" s="103" t="s">
        <v>27</v>
      </c>
      <c r="F3" s="89"/>
      <c r="G3" s="88" t="s">
        <v>26</v>
      </c>
      <c r="H3" s="89"/>
    </row>
    <row r="4" spans="1:8" s="6" customFormat="1" ht="14.1" customHeight="1">
      <c r="A4" s="104"/>
      <c r="B4" s="11" t="s">
        <v>24</v>
      </c>
      <c r="C4" s="1319" t="s">
        <v>25</v>
      </c>
      <c r="D4" s="1318" t="s">
        <v>23</v>
      </c>
      <c r="E4" s="1318" t="s">
        <v>24</v>
      </c>
      <c r="F4" s="1318" t="s">
        <v>23</v>
      </c>
      <c r="G4" s="1318" t="s">
        <v>24</v>
      </c>
      <c r="H4" s="1318" t="s">
        <v>23</v>
      </c>
    </row>
    <row r="5" spans="1:8" s="6" customFormat="1" ht="14.1" customHeight="1">
      <c r="A5" s="90" t="s">
        <v>19</v>
      </c>
      <c r="B5" s="47"/>
      <c r="C5" s="1320"/>
      <c r="D5" s="1030"/>
      <c r="E5" s="1030"/>
      <c r="F5" s="1030"/>
      <c r="G5" s="1030"/>
      <c r="H5" s="1030"/>
    </row>
    <row r="6" spans="1:8" s="42" customFormat="1" ht="20.100000000000001" customHeight="1">
      <c r="A6" s="91" t="s">
        <v>2</v>
      </c>
      <c r="B6" s="46">
        <v>2630116</v>
      </c>
      <c r="C6" s="45">
        <v>1.1499999999999999</v>
      </c>
      <c r="D6" s="46">
        <v>20720</v>
      </c>
      <c r="E6" s="45">
        <v>24.79</v>
      </c>
      <c r="F6" s="46">
        <v>513721</v>
      </c>
      <c r="G6" s="45">
        <v>16.61</v>
      </c>
      <c r="H6" s="46">
        <v>344162</v>
      </c>
    </row>
    <row r="7" spans="1:8" s="42" customFormat="1" ht="20.100000000000001" customHeight="1">
      <c r="A7" s="91">
        <v>2</v>
      </c>
      <c r="B7" s="46">
        <v>2299379</v>
      </c>
      <c r="C7" s="45">
        <f>ROUND((2638399+1+2)/B7,2)</f>
        <v>1.1499999999999999</v>
      </c>
      <c r="D7" s="46">
        <f>ROUND((51751137878+63161)/B7,0)</f>
        <v>22507</v>
      </c>
      <c r="E7" s="45">
        <f>ROUND(B7/103472,2)</f>
        <v>22.22</v>
      </c>
      <c r="F7" s="46">
        <f>ROUND((51751137878+63161)/103472,0)</f>
        <v>500147</v>
      </c>
      <c r="G7" s="45">
        <f>ROUND(B7/152269,2)</f>
        <v>15.1</v>
      </c>
      <c r="H7" s="46">
        <f>ROUND((51751137878+63161)/152269,0)</f>
        <v>339867</v>
      </c>
    </row>
    <row r="8" spans="1:8" s="42" customFormat="1" ht="20.100000000000001" customHeight="1">
      <c r="A8" s="92">
        <v>3</v>
      </c>
      <c r="B8" s="44">
        <v>2401534</v>
      </c>
      <c r="C8" s="43">
        <v>1.1499999999999999</v>
      </c>
      <c r="D8" s="44">
        <v>22827</v>
      </c>
      <c r="E8" s="43">
        <v>23.75</v>
      </c>
      <c r="F8" s="44">
        <v>542193</v>
      </c>
      <c r="G8" s="43">
        <v>16.329999999999998</v>
      </c>
      <c r="H8" s="44">
        <v>372742</v>
      </c>
    </row>
    <row r="9" spans="1:8" s="4" customFormat="1" ht="12.9" customHeight="1">
      <c r="A9" s="5" t="s">
        <v>22</v>
      </c>
      <c r="H9" s="3"/>
    </row>
    <row r="10" spans="1:8" s="2" customFormat="1" ht="13.5" customHeight="1"/>
    <row r="11" spans="1:8" s="2" customFormat="1" ht="13.5" customHeight="1">
      <c r="B11" s="41"/>
      <c r="C11" s="41"/>
      <c r="D11" s="41"/>
    </row>
    <row r="12" spans="1:8" s="2" customFormat="1" ht="13.5" customHeight="1"/>
    <row r="13" spans="1:8" s="2" customFormat="1" ht="13.5" customHeight="1"/>
    <row r="14" spans="1:8" s="2" customFormat="1" ht="13.5" customHeight="1"/>
    <row r="15" spans="1:8">
      <c r="C15" s="2"/>
    </row>
  </sheetData>
  <mergeCells count="6">
    <mergeCell ref="H4:H5"/>
    <mergeCell ref="C4:C5"/>
    <mergeCell ref="D4:D5"/>
    <mergeCell ref="E4:E5"/>
    <mergeCell ref="F4:F5"/>
    <mergeCell ref="G4:G5"/>
  </mergeCells>
  <phoneticPr fontId="11"/>
  <pageMargins left="0.550000000000000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1"/>
  <sheetViews>
    <sheetView view="pageBreakPreview" zoomScale="115" zoomScaleNormal="100" zoomScaleSheetLayoutView="115" workbookViewId="0">
      <selection activeCell="E28" sqref="E28"/>
    </sheetView>
  </sheetViews>
  <sheetFormatPr defaultColWidth="9" defaultRowHeight="13.2"/>
  <cols>
    <col min="1" max="1" width="12.109375" style="21" customWidth="1"/>
    <col min="2" max="2" width="13.109375" style="21" customWidth="1"/>
    <col min="3" max="3" width="12.88671875" style="21" customWidth="1"/>
    <col min="4" max="5" width="12.33203125" style="21" customWidth="1"/>
    <col min="6" max="7" width="12.109375" style="21" customWidth="1"/>
    <col min="8" max="16384" width="9" style="21"/>
  </cols>
  <sheetData>
    <row r="1" spans="1:7" ht="15" customHeight="1">
      <c r="A1" s="61" t="s">
        <v>44</v>
      </c>
      <c r="B1" s="60"/>
      <c r="C1" s="2"/>
      <c r="D1" s="60"/>
      <c r="E1" s="60"/>
      <c r="F1" s="60"/>
      <c r="G1" s="60"/>
    </row>
    <row r="2" spans="1:7" ht="15" customHeight="1" thickBot="1">
      <c r="A2" s="57" t="s">
        <v>43</v>
      </c>
      <c r="B2" s="56"/>
      <c r="C2" s="56"/>
      <c r="D2" s="56"/>
      <c r="E2" s="56"/>
      <c r="F2" s="56"/>
      <c r="G2" s="56"/>
    </row>
    <row r="3" spans="1:7" s="50" customFormat="1" ht="17.25" customHeight="1" thickTop="1">
      <c r="A3" s="105" t="s">
        <v>21</v>
      </c>
      <c r="B3" s="1321" t="s">
        <v>42</v>
      </c>
      <c r="C3" s="106" t="s">
        <v>38</v>
      </c>
      <c r="D3" s="1321" t="s">
        <v>37</v>
      </c>
      <c r="E3" s="55" t="s">
        <v>36</v>
      </c>
      <c r="F3" s="106" t="s">
        <v>35</v>
      </c>
      <c r="G3" s="1321" t="s">
        <v>34</v>
      </c>
    </row>
    <row r="4" spans="1:7" s="50" customFormat="1" ht="17.25" customHeight="1">
      <c r="A4" s="107" t="s">
        <v>19</v>
      </c>
      <c r="B4" s="1030"/>
      <c r="C4" s="53" t="s">
        <v>33</v>
      </c>
      <c r="D4" s="1030"/>
      <c r="E4" s="54" t="s">
        <v>32</v>
      </c>
      <c r="F4" s="53" t="s">
        <v>31</v>
      </c>
      <c r="G4" s="1030"/>
    </row>
    <row r="5" spans="1:7" s="50" customFormat="1" ht="20.100000000000001" customHeight="1">
      <c r="A5" s="108" t="s">
        <v>2</v>
      </c>
      <c r="B5" s="52">
        <v>45701827</v>
      </c>
      <c r="C5" s="52">
        <v>39762377</v>
      </c>
      <c r="D5" s="52">
        <v>5606749</v>
      </c>
      <c r="E5" s="52">
        <v>4821</v>
      </c>
      <c r="F5" s="52">
        <v>264180</v>
      </c>
      <c r="G5" s="52">
        <v>63700</v>
      </c>
    </row>
    <row r="6" spans="1:7" s="50" customFormat="1" ht="20.100000000000001" customHeight="1">
      <c r="A6" s="108">
        <v>2</v>
      </c>
      <c r="B6" s="52">
        <f>SUM(C6:G6)</f>
        <v>43798910</v>
      </c>
      <c r="C6" s="52">
        <f>ROUND((37816941948+44212)/1000,0)</f>
        <v>37816986</v>
      </c>
      <c r="D6" s="52">
        <f>ROUND((5693915196+41955)/1000,0)</f>
        <v>5693957</v>
      </c>
      <c r="E6" s="52">
        <f>ROUND((4306786+0)/1000,0)</f>
        <v>4307</v>
      </c>
      <c r="F6" s="52">
        <f>ROUND(218839620/1000,0)</f>
        <v>218840</v>
      </c>
      <c r="G6" s="52">
        <f>ROUND(64820000/1000,0)</f>
        <v>64820</v>
      </c>
    </row>
    <row r="7" spans="1:7" s="50" customFormat="1" ht="20.100000000000001" customHeight="1">
      <c r="A7" s="109">
        <v>3</v>
      </c>
      <c r="B7" s="51">
        <v>46426926</v>
      </c>
      <c r="C7" s="51">
        <v>40141170</v>
      </c>
      <c r="D7" s="51">
        <v>6010354</v>
      </c>
      <c r="E7" s="51">
        <v>5482</v>
      </c>
      <c r="F7" s="51">
        <v>207480</v>
      </c>
      <c r="G7" s="51">
        <v>62440</v>
      </c>
    </row>
    <row r="8" spans="1:7" ht="12" customHeight="1">
      <c r="A8" s="59"/>
      <c r="B8" s="59"/>
      <c r="C8" s="59"/>
      <c r="D8" s="59"/>
      <c r="E8" s="59"/>
      <c r="F8" s="59"/>
      <c r="G8" s="49" t="s">
        <v>41</v>
      </c>
    </row>
    <row r="9" spans="1:7" ht="12.9" customHeight="1">
      <c r="A9" s="58"/>
      <c r="B9" s="58"/>
      <c r="C9" s="58"/>
      <c r="D9" s="58"/>
      <c r="E9" s="58"/>
      <c r="F9" s="58"/>
      <c r="G9" s="58"/>
    </row>
    <row r="10" spans="1:7" ht="15" customHeight="1" thickBot="1">
      <c r="A10" s="57" t="s">
        <v>40</v>
      </c>
      <c r="B10" s="56"/>
      <c r="C10" s="56"/>
      <c r="D10" s="56"/>
      <c r="E10" s="56"/>
      <c r="F10" s="56"/>
      <c r="G10" s="56"/>
    </row>
    <row r="11" spans="1:7" s="50" customFormat="1" ht="17.25" customHeight="1" thickTop="1">
      <c r="A11" s="105" t="s">
        <v>21</v>
      </c>
      <c r="B11" s="1321" t="s">
        <v>39</v>
      </c>
      <c r="C11" s="106" t="s">
        <v>38</v>
      </c>
      <c r="D11" s="1321" t="s">
        <v>37</v>
      </c>
      <c r="E11" s="55" t="s">
        <v>36</v>
      </c>
      <c r="F11" s="106" t="s">
        <v>35</v>
      </c>
      <c r="G11" s="1321" t="s">
        <v>34</v>
      </c>
    </row>
    <row r="12" spans="1:7" s="50" customFormat="1" ht="17.25" customHeight="1">
      <c r="A12" s="107" t="s">
        <v>19</v>
      </c>
      <c r="B12" s="1030"/>
      <c r="C12" s="53" t="s">
        <v>33</v>
      </c>
      <c r="D12" s="1030"/>
      <c r="E12" s="54" t="s">
        <v>32</v>
      </c>
      <c r="F12" s="53" t="s">
        <v>31</v>
      </c>
      <c r="G12" s="1030"/>
    </row>
    <row r="13" spans="1:7" s="50" customFormat="1" ht="20.100000000000001" customHeight="1">
      <c r="A13" s="108" t="s">
        <v>2</v>
      </c>
      <c r="B13" s="52">
        <v>2735844</v>
      </c>
      <c r="C13" s="52">
        <v>2630116</v>
      </c>
      <c r="D13" s="52">
        <v>103994</v>
      </c>
      <c r="E13" s="52">
        <v>195</v>
      </c>
      <c r="F13" s="52">
        <v>629</v>
      </c>
      <c r="G13" s="52">
        <v>910</v>
      </c>
    </row>
    <row r="14" spans="1:7" s="50" customFormat="1" ht="20.100000000000001" customHeight="1">
      <c r="A14" s="108">
        <v>2</v>
      </c>
      <c r="B14" s="52">
        <f>SUM(C14:G14)</f>
        <v>2404251</v>
      </c>
      <c r="C14" s="52">
        <f>2299366+13</f>
        <v>2299379</v>
      </c>
      <c r="D14" s="52">
        <f>103222+1</f>
        <v>103223</v>
      </c>
      <c r="E14" s="52">
        <f>202+0</f>
        <v>202</v>
      </c>
      <c r="F14" s="52">
        <v>521</v>
      </c>
      <c r="G14" s="52">
        <v>926</v>
      </c>
    </row>
    <row r="15" spans="1:7" s="50" customFormat="1" ht="20.100000000000001" customHeight="1">
      <c r="A15" s="109">
        <v>3</v>
      </c>
      <c r="B15" s="51">
        <v>2512827</v>
      </c>
      <c r="C15" s="51">
        <v>2401534</v>
      </c>
      <c r="D15" s="51">
        <v>109692</v>
      </c>
      <c r="E15" s="51">
        <v>215</v>
      </c>
      <c r="F15" s="51">
        <v>494</v>
      </c>
      <c r="G15" s="51">
        <v>892</v>
      </c>
    </row>
    <row r="16" spans="1:7" ht="12" customHeight="1">
      <c r="A16" s="5" t="s">
        <v>22</v>
      </c>
      <c r="G16" s="49" t="s">
        <v>30</v>
      </c>
    </row>
    <row r="17" spans="2:7" ht="12" customHeight="1">
      <c r="G17" s="49"/>
    </row>
    <row r="18" spans="2:7">
      <c r="B18" s="41"/>
    </row>
    <row r="21" spans="2:7">
      <c r="B21" s="48"/>
    </row>
  </sheetData>
  <mergeCells count="6">
    <mergeCell ref="B3:B4"/>
    <mergeCell ref="D3:D4"/>
    <mergeCell ref="G3:G4"/>
    <mergeCell ref="B11:B12"/>
    <mergeCell ref="D11:D12"/>
    <mergeCell ref="G11:G12"/>
  </mergeCells>
  <phoneticPr fontId="11"/>
  <pageMargins left="0.6" right="0.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view="pageBreakPreview" zoomScaleNormal="100" zoomScaleSheetLayoutView="100" workbookViewId="0">
      <selection activeCell="D18" sqref="D18"/>
    </sheetView>
  </sheetViews>
  <sheetFormatPr defaultColWidth="9" defaultRowHeight="13.2"/>
  <cols>
    <col min="1" max="5" width="17.33203125" style="21" customWidth="1"/>
    <col min="6" max="16384" width="9" style="21"/>
  </cols>
  <sheetData>
    <row r="1" spans="1:6" ht="15" customHeight="1">
      <c r="A1" s="69" t="s">
        <v>76</v>
      </c>
      <c r="B1" s="70"/>
      <c r="C1" s="70"/>
      <c r="E1" s="70"/>
    </row>
    <row r="2" spans="1:6" ht="9.9" customHeight="1" thickBot="1">
      <c r="A2" s="69"/>
      <c r="B2" s="68"/>
      <c r="C2" s="68"/>
      <c r="E2" s="68"/>
    </row>
    <row r="3" spans="1:6" s="50" customFormat="1" ht="16.5" customHeight="1" thickTop="1">
      <c r="A3" s="110" t="s">
        <v>11</v>
      </c>
      <c r="B3" s="1322" t="s">
        <v>49</v>
      </c>
      <c r="C3" s="1322" t="s">
        <v>48</v>
      </c>
      <c r="D3" s="1324" t="s">
        <v>47</v>
      </c>
      <c r="E3" s="1324" t="s">
        <v>46</v>
      </c>
    </row>
    <row r="4" spans="1:6" s="50" customFormat="1" ht="16.5" customHeight="1">
      <c r="A4" s="111" t="s">
        <v>45</v>
      </c>
      <c r="B4" s="1323"/>
      <c r="C4" s="1323"/>
      <c r="D4" s="1323"/>
      <c r="E4" s="1323"/>
    </row>
    <row r="5" spans="1:6" s="50" customFormat="1" ht="20.100000000000001" customHeight="1">
      <c r="A5" s="112" t="s">
        <v>2</v>
      </c>
      <c r="B5" s="67">
        <v>36227</v>
      </c>
      <c r="C5" s="66">
        <v>37.700000000000003</v>
      </c>
      <c r="D5" s="46">
        <v>6776285</v>
      </c>
      <c r="E5" s="113">
        <v>44</v>
      </c>
    </row>
    <row r="6" spans="1:6" s="50" customFormat="1" ht="20.100000000000001" customHeight="1">
      <c r="A6" s="112">
        <v>2</v>
      </c>
      <c r="B6" s="67">
        <v>36574</v>
      </c>
      <c r="C6" s="66">
        <v>38.6</v>
      </c>
      <c r="D6" s="65">
        <v>6616490</v>
      </c>
      <c r="E6" s="113">
        <v>45.5</v>
      </c>
    </row>
    <row r="7" spans="1:6" s="50" customFormat="1" ht="20.100000000000001" customHeight="1">
      <c r="A7" s="114">
        <v>3</v>
      </c>
      <c r="B7" s="64">
        <v>35843</v>
      </c>
      <c r="C7" s="63">
        <v>39.03</v>
      </c>
      <c r="D7" s="1023">
        <v>6626097</v>
      </c>
      <c r="E7" s="1024">
        <v>45.5</v>
      </c>
    </row>
    <row r="8" spans="1:6" ht="12.9" customHeight="1">
      <c r="A8" s="5" t="s">
        <v>1</v>
      </c>
      <c r="B8" s="62"/>
      <c r="C8" s="62"/>
      <c r="E8" s="62"/>
    </row>
    <row r="9" spans="1:6">
      <c r="D9" s="24"/>
      <c r="E9" s="24"/>
      <c r="F9" s="24"/>
    </row>
  </sheetData>
  <mergeCells count="4">
    <mergeCell ref="B3:B4"/>
    <mergeCell ref="C3:C4"/>
    <mergeCell ref="D3:D4"/>
    <mergeCell ref="E3:E4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"/>
  <sheetViews>
    <sheetView view="pageBreakPreview" zoomScaleNormal="100" zoomScaleSheetLayoutView="100" workbookViewId="0">
      <selection activeCell="D22" sqref="D22"/>
    </sheetView>
  </sheetViews>
  <sheetFormatPr defaultColWidth="9" defaultRowHeight="13.2"/>
  <cols>
    <col min="1" max="6" width="14.33203125" style="21" customWidth="1"/>
    <col min="7" max="7" width="10.33203125" style="21" customWidth="1"/>
    <col min="8" max="8" width="12.44140625" style="21" customWidth="1"/>
    <col min="9" max="9" width="9" style="21"/>
    <col min="10" max="10" width="10.77734375" style="21" bestFit="1" customWidth="1"/>
    <col min="11" max="16384" width="9" style="21"/>
  </cols>
  <sheetData>
    <row r="1" spans="1:8" ht="15" customHeight="1">
      <c r="A1" s="22" t="s">
        <v>66</v>
      </c>
    </row>
    <row r="2" spans="1:8" ht="12.9" customHeight="1">
      <c r="A2" s="22"/>
    </row>
    <row r="3" spans="1:8" s="80" customFormat="1" ht="15" customHeight="1" thickBot="1">
      <c r="A3" s="81" t="s">
        <v>65</v>
      </c>
      <c r="H3" s="86"/>
    </row>
    <row r="4" spans="1:8" s="50" customFormat="1" ht="14.1" customHeight="1" thickTop="1">
      <c r="A4" s="115" t="s">
        <v>64</v>
      </c>
      <c r="B4" s="1036" t="s">
        <v>59</v>
      </c>
      <c r="C4" s="1036" t="s">
        <v>63</v>
      </c>
      <c r="D4" s="1036" t="s">
        <v>62</v>
      </c>
    </row>
    <row r="5" spans="1:8" s="50" customFormat="1" ht="14.1" customHeight="1">
      <c r="A5" s="116" t="s">
        <v>55</v>
      </c>
      <c r="B5" s="1325"/>
      <c r="C5" s="1030"/>
      <c r="D5" s="1030"/>
    </row>
    <row r="6" spans="1:8" s="81" customFormat="1" ht="17.100000000000001" customHeight="1">
      <c r="A6" s="117">
        <v>30</v>
      </c>
      <c r="B6" s="77">
        <v>101322</v>
      </c>
      <c r="C6" s="77">
        <v>43669</v>
      </c>
      <c r="D6" s="78">
        <v>43.1</v>
      </c>
      <c r="E6" s="50"/>
      <c r="F6" s="50"/>
      <c r="G6" s="50"/>
      <c r="H6" s="50"/>
    </row>
    <row r="7" spans="1:8" s="81" customFormat="1" ht="17.100000000000001" customHeight="1">
      <c r="A7" s="117" t="s">
        <v>52</v>
      </c>
      <c r="B7" s="77">
        <v>96788</v>
      </c>
      <c r="C7" s="77">
        <v>41264</v>
      </c>
      <c r="D7" s="78">
        <v>42.6</v>
      </c>
      <c r="E7" s="50"/>
      <c r="F7" s="50"/>
      <c r="G7" s="50"/>
      <c r="H7" s="50"/>
    </row>
    <row r="8" spans="1:8" s="81" customFormat="1" ht="17.100000000000001" customHeight="1">
      <c r="A8" s="118">
        <v>2</v>
      </c>
      <c r="B8" s="75">
        <v>94549</v>
      </c>
      <c r="C8" s="75">
        <v>36942</v>
      </c>
      <c r="D8" s="76">
        <v>39.1</v>
      </c>
      <c r="E8" s="50"/>
      <c r="F8" s="50"/>
      <c r="G8" s="50"/>
      <c r="H8" s="50"/>
    </row>
    <row r="9" spans="1:8" ht="12.9" customHeight="1">
      <c r="A9" s="85"/>
      <c r="B9" s="85"/>
      <c r="C9" s="85"/>
      <c r="D9" s="85"/>
      <c r="E9" s="50"/>
      <c r="F9" s="50"/>
      <c r="G9" s="50"/>
      <c r="H9" s="50"/>
    </row>
    <row r="10" spans="1:8" ht="12.9" customHeight="1">
      <c r="C10" s="84"/>
      <c r="E10" s="83"/>
      <c r="F10" s="83"/>
      <c r="H10" s="82"/>
    </row>
    <row r="11" spans="1:8" s="80" customFormat="1" ht="15" customHeight="1" thickBot="1">
      <c r="A11" s="81" t="s">
        <v>61</v>
      </c>
    </row>
    <row r="12" spans="1:8" s="50" customFormat="1" ht="17.25" customHeight="1" thickTop="1">
      <c r="A12" s="119" t="s">
        <v>60</v>
      </c>
      <c r="B12" s="1036" t="s">
        <v>59</v>
      </c>
      <c r="C12" s="1036" t="s">
        <v>58</v>
      </c>
      <c r="D12" s="1036" t="s">
        <v>57</v>
      </c>
      <c r="E12" s="1260" t="s">
        <v>56</v>
      </c>
      <c r="F12" s="1230"/>
    </row>
    <row r="13" spans="1:8" s="50" customFormat="1" ht="18" customHeight="1">
      <c r="A13" s="116" t="s">
        <v>55</v>
      </c>
      <c r="B13" s="1030"/>
      <c r="C13" s="1030"/>
      <c r="D13" s="1030"/>
      <c r="E13" s="79" t="s">
        <v>54</v>
      </c>
      <c r="F13" s="120" t="s">
        <v>53</v>
      </c>
    </row>
    <row r="14" spans="1:8" s="74" customFormat="1" ht="17.100000000000001" customHeight="1">
      <c r="A14" s="117">
        <v>30</v>
      </c>
      <c r="B14" s="77">
        <v>4927</v>
      </c>
      <c r="C14" s="77">
        <v>506</v>
      </c>
      <c r="D14" s="78">
        <v>10.3</v>
      </c>
      <c r="E14" s="77">
        <v>56</v>
      </c>
      <c r="F14" s="77">
        <v>450</v>
      </c>
    </row>
    <row r="15" spans="1:8" s="74" customFormat="1" ht="17.100000000000001" customHeight="1">
      <c r="A15" s="117" t="s">
        <v>52</v>
      </c>
      <c r="B15" s="77">
        <v>4564</v>
      </c>
      <c r="C15" s="77">
        <v>247</v>
      </c>
      <c r="D15" s="78">
        <v>5.4</v>
      </c>
      <c r="E15" s="77">
        <v>36</v>
      </c>
      <c r="F15" s="77">
        <v>211</v>
      </c>
    </row>
    <row r="16" spans="1:8" s="74" customFormat="1" ht="17.100000000000001" customHeight="1">
      <c r="A16" s="118">
        <v>2</v>
      </c>
      <c r="B16" s="75">
        <v>4109</v>
      </c>
      <c r="C16" s="75">
        <v>217</v>
      </c>
      <c r="D16" s="76">
        <v>5.3</v>
      </c>
      <c r="E16" s="75">
        <v>25</v>
      </c>
      <c r="F16" s="75">
        <v>192</v>
      </c>
    </row>
    <row r="17" spans="1:8" ht="12.9" customHeight="1">
      <c r="A17" s="73" t="s">
        <v>51</v>
      </c>
      <c r="B17" s="72"/>
      <c r="C17" s="72"/>
      <c r="D17" s="72"/>
      <c r="E17" s="72"/>
      <c r="F17" s="72"/>
      <c r="H17" s="71"/>
    </row>
    <row r="18" spans="1:8">
      <c r="A18" s="5" t="s">
        <v>50</v>
      </c>
      <c r="F18" s="23" t="s">
        <v>67</v>
      </c>
    </row>
  </sheetData>
  <mergeCells count="7">
    <mergeCell ref="E12:F12"/>
    <mergeCell ref="B4:B5"/>
    <mergeCell ref="C4:C5"/>
    <mergeCell ref="D4:D5"/>
    <mergeCell ref="B12:B13"/>
    <mergeCell ref="C12:C13"/>
    <mergeCell ref="D12:D13"/>
  </mergeCells>
  <phoneticPr fontId="11"/>
  <pageMargins left="0.78740157480314965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890B-4DC2-45B2-946B-0B8FFAE94C63}">
  <dimension ref="A1:D12"/>
  <sheetViews>
    <sheetView view="pageBreakPreview" zoomScaleNormal="100" zoomScaleSheetLayoutView="100" workbookViewId="0">
      <selection activeCell="C24" sqref="C24"/>
    </sheetView>
  </sheetViews>
  <sheetFormatPr defaultColWidth="9" defaultRowHeight="13.2"/>
  <cols>
    <col min="1" max="4" width="21.6640625" style="21" customWidth="1"/>
    <col min="5" max="16384" width="9" style="21"/>
  </cols>
  <sheetData>
    <row r="1" spans="1:4" ht="15" customHeight="1">
      <c r="A1" s="22" t="s">
        <v>84</v>
      </c>
      <c r="D1" s="132"/>
    </row>
    <row r="2" spans="1:4" s="80" customFormat="1" ht="12.75" customHeight="1" thickBot="1">
      <c r="A2" s="22"/>
      <c r="D2" s="131"/>
    </row>
    <row r="3" spans="1:4" s="50" customFormat="1" ht="16.5" customHeight="1" thickTop="1">
      <c r="A3" s="130" t="s">
        <v>83</v>
      </c>
      <c r="B3" s="1095" t="s">
        <v>82</v>
      </c>
      <c r="C3" s="1036" t="s">
        <v>81</v>
      </c>
      <c r="D3" s="1029" t="s">
        <v>80</v>
      </c>
    </row>
    <row r="4" spans="1:4" s="50" customFormat="1" ht="16.5" customHeight="1">
      <c r="A4" s="129" t="s">
        <v>79</v>
      </c>
      <c r="B4" s="1073"/>
      <c r="C4" s="1030"/>
      <c r="D4" s="1030"/>
    </row>
    <row r="5" spans="1:4" s="50" customFormat="1" ht="20.100000000000001" customHeight="1">
      <c r="A5" s="128" t="s">
        <v>2</v>
      </c>
      <c r="B5" s="127">
        <v>85735</v>
      </c>
      <c r="C5" s="9">
        <v>498</v>
      </c>
      <c r="D5" s="9">
        <v>85237</v>
      </c>
    </row>
    <row r="6" spans="1:4" s="50" customFormat="1" ht="20.100000000000001" customHeight="1">
      <c r="A6" s="128">
        <v>2</v>
      </c>
      <c r="B6" s="127">
        <v>85620</v>
      </c>
      <c r="C6" s="9">
        <v>485</v>
      </c>
      <c r="D6" s="9">
        <v>85135</v>
      </c>
    </row>
    <row r="7" spans="1:4" s="50" customFormat="1" ht="20.100000000000001" customHeight="1">
      <c r="A7" s="126">
        <v>3</v>
      </c>
      <c r="B7" s="125">
        <v>86962</v>
      </c>
      <c r="C7" s="7">
        <v>447</v>
      </c>
      <c r="D7" s="7">
        <v>86515</v>
      </c>
    </row>
    <row r="8" spans="1:4" ht="12" customHeight="1">
      <c r="A8" s="5" t="s">
        <v>78</v>
      </c>
      <c r="B8" s="123"/>
      <c r="C8" s="124"/>
      <c r="D8" s="23" t="s">
        <v>77</v>
      </c>
    </row>
    <row r="9" spans="1:4">
      <c r="A9" s="123"/>
      <c r="B9" s="123"/>
      <c r="C9" s="123"/>
      <c r="D9" s="23"/>
    </row>
    <row r="12" spans="1:4">
      <c r="B12" s="122"/>
    </row>
  </sheetData>
  <mergeCells count="3">
    <mergeCell ref="B3:B4"/>
    <mergeCell ref="C3:C4"/>
    <mergeCell ref="D3:D4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F82E6-DC2F-443B-9639-1F209341664D}">
  <dimension ref="A1:I8"/>
  <sheetViews>
    <sheetView view="pageBreakPreview" zoomScaleNormal="100" zoomScaleSheetLayoutView="100" workbookViewId="0">
      <selection activeCell="C15" sqref="C15"/>
    </sheetView>
  </sheetViews>
  <sheetFormatPr defaultColWidth="9" defaultRowHeight="18"/>
  <cols>
    <col min="1" max="7" width="12.6640625" style="252" customWidth="1"/>
    <col min="8" max="9" width="12.77734375" style="252" customWidth="1"/>
    <col min="10" max="16384" width="9" style="252"/>
  </cols>
  <sheetData>
    <row r="1" spans="1:9" s="253" customFormat="1" ht="19.5" customHeight="1">
      <c r="A1" s="22" t="s">
        <v>196</v>
      </c>
    </row>
    <row r="2" spans="1:9" s="253" customFormat="1" ht="9.75" customHeight="1" thickBot="1">
      <c r="A2" s="22"/>
    </row>
    <row r="3" spans="1:9" s="253" customFormat="1" ht="15" customHeight="1" thickTop="1">
      <c r="A3" s="130" t="s">
        <v>195</v>
      </c>
      <c r="B3" s="1029" t="s">
        <v>194</v>
      </c>
      <c r="C3" s="1029" t="s">
        <v>192</v>
      </c>
      <c r="D3" s="1029" t="s">
        <v>191</v>
      </c>
      <c r="E3" s="1036" t="s">
        <v>190</v>
      </c>
      <c r="F3" s="1036" t="s">
        <v>189</v>
      </c>
      <c r="G3" s="1029" t="s">
        <v>188</v>
      </c>
    </row>
    <row r="4" spans="1:9" s="253" customFormat="1" ht="15" customHeight="1">
      <c r="A4" s="196" t="s">
        <v>187</v>
      </c>
      <c r="B4" s="1035"/>
      <c r="C4" s="1035"/>
      <c r="D4" s="1035"/>
      <c r="E4" s="1035"/>
      <c r="F4" s="1035"/>
      <c r="G4" s="1035"/>
    </row>
    <row r="5" spans="1:9" s="253" customFormat="1" ht="21" customHeight="1">
      <c r="A5" s="260" t="s">
        <v>186</v>
      </c>
      <c r="B5" s="259">
        <v>10881</v>
      </c>
      <c r="C5" s="259">
        <v>2998</v>
      </c>
      <c r="D5" s="259">
        <v>4242</v>
      </c>
      <c r="E5" s="259">
        <v>1557</v>
      </c>
      <c r="F5" s="259">
        <v>1717</v>
      </c>
      <c r="G5" s="258">
        <v>367</v>
      </c>
      <c r="I5" s="257"/>
    </row>
    <row r="6" spans="1:9" s="253" customFormat="1" ht="21" customHeight="1">
      <c r="A6" s="260">
        <v>2</v>
      </c>
      <c r="B6" s="259">
        <v>14263</v>
      </c>
      <c r="C6" s="259">
        <v>3364</v>
      </c>
      <c r="D6" s="259">
        <v>6853</v>
      </c>
      <c r="E6" s="259">
        <v>1780</v>
      </c>
      <c r="F6" s="259">
        <v>1849</v>
      </c>
      <c r="G6" s="258">
        <v>417</v>
      </c>
      <c r="I6" s="257"/>
    </row>
    <row r="7" spans="1:9" s="253" customFormat="1" ht="21" customHeight="1">
      <c r="A7" s="256">
        <v>3</v>
      </c>
      <c r="B7" s="255">
        <v>13589</v>
      </c>
      <c r="C7" s="255">
        <v>3888</v>
      </c>
      <c r="D7" s="255">
        <v>5316</v>
      </c>
      <c r="E7" s="255">
        <v>1664</v>
      </c>
      <c r="F7" s="255">
        <v>1596</v>
      </c>
      <c r="G7" s="254">
        <v>1125</v>
      </c>
    </row>
    <row r="8" spans="1:9" s="253" customFormat="1" ht="12.9" customHeight="1">
      <c r="A8" s="5" t="s">
        <v>1156</v>
      </c>
      <c r="G8" s="23" t="s">
        <v>185</v>
      </c>
    </row>
  </sheetData>
  <mergeCells count="6">
    <mergeCell ref="G3:G4"/>
    <mergeCell ref="B3:B4"/>
    <mergeCell ref="C3:C4"/>
    <mergeCell ref="D3:D4"/>
    <mergeCell ref="E3:E4"/>
    <mergeCell ref="F3:F4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11FB5-E627-408D-8A16-8121E68D13F3}">
  <dimension ref="A1:C9"/>
  <sheetViews>
    <sheetView view="pageBreakPreview" zoomScale="115" zoomScaleNormal="100" zoomScaleSheetLayoutView="115" workbookViewId="0">
      <selection activeCell="B21" sqref="B21"/>
    </sheetView>
  </sheetViews>
  <sheetFormatPr defaultColWidth="9" defaultRowHeight="13.2"/>
  <cols>
    <col min="1" max="3" width="28.6640625" style="133" customWidth="1"/>
    <col min="4" max="4" width="23.6640625" style="133" customWidth="1"/>
    <col min="5" max="16384" width="9" style="133"/>
  </cols>
  <sheetData>
    <row r="1" spans="1:3" ht="15" customHeight="1">
      <c r="A1" s="22" t="s">
        <v>88</v>
      </c>
    </row>
    <row r="2" spans="1:3" ht="9.9" customHeight="1" thickBot="1">
      <c r="A2" s="22"/>
    </row>
    <row r="3" spans="1:3" s="134" customFormat="1" ht="14.1" customHeight="1" thickTop="1">
      <c r="A3" s="135" t="s">
        <v>83</v>
      </c>
      <c r="B3" s="1095" t="s">
        <v>87</v>
      </c>
      <c r="C3" s="1029" t="s">
        <v>86</v>
      </c>
    </row>
    <row r="4" spans="1:3" s="134" customFormat="1" ht="14.1" customHeight="1">
      <c r="A4" s="129" t="s">
        <v>79</v>
      </c>
      <c r="B4" s="1073"/>
      <c r="C4" s="1030"/>
    </row>
    <row r="5" spans="1:3" s="134" customFormat="1" ht="20.100000000000001" customHeight="1">
      <c r="A5" s="128" t="s">
        <v>2</v>
      </c>
      <c r="B5" s="9">
        <v>306880</v>
      </c>
      <c r="C5" s="9">
        <v>4384</v>
      </c>
    </row>
    <row r="6" spans="1:3" s="134" customFormat="1" ht="20.100000000000001" customHeight="1">
      <c r="A6" s="128">
        <v>2</v>
      </c>
      <c r="B6" s="9">
        <v>312690</v>
      </c>
      <c r="C6" s="9">
        <v>4467</v>
      </c>
    </row>
    <row r="7" spans="1:3" s="134" customFormat="1" ht="20.100000000000001" customHeight="1">
      <c r="A7" s="126">
        <v>3</v>
      </c>
      <c r="B7" s="7">
        <v>345310</v>
      </c>
      <c r="C7" s="7">
        <v>4933</v>
      </c>
    </row>
    <row r="8" spans="1:3" ht="12.9" customHeight="1">
      <c r="A8" s="5" t="s">
        <v>85</v>
      </c>
      <c r="B8" s="27"/>
      <c r="C8" s="27"/>
    </row>
    <row r="9" spans="1:3">
      <c r="A9" s="5"/>
    </row>
  </sheetData>
  <mergeCells count="2">
    <mergeCell ref="B3:B4"/>
    <mergeCell ref="C3:C4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63F6-A76E-4264-973E-A755AC6F1C2A}">
  <dimension ref="A1:G17"/>
  <sheetViews>
    <sheetView view="pageBreakPreview" zoomScale="98" zoomScaleNormal="100" zoomScaleSheetLayoutView="98" workbookViewId="0">
      <selection activeCell="D30" sqref="D30"/>
    </sheetView>
  </sheetViews>
  <sheetFormatPr defaultColWidth="9" defaultRowHeight="13.2"/>
  <cols>
    <col min="1" max="6" width="14.88671875" style="133" customWidth="1"/>
    <col min="7" max="16384" width="9" style="133"/>
  </cols>
  <sheetData>
    <row r="1" spans="1:7" ht="15" customHeight="1">
      <c r="A1" s="22" t="s">
        <v>95</v>
      </c>
    </row>
    <row r="2" spans="1:7" ht="9.9" customHeight="1" thickBot="1">
      <c r="A2" s="22"/>
    </row>
    <row r="3" spans="1:7" s="134" customFormat="1" ht="16.5" customHeight="1" thickTop="1">
      <c r="A3" s="130" t="s">
        <v>21</v>
      </c>
      <c r="B3" s="1029" t="s">
        <v>94</v>
      </c>
      <c r="C3" s="1029" t="s">
        <v>24</v>
      </c>
      <c r="D3" s="121" t="s">
        <v>93</v>
      </c>
      <c r="E3" s="1260" t="s">
        <v>92</v>
      </c>
      <c r="F3" s="1230"/>
    </row>
    <row r="4" spans="1:7" s="134" customFormat="1" ht="16.5" customHeight="1">
      <c r="A4" s="129" t="s">
        <v>19</v>
      </c>
      <c r="B4" s="1030"/>
      <c r="C4" s="1030"/>
      <c r="D4" s="148" t="s">
        <v>91</v>
      </c>
      <c r="E4" s="148" t="s">
        <v>24</v>
      </c>
      <c r="F4" s="148" t="s">
        <v>91</v>
      </c>
    </row>
    <row r="5" spans="1:7" s="134" customFormat="1" ht="20.100000000000001" customHeight="1">
      <c r="A5" s="128" t="s">
        <v>2</v>
      </c>
      <c r="B5" s="147">
        <v>76051703</v>
      </c>
      <c r="C5" s="145">
        <v>3073444</v>
      </c>
      <c r="D5" s="145">
        <v>24745</v>
      </c>
      <c r="E5" s="146">
        <v>35.85</v>
      </c>
      <c r="F5" s="145">
        <v>887055</v>
      </c>
    </row>
    <row r="6" spans="1:7" s="134" customFormat="1" ht="20.100000000000001" customHeight="1">
      <c r="A6" s="128">
        <v>2</v>
      </c>
      <c r="B6" s="144">
        <v>74591352</v>
      </c>
      <c r="C6" s="142">
        <v>2863885</v>
      </c>
      <c r="D6" s="142">
        <v>26046</v>
      </c>
      <c r="E6" s="143">
        <v>33.450000000000003</v>
      </c>
      <c r="F6" s="142">
        <v>871191</v>
      </c>
      <c r="G6" s="50"/>
    </row>
    <row r="7" spans="1:7" s="134" customFormat="1" ht="20.100000000000001" customHeight="1">
      <c r="A7" s="126">
        <v>3</v>
      </c>
      <c r="B7" s="141">
        <v>77171757</v>
      </c>
      <c r="C7" s="139">
        <v>2953076</v>
      </c>
      <c r="D7" s="139">
        <v>26133</v>
      </c>
      <c r="E7" s="140">
        <v>33.96</v>
      </c>
      <c r="F7" s="139">
        <v>887419</v>
      </c>
    </row>
    <row r="8" spans="1:7" ht="12.9" customHeight="1">
      <c r="A8" s="5" t="s">
        <v>90</v>
      </c>
      <c r="E8" s="138"/>
      <c r="F8" s="23" t="s">
        <v>89</v>
      </c>
    </row>
    <row r="10" spans="1:7">
      <c r="A10" s="134"/>
    </row>
    <row r="17" spans="2:6">
      <c r="B17" s="136"/>
      <c r="C17" s="136"/>
      <c r="D17" s="136"/>
      <c r="F17" s="136"/>
    </row>
  </sheetData>
  <mergeCells count="3">
    <mergeCell ref="B3:B4"/>
    <mergeCell ref="C3:C4"/>
    <mergeCell ref="E3:F3"/>
  </mergeCells>
  <phoneticPr fontId="11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140B5-7601-4017-8DAE-58E05E81887A}">
  <dimension ref="A1:K16"/>
  <sheetViews>
    <sheetView view="pageBreakPreview" zoomScaleNormal="100" zoomScaleSheetLayoutView="100" workbookViewId="0">
      <selection activeCell="G22" sqref="G22"/>
    </sheetView>
  </sheetViews>
  <sheetFormatPr defaultColWidth="9" defaultRowHeight="13.2"/>
  <cols>
    <col min="1" max="1" width="7.109375" style="21" customWidth="1"/>
    <col min="2" max="3" width="10.21875" style="21" customWidth="1"/>
    <col min="4" max="4" width="7.109375" style="21" customWidth="1"/>
    <col min="5" max="6" width="10.21875" style="21" customWidth="1"/>
    <col min="7" max="7" width="7.109375" style="21" customWidth="1"/>
    <col min="8" max="8" width="8.33203125" style="21" customWidth="1"/>
    <col min="9" max="9" width="8.88671875" style="21" customWidth="1"/>
    <col min="10" max="10" width="7.109375" style="21" customWidth="1"/>
    <col min="11" max="11" width="12.6640625" style="21" customWidth="1"/>
    <col min="12" max="16384" width="9" style="21"/>
  </cols>
  <sheetData>
    <row r="1" spans="1:11" ht="15" customHeight="1">
      <c r="A1" s="172" t="s">
        <v>103</v>
      </c>
      <c r="B1" s="40"/>
      <c r="C1" s="40"/>
      <c r="D1" s="40"/>
      <c r="E1" s="18"/>
      <c r="F1" s="18"/>
      <c r="G1" s="18"/>
      <c r="H1" s="18"/>
      <c r="I1" s="18"/>
      <c r="J1" s="18"/>
    </row>
    <row r="2" spans="1:11" ht="9.9" customHeight="1" thickBot="1">
      <c r="A2" s="17"/>
      <c r="B2" s="39"/>
      <c r="C2" s="39"/>
      <c r="D2" s="39"/>
      <c r="E2" s="38"/>
      <c r="F2" s="38"/>
      <c r="G2" s="38"/>
      <c r="H2" s="38"/>
      <c r="I2" s="38"/>
      <c r="J2" s="38"/>
    </row>
    <row r="3" spans="1:11" s="80" customFormat="1" ht="18" customHeight="1" thickTop="1">
      <c r="A3" s="93" t="s">
        <v>102</v>
      </c>
      <c r="B3" s="94" t="s">
        <v>101</v>
      </c>
      <c r="C3" s="37"/>
      <c r="D3" s="37"/>
      <c r="E3" s="94" t="s">
        <v>100</v>
      </c>
      <c r="F3" s="37"/>
      <c r="G3" s="95"/>
      <c r="H3" s="94" t="s">
        <v>99</v>
      </c>
      <c r="I3" s="37"/>
      <c r="J3" s="95"/>
    </row>
    <row r="4" spans="1:11" s="80" customFormat="1" ht="21.9" customHeight="1">
      <c r="A4" s="96" t="s">
        <v>8</v>
      </c>
      <c r="B4" s="36" t="s">
        <v>18</v>
      </c>
      <c r="C4" s="34" t="s">
        <v>17</v>
      </c>
      <c r="D4" s="171" t="s">
        <v>98</v>
      </c>
      <c r="E4" s="34" t="s">
        <v>72</v>
      </c>
      <c r="F4" s="33" t="s">
        <v>16</v>
      </c>
      <c r="G4" s="171" t="s">
        <v>98</v>
      </c>
      <c r="H4" s="34" t="s">
        <v>72</v>
      </c>
      <c r="I4" s="33" t="s">
        <v>16</v>
      </c>
      <c r="J4" s="171" t="s">
        <v>98</v>
      </c>
    </row>
    <row r="5" spans="1:11" s="80" customFormat="1" ht="20.100000000000001" customHeight="1">
      <c r="A5" s="97" t="s">
        <v>2</v>
      </c>
      <c r="B5" s="169">
        <v>6305544</v>
      </c>
      <c r="C5" s="169">
        <v>6166375</v>
      </c>
      <c r="D5" s="168">
        <v>97.79</v>
      </c>
      <c r="E5" s="169">
        <v>6178702</v>
      </c>
      <c r="F5" s="169">
        <v>6115658</v>
      </c>
      <c r="G5" s="170">
        <v>98.98</v>
      </c>
      <c r="H5" s="169">
        <v>126842</v>
      </c>
      <c r="I5" s="169">
        <v>50717</v>
      </c>
      <c r="J5" s="168">
        <v>39.979999999999997</v>
      </c>
    </row>
    <row r="6" spans="1:11" s="80" customFormat="1" ht="20.100000000000001" customHeight="1">
      <c r="A6" s="97">
        <v>2</v>
      </c>
      <c r="B6" s="165">
        <v>6449944</v>
      </c>
      <c r="C6" s="165">
        <v>6347515</v>
      </c>
      <c r="D6" s="167">
        <v>98.41</v>
      </c>
      <c r="E6" s="165">
        <v>6334881</v>
      </c>
      <c r="F6" s="165">
        <v>6299807</v>
      </c>
      <c r="G6" s="166">
        <v>99.45</v>
      </c>
      <c r="H6" s="165">
        <v>115063</v>
      </c>
      <c r="I6" s="165">
        <v>47708</v>
      </c>
      <c r="J6" s="164">
        <v>41.46</v>
      </c>
    </row>
    <row r="7" spans="1:11" s="80" customFormat="1" ht="20.100000000000001" customHeight="1">
      <c r="A7" s="99">
        <v>3</v>
      </c>
      <c r="B7" s="161">
        <v>6435456</v>
      </c>
      <c r="C7" s="161">
        <v>6353671</v>
      </c>
      <c r="D7" s="163">
        <v>98.73</v>
      </c>
      <c r="E7" s="161">
        <v>6345780</v>
      </c>
      <c r="F7" s="161">
        <v>6317714</v>
      </c>
      <c r="G7" s="162">
        <v>99.56</v>
      </c>
      <c r="H7" s="161">
        <v>89676</v>
      </c>
      <c r="I7" s="161">
        <v>35957</v>
      </c>
      <c r="J7" s="160">
        <v>40.1</v>
      </c>
    </row>
    <row r="8" spans="1:11" ht="12" customHeight="1">
      <c r="A8" s="155" t="s">
        <v>97</v>
      </c>
      <c r="B8" s="159"/>
      <c r="C8" s="159"/>
      <c r="D8" s="159"/>
      <c r="E8" s="159"/>
      <c r="F8" s="159"/>
      <c r="G8" s="159"/>
      <c r="H8" s="159"/>
      <c r="I8" s="159"/>
      <c r="J8" s="158" t="s">
        <v>96</v>
      </c>
    </row>
    <row r="9" spans="1:11" ht="12" customHeight="1">
      <c r="A9" s="154"/>
      <c r="B9" s="154"/>
      <c r="C9" s="154"/>
      <c r="D9" s="157"/>
      <c r="E9" s="156"/>
      <c r="F9" s="154"/>
      <c r="G9" s="155"/>
      <c r="H9" s="154"/>
      <c r="I9" s="154"/>
      <c r="J9" s="153"/>
      <c r="K9" s="152"/>
    </row>
    <row r="10" spans="1:11">
      <c r="B10" s="151"/>
      <c r="E10" s="150"/>
      <c r="J10" s="23"/>
    </row>
    <row r="12" spans="1:11">
      <c r="C12" s="48"/>
    </row>
    <row r="16" spans="1:11">
      <c r="K16" s="149"/>
    </row>
  </sheetData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67F9B-DBBE-438B-9AFC-7D421369D85B}">
  <dimension ref="A1:H12"/>
  <sheetViews>
    <sheetView view="pageBreakPreview" zoomScale="115" zoomScaleNormal="100" zoomScaleSheetLayoutView="115" workbookViewId="0">
      <selection activeCell="D18" sqref="D18"/>
    </sheetView>
  </sheetViews>
  <sheetFormatPr defaultColWidth="9" defaultRowHeight="13.2"/>
  <cols>
    <col min="1" max="8" width="10.88671875" style="133" customWidth="1"/>
    <col min="9" max="16384" width="9" style="133"/>
  </cols>
  <sheetData>
    <row r="1" spans="1:8" ht="15" customHeight="1">
      <c r="A1" s="22" t="s">
        <v>113</v>
      </c>
      <c r="H1" s="132"/>
    </row>
    <row r="2" spans="1:8" ht="12.75" customHeight="1" thickBot="1">
      <c r="A2" s="22"/>
      <c r="H2" s="131"/>
    </row>
    <row r="3" spans="1:8" s="134" customFormat="1" ht="17.25" customHeight="1" thickTop="1">
      <c r="A3" s="135" t="s">
        <v>83</v>
      </c>
      <c r="B3" s="1029" t="s">
        <v>112</v>
      </c>
      <c r="C3" s="1327" t="s">
        <v>111</v>
      </c>
      <c r="D3" s="1328"/>
      <c r="E3" s="1260" t="s">
        <v>110</v>
      </c>
      <c r="F3" s="1228"/>
      <c r="G3" s="1228"/>
      <c r="H3" s="1230"/>
    </row>
    <row r="4" spans="1:8" s="134" customFormat="1" ht="17.25" customHeight="1">
      <c r="A4" s="104"/>
      <c r="B4" s="1326"/>
      <c r="C4" s="1329" t="s">
        <v>109</v>
      </c>
      <c r="D4" s="1330"/>
      <c r="E4" s="1331" t="s">
        <v>108</v>
      </c>
      <c r="F4" s="1332"/>
      <c r="G4" s="1331" t="s">
        <v>107</v>
      </c>
      <c r="H4" s="1332"/>
    </row>
    <row r="5" spans="1:8" s="134" customFormat="1" ht="17.25" customHeight="1">
      <c r="A5" s="129" t="s">
        <v>45</v>
      </c>
      <c r="B5" s="1030"/>
      <c r="C5" s="179" t="s">
        <v>105</v>
      </c>
      <c r="D5" s="148" t="s">
        <v>106</v>
      </c>
      <c r="E5" s="178" t="s">
        <v>105</v>
      </c>
      <c r="F5" s="148" t="s">
        <v>106</v>
      </c>
      <c r="G5" s="178" t="s">
        <v>105</v>
      </c>
      <c r="H5" s="148" t="s">
        <v>104</v>
      </c>
    </row>
    <row r="6" spans="1:8" s="134" customFormat="1" ht="20.100000000000001" customHeight="1">
      <c r="A6" s="128" t="s">
        <v>2</v>
      </c>
      <c r="B6" s="9">
        <v>85735</v>
      </c>
      <c r="C6" s="67">
        <v>62310</v>
      </c>
      <c r="D6" s="177">
        <v>72.7</v>
      </c>
      <c r="E6" s="67">
        <v>9787</v>
      </c>
      <c r="F6" s="177">
        <v>11.4</v>
      </c>
      <c r="G6" s="67">
        <v>13638</v>
      </c>
      <c r="H6" s="177">
        <v>15.9</v>
      </c>
    </row>
    <row r="7" spans="1:8" s="134" customFormat="1" ht="20.100000000000001" customHeight="1">
      <c r="A7" s="128">
        <v>2</v>
      </c>
      <c r="B7" s="127">
        <v>85620</v>
      </c>
      <c r="C7" s="67">
        <v>62879</v>
      </c>
      <c r="D7" s="177">
        <v>73.400000000000006</v>
      </c>
      <c r="E7" s="67">
        <v>8517</v>
      </c>
      <c r="F7" s="177">
        <v>10</v>
      </c>
      <c r="G7" s="67">
        <v>14224</v>
      </c>
      <c r="H7" s="177">
        <v>16.600000000000001</v>
      </c>
    </row>
    <row r="8" spans="1:8" s="134" customFormat="1" ht="20.100000000000001" customHeight="1">
      <c r="A8" s="126">
        <v>3</v>
      </c>
      <c r="B8" s="125">
        <v>86962</v>
      </c>
      <c r="C8" s="64">
        <v>63431</v>
      </c>
      <c r="D8" s="176">
        <v>72.900000000000006</v>
      </c>
      <c r="E8" s="64">
        <v>8124</v>
      </c>
      <c r="F8" s="176">
        <v>9.3000000000000007</v>
      </c>
      <c r="G8" s="64">
        <v>15407</v>
      </c>
      <c r="H8" s="176">
        <v>17.8</v>
      </c>
    </row>
    <row r="9" spans="1:8" ht="12.9" customHeight="1">
      <c r="A9" s="5" t="s">
        <v>78</v>
      </c>
      <c r="D9" s="175"/>
      <c r="F9" s="174"/>
      <c r="H9" s="23" t="s">
        <v>77</v>
      </c>
    </row>
    <row r="11" spans="1:8">
      <c r="C11" s="173"/>
    </row>
    <row r="12" spans="1:8">
      <c r="B12" s="173"/>
      <c r="C12" s="173"/>
    </row>
  </sheetData>
  <mergeCells count="6">
    <mergeCell ref="B3:B5"/>
    <mergeCell ref="C3:D3"/>
    <mergeCell ref="E3:H3"/>
    <mergeCell ref="C4:D4"/>
    <mergeCell ref="E4:F4"/>
    <mergeCell ref="G4:H4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CBC1-1230-4C51-B06E-7CDE9AEEF39C}">
  <dimension ref="A1:G9"/>
  <sheetViews>
    <sheetView view="pageBreakPreview" zoomScale="115" zoomScaleNormal="100" zoomScaleSheetLayoutView="115" workbookViewId="0">
      <selection activeCell="C23" sqref="C23"/>
    </sheetView>
  </sheetViews>
  <sheetFormatPr defaultColWidth="9" defaultRowHeight="13.2"/>
  <cols>
    <col min="1" max="1" width="21.33203125" style="21" customWidth="1"/>
    <col min="2" max="4" width="21.88671875" style="21" customWidth="1"/>
    <col min="5" max="8" width="11.6640625" style="21" customWidth="1"/>
    <col min="9" max="16384" width="9" style="21"/>
  </cols>
  <sheetData>
    <row r="1" spans="1:7" ht="15" customHeight="1">
      <c r="A1" s="22" t="s">
        <v>119</v>
      </c>
    </row>
    <row r="2" spans="1:7" ht="9.9" customHeight="1" thickBot="1">
      <c r="A2" s="22"/>
    </row>
    <row r="3" spans="1:7" s="50" customFormat="1" ht="14.25" customHeight="1" thickTop="1">
      <c r="A3" s="135" t="s">
        <v>83</v>
      </c>
      <c r="B3" s="1029" t="s">
        <v>118</v>
      </c>
      <c r="C3" s="1080" t="s">
        <v>117</v>
      </c>
      <c r="D3" s="1080" t="s">
        <v>116</v>
      </c>
      <c r="E3" s="185"/>
      <c r="F3" s="185"/>
      <c r="G3" s="185"/>
    </row>
    <row r="4" spans="1:7" s="50" customFormat="1" ht="12">
      <c r="A4" s="129" t="s">
        <v>79</v>
      </c>
      <c r="B4" s="1030"/>
      <c r="C4" s="1075"/>
      <c r="D4" s="1075"/>
      <c r="E4" s="185"/>
      <c r="F4" s="185"/>
      <c r="G4" s="185"/>
    </row>
    <row r="5" spans="1:7" s="50" customFormat="1" ht="20.100000000000001" customHeight="1">
      <c r="A5" s="128" t="s">
        <v>2</v>
      </c>
      <c r="B5" s="184">
        <v>81475</v>
      </c>
      <c r="C5" s="184">
        <v>42880</v>
      </c>
      <c r="D5" s="183">
        <v>52.63</v>
      </c>
      <c r="E5" s="181"/>
      <c r="F5" s="181"/>
      <c r="G5" s="180"/>
    </row>
    <row r="6" spans="1:7" s="50" customFormat="1" ht="20.100000000000001" customHeight="1">
      <c r="A6" s="128">
        <v>2</v>
      </c>
      <c r="B6" s="184">
        <v>82858</v>
      </c>
      <c r="C6" s="184">
        <v>41283</v>
      </c>
      <c r="D6" s="183">
        <v>49.82</v>
      </c>
      <c r="E6" s="181"/>
      <c r="F6" s="181"/>
      <c r="G6" s="180"/>
    </row>
    <row r="7" spans="1:7" s="50" customFormat="1" ht="20.100000000000001" customHeight="1">
      <c r="A7" s="126">
        <v>3</v>
      </c>
      <c r="B7" s="75">
        <v>82625</v>
      </c>
      <c r="C7" s="75">
        <v>41847</v>
      </c>
      <c r="D7" s="182">
        <v>50.65</v>
      </c>
      <c r="E7" s="181"/>
      <c r="F7" s="181"/>
      <c r="G7" s="180"/>
    </row>
    <row r="8" spans="1:7" ht="12" customHeight="1">
      <c r="A8" s="5" t="s">
        <v>115</v>
      </c>
      <c r="D8" s="23" t="s">
        <v>77</v>
      </c>
    </row>
    <row r="9" spans="1:7" ht="12" customHeight="1">
      <c r="A9" s="5" t="s">
        <v>114</v>
      </c>
    </row>
  </sheetData>
  <mergeCells count="3">
    <mergeCell ref="B3:B4"/>
    <mergeCell ref="C3:C4"/>
    <mergeCell ref="D3:D4"/>
  </mergeCells>
  <phoneticPr fontId="11"/>
  <pageMargins left="0.7" right="0.7" top="0.75" bottom="0.75" header="0.3" footer="0.3"/>
  <pageSetup paperSize="9" orientation="portrait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0CD3-2756-40BE-95BA-383ABC75123D}">
  <dimension ref="A1:O13"/>
  <sheetViews>
    <sheetView view="pageBreakPreview" zoomScale="115" zoomScaleNormal="100" zoomScaleSheetLayoutView="115" workbookViewId="0">
      <selection activeCell="J23" sqref="J23"/>
    </sheetView>
  </sheetViews>
  <sheetFormatPr defaultColWidth="9" defaultRowHeight="13.2"/>
  <cols>
    <col min="1" max="1" width="7.21875" style="21" customWidth="1"/>
    <col min="2" max="2" width="8.109375" style="21" customWidth="1"/>
    <col min="3" max="3" width="5.6640625" style="21" customWidth="1"/>
    <col min="4" max="4" width="8.109375" style="21" customWidth="1"/>
    <col min="5" max="5" width="6.21875" style="21" customWidth="1"/>
    <col min="6" max="6" width="6.33203125" style="21" customWidth="1"/>
    <col min="7" max="7" width="5.6640625" style="21" customWidth="1"/>
    <col min="8" max="8" width="6.109375" style="21" customWidth="1"/>
    <col min="9" max="9" width="6.6640625" style="21" customWidth="1"/>
    <col min="10" max="10" width="6.21875" style="21" customWidth="1"/>
    <col min="11" max="11" width="5.88671875" style="21" customWidth="1"/>
    <col min="12" max="13" width="6.109375" style="21" customWidth="1"/>
    <col min="14" max="14" width="6.33203125" style="21" customWidth="1"/>
    <col min="15" max="16384" width="9" style="21"/>
  </cols>
  <sheetData>
    <row r="1" spans="1:15" s="198" customFormat="1" ht="15" customHeight="1">
      <c r="A1" s="201" t="s">
        <v>136</v>
      </c>
    </row>
    <row r="2" spans="1:15" s="198" customFormat="1" ht="12.9" customHeight="1" thickBot="1">
      <c r="A2" s="200"/>
      <c r="B2" s="199"/>
      <c r="C2" s="199"/>
      <c r="D2" s="199"/>
      <c r="E2" s="199"/>
      <c r="F2" s="131"/>
      <c r="N2" s="131"/>
    </row>
    <row r="3" spans="1:15" ht="16.5" customHeight="1" thickTop="1">
      <c r="A3" s="130" t="s">
        <v>83</v>
      </c>
      <c r="B3" s="1333" t="s">
        <v>135</v>
      </c>
      <c r="C3" s="1032" t="s">
        <v>134</v>
      </c>
      <c r="D3" s="1260" t="s">
        <v>133</v>
      </c>
      <c r="E3" s="1228"/>
      <c r="F3" s="1230"/>
      <c r="G3" s="1337" t="s">
        <v>132</v>
      </c>
      <c r="H3" s="1338"/>
      <c r="I3" s="1339"/>
      <c r="J3" s="1260" t="s">
        <v>131</v>
      </c>
      <c r="K3" s="1230"/>
      <c r="L3" s="1260" t="s">
        <v>130</v>
      </c>
      <c r="M3" s="1228"/>
      <c r="N3" s="1230"/>
      <c r="O3" s="50"/>
    </row>
    <row r="4" spans="1:15" ht="13.5" customHeight="1">
      <c r="A4" s="197"/>
      <c r="B4" s="1334"/>
      <c r="C4" s="1336"/>
      <c r="D4" s="1341" t="s">
        <v>129</v>
      </c>
      <c r="E4" s="1341" t="s">
        <v>128</v>
      </c>
      <c r="F4" s="1341" t="s">
        <v>127</v>
      </c>
      <c r="G4" s="1340">
        <v>0</v>
      </c>
      <c r="H4" s="1340">
        <v>1</v>
      </c>
      <c r="I4" s="1340">
        <v>2</v>
      </c>
      <c r="J4" s="1340" t="s">
        <v>126</v>
      </c>
      <c r="K4" s="1340" t="s">
        <v>125</v>
      </c>
      <c r="L4" s="1341" t="s">
        <v>124</v>
      </c>
      <c r="M4" s="1341" t="s">
        <v>123</v>
      </c>
      <c r="N4" s="1342" t="s">
        <v>122</v>
      </c>
      <c r="O4" s="50"/>
    </row>
    <row r="5" spans="1:15">
      <c r="A5" s="196" t="s">
        <v>79</v>
      </c>
      <c r="B5" s="1335"/>
      <c r="C5" s="1033"/>
      <c r="D5" s="1341"/>
      <c r="E5" s="1341"/>
      <c r="F5" s="1341"/>
      <c r="G5" s="1340"/>
      <c r="H5" s="1340"/>
      <c r="I5" s="1340"/>
      <c r="J5" s="1340"/>
      <c r="K5" s="1340"/>
      <c r="L5" s="1341"/>
      <c r="M5" s="1341"/>
      <c r="N5" s="1343"/>
      <c r="O5" s="50"/>
    </row>
    <row r="6" spans="1:15" ht="18" customHeight="1">
      <c r="A6" s="195" t="s">
        <v>2</v>
      </c>
      <c r="B6" s="194">
        <v>1265</v>
      </c>
      <c r="C6" s="194">
        <v>11</v>
      </c>
      <c r="D6" s="194">
        <v>1211</v>
      </c>
      <c r="E6" s="194">
        <v>807</v>
      </c>
      <c r="F6" s="194">
        <v>404</v>
      </c>
      <c r="G6" s="194">
        <v>495</v>
      </c>
      <c r="H6" s="194">
        <v>504</v>
      </c>
      <c r="I6" s="194">
        <v>192</v>
      </c>
      <c r="J6" s="194">
        <v>428</v>
      </c>
      <c r="K6" s="194">
        <v>763</v>
      </c>
      <c r="L6" s="194">
        <v>152</v>
      </c>
      <c r="M6" s="194">
        <v>263</v>
      </c>
      <c r="N6" s="193">
        <v>850</v>
      </c>
      <c r="O6" s="50"/>
    </row>
    <row r="7" spans="1:15" ht="18" customHeight="1">
      <c r="A7" s="128">
        <v>2</v>
      </c>
      <c r="B7" s="192">
        <v>1165</v>
      </c>
      <c r="C7" s="192">
        <v>13</v>
      </c>
      <c r="D7" s="192">
        <v>1125</v>
      </c>
      <c r="E7" s="192">
        <v>753</v>
      </c>
      <c r="F7" s="192">
        <v>372</v>
      </c>
      <c r="G7" s="192">
        <v>469</v>
      </c>
      <c r="H7" s="192">
        <v>468</v>
      </c>
      <c r="I7" s="192">
        <v>176</v>
      </c>
      <c r="J7" s="192">
        <v>389</v>
      </c>
      <c r="K7" s="192">
        <v>723</v>
      </c>
      <c r="L7" s="192">
        <v>146</v>
      </c>
      <c r="M7" s="192">
        <v>192</v>
      </c>
      <c r="N7" s="192">
        <v>827</v>
      </c>
      <c r="O7" s="50"/>
    </row>
    <row r="8" spans="1:15" ht="18" customHeight="1">
      <c r="A8" s="126">
        <v>3</v>
      </c>
      <c r="B8" s="191">
        <v>1130</v>
      </c>
      <c r="C8" s="191">
        <v>8</v>
      </c>
      <c r="D8" s="191">
        <v>1095</v>
      </c>
      <c r="E8" s="191">
        <v>722</v>
      </c>
      <c r="F8" s="191">
        <v>373</v>
      </c>
      <c r="G8" s="191">
        <v>478</v>
      </c>
      <c r="H8" s="191">
        <v>426</v>
      </c>
      <c r="I8" s="191">
        <v>178</v>
      </c>
      <c r="J8" s="191">
        <v>432</v>
      </c>
      <c r="K8" s="191">
        <v>650</v>
      </c>
      <c r="L8" s="191">
        <v>162</v>
      </c>
      <c r="M8" s="191">
        <v>169</v>
      </c>
      <c r="N8" s="191">
        <v>799</v>
      </c>
      <c r="O8" s="50"/>
    </row>
    <row r="9" spans="1:15">
      <c r="A9" s="5" t="s">
        <v>78</v>
      </c>
      <c r="B9" s="187"/>
      <c r="C9" s="187"/>
      <c r="D9" s="190"/>
      <c r="E9" s="187"/>
      <c r="F9" s="187"/>
      <c r="G9" s="187"/>
      <c r="H9" s="187"/>
      <c r="I9" s="187"/>
      <c r="J9" s="187"/>
      <c r="K9" s="187"/>
      <c r="L9" s="187"/>
      <c r="M9" s="187"/>
      <c r="N9" s="23" t="s">
        <v>1165</v>
      </c>
      <c r="O9" s="189"/>
    </row>
    <row r="10" spans="1:15">
      <c r="A10" s="80"/>
      <c r="B10" s="80"/>
      <c r="C10" s="80"/>
      <c r="D10" s="124"/>
      <c r="F10" s="5"/>
      <c r="G10" s="80"/>
      <c r="H10" s="80"/>
      <c r="N10" s="186" t="s">
        <v>121</v>
      </c>
      <c r="O10" s="27"/>
    </row>
    <row r="11" spans="1:15">
      <c r="A11" s="188"/>
      <c r="B11" s="187"/>
      <c r="C11" s="187"/>
      <c r="D11" s="124"/>
      <c r="F11" s="187"/>
      <c r="G11" s="187"/>
      <c r="H11" s="187"/>
      <c r="I11" s="187"/>
      <c r="J11" s="187"/>
      <c r="K11" s="187"/>
      <c r="L11" s="187"/>
      <c r="M11" s="187"/>
      <c r="N11" s="186" t="s">
        <v>120</v>
      </c>
      <c r="O11" s="27"/>
    </row>
    <row r="12" spans="1:15">
      <c r="D12" s="5"/>
    </row>
    <row r="13" spans="1:15">
      <c r="D13" s="124"/>
    </row>
  </sheetData>
  <mergeCells count="17">
    <mergeCell ref="L3:N3"/>
    <mergeCell ref="D4:D5"/>
    <mergeCell ref="E4:E5"/>
    <mergeCell ref="F4:F5"/>
    <mergeCell ref="G4:G5"/>
    <mergeCell ref="N4:N5"/>
    <mergeCell ref="L4:L5"/>
    <mergeCell ref="M4:M5"/>
    <mergeCell ref="B3:B5"/>
    <mergeCell ref="C3:C5"/>
    <mergeCell ref="D3:F3"/>
    <mergeCell ref="G3:I3"/>
    <mergeCell ref="J3:K3"/>
    <mergeCell ref="H4:H5"/>
    <mergeCell ref="I4:I5"/>
    <mergeCell ref="J4:J5"/>
    <mergeCell ref="K4:K5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08A28-DFE0-4734-AF68-44EF0645675F}">
  <dimension ref="A1:F40"/>
  <sheetViews>
    <sheetView view="pageBreakPreview" zoomScale="115" zoomScaleNormal="100" zoomScaleSheetLayoutView="115" workbookViewId="0">
      <selection activeCell="B20" sqref="B20"/>
    </sheetView>
  </sheetViews>
  <sheetFormatPr defaultColWidth="9" defaultRowHeight="13.2"/>
  <cols>
    <col min="1" max="1" width="14.44140625" style="198" customWidth="1"/>
    <col min="2" max="2" width="14.6640625" style="198" customWidth="1"/>
    <col min="3" max="6" width="14.44140625" style="198" customWidth="1"/>
    <col min="7" max="16384" width="9" style="198"/>
  </cols>
  <sheetData>
    <row r="1" spans="1:6" ht="15" customHeight="1">
      <c r="A1" s="201" t="s">
        <v>149</v>
      </c>
    </row>
    <row r="2" spans="1:6" ht="12.9" customHeight="1" thickBot="1">
      <c r="A2" s="200"/>
      <c r="B2" s="199"/>
      <c r="C2" s="199"/>
      <c r="D2" s="199"/>
      <c r="E2" s="199"/>
      <c r="F2" s="131" t="s">
        <v>148</v>
      </c>
    </row>
    <row r="3" spans="1:6" s="210" customFormat="1" ht="15.75" customHeight="1" thickTop="1">
      <c r="A3" s="218" t="s">
        <v>102</v>
      </c>
      <c r="B3" s="1344" t="s">
        <v>147</v>
      </c>
      <c r="C3" s="217" t="s">
        <v>146</v>
      </c>
      <c r="D3" s="216"/>
      <c r="E3" s="1344" t="s">
        <v>145</v>
      </c>
      <c r="F3" s="215" t="s">
        <v>144</v>
      </c>
    </row>
    <row r="4" spans="1:6" s="210" customFormat="1" ht="13.5" customHeight="1">
      <c r="A4" s="214" t="s">
        <v>143</v>
      </c>
      <c r="B4" s="1345"/>
      <c r="C4" s="213" t="s">
        <v>142</v>
      </c>
      <c r="D4" s="212" t="s">
        <v>141</v>
      </c>
      <c r="E4" s="1345"/>
      <c r="F4" s="211" t="s">
        <v>140</v>
      </c>
    </row>
    <row r="5" spans="1:6" s="205" customFormat="1" ht="20.100000000000001" customHeight="1">
      <c r="A5" s="209" t="s">
        <v>139</v>
      </c>
      <c r="B5" s="208">
        <v>135775</v>
      </c>
      <c r="C5" s="208">
        <v>93530</v>
      </c>
      <c r="D5" s="208">
        <v>974</v>
      </c>
      <c r="E5" s="208">
        <v>41271</v>
      </c>
      <c r="F5" s="208">
        <v>3286</v>
      </c>
    </row>
    <row r="6" spans="1:6" s="205" customFormat="1" ht="20.100000000000001" customHeight="1">
      <c r="A6" s="209">
        <v>3</v>
      </c>
      <c r="B6" s="208">
        <v>135718</v>
      </c>
      <c r="C6" s="208">
        <v>94605</v>
      </c>
      <c r="D6" s="208">
        <v>937</v>
      </c>
      <c r="E6" s="208">
        <v>40176</v>
      </c>
      <c r="F6" s="208">
        <v>3344</v>
      </c>
    </row>
    <row r="7" spans="1:6" s="205" customFormat="1" ht="20.100000000000001" customHeight="1">
      <c r="A7" s="207">
        <v>4</v>
      </c>
      <c r="B7" s="206">
        <v>134205</v>
      </c>
      <c r="C7" s="206">
        <v>94294</v>
      </c>
      <c r="D7" s="206">
        <v>980</v>
      </c>
      <c r="E7" s="206">
        <v>38931</v>
      </c>
      <c r="F7" s="206">
        <v>3564</v>
      </c>
    </row>
    <row r="8" spans="1:6" s="203" customFormat="1" ht="12" customHeight="1">
      <c r="A8" s="5" t="s">
        <v>138</v>
      </c>
      <c r="D8" s="204"/>
      <c r="E8" s="204"/>
      <c r="F8" s="131" t="s">
        <v>137</v>
      </c>
    </row>
    <row r="9" spans="1:6" s="203" customFormat="1" ht="13.5" customHeight="1">
      <c r="B9" s="202"/>
      <c r="F9" s="131"/>
    </row>
    <row r="10" spans="1:6" s="203" customFormat="1" ht="13.5" customHeight="1"/>
    <row r="11" spans="1:6" s="202" customFormat="1" ht="13.5" customHeight="1"/>
    <row r="12" spans="1:6" s="202" customFormat="1" ht="13.5" customHeight="1"/>
    <row r="13" spans="1:6" s="202" customFormat="1" ht="13.5" customHeight="1"/>
    <row r="14" spans="1:6" s="202" customFormat="1" ht="13.5" customHeight="1"/>
    <row r="15" spans="1:6" s="202" customFormat="1" ht="13.5" customHeight="1"/>
    <row r="16" spans="1:6" s="202" customFormat="1" ht="13.5" customHeight="1"/>
    <row r="17" s="202" customFormat="1" ht="13.5" customHeight="1"/>
    <row r="18" s="202" customFormat="1" ht="13.5" customHeight="1"/>
    <row r="19" s="202" customFormat="1" ht="13.5" customHeight="1"/>
    <row r="20" s="202" customFormat="1" ht="13.5" customHeight="1"/>
    <row r="21" s="202" customFormat="1" ht="13.5" customHeight="1"/>
    <row r="22" s="202" customFormat="1" ht="13.5" customHeight="1"/>
    <row r="23" s="202" customFormat="1" ht="13.5" customHeight="1"/>
    <row r="24" s="202" customFormat="1" ht="13.5" customHeight="1"/>
    <row r="25" s="202" customFormat="1" ht="13.5" customHeight="1"/>
    <row r="26" s="202" customFormat="1" ht="13.5" customHeight="1"/>
    <row r="27" s="202" customFormat="1" ht="13.5" customHeight="1"/>
    <row r="28" s="202" customFormat="1" ht="13.5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2">
    <mergeCell ref="B3:B4"/>
    <mergeCell ref="E3:E4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0261-0AD7-4023-8986-E141A3ECB29F}">
  <dimension ref="A1:L36"/>
  <sheetViews>
    <sheetView view="pageBreakPreview" zoomScale="120" zoomScaleNormal="100" zoomScaleSheetLayoutView="120" workbookViewId="0">
      <selection activeCell="E20" sqref="E20"/>
    </sheetView>
  </sheetViews>
  <sheetFormatPr defaultColWidth="10.33203125" defaultRowHeight="13.2"/>
  <cols>
    <col min="1" max="1" width="8.6640625" style="198" customWidth="1"/>
    <col min="2" max="3" width="9.33203125" style="198" customWidth="1"/>
    <col min="4" max="6" width="8.6640625" style="198" customWidth="1"/>
    <col min="7" max="7" width="8.33203125" style="198" customWidth="1"/>
    <col min="8" max="8" width="10.6640625" style="198" customWidth="1"/>
    <col min="9" max="10" width="8.33203125" style="198" customWidth="1"/>
    <col min="11" max="16384" width="10.33203125" style="198"/>
  </cols>
  <sheetData>
    <row r="1" spans="1:12" s="229" customFormat="1" ht="15" customHeight="1">
      <c r="A1" s="201" t="s">
        <v>163</v>
      </c>
    </row>
    <row r="2" spans="1:12" ht="9.9" customHeight="1" thickBot="1">
      <c r="A2" s="201"/>
    </row>
    <row r="3" spans="1:12" s="210" customFormat="1" ht="13.5" customHeight="1" thickTop="1">
      <c r="A3" s="228" t="s">
        <v>21</v>
      </c>
      <c r="B3" s="227"/>
      <c r="C3" s="1349" t="s">
        <v>162</v>
      </c>
      <c r="D3" s="1344" t="s">
        <v>161</v>
      </c>
      <c r="E3" s="1349" t="s">
        <v>160</v>
      </c>
      <c r="F3" s="1349" t="s">
        <v>159</v>
      </c>
      <c r="G3" s="1344" t="s">
        <v>158</v>
      </c>
      <c r="H3" s="1350" t="s">
        <v>157</v>
      </c>
      <c r="I3" s="227"/>
      <c r="J3" s="1346" t="s">
        <v>156</v>
      </c>
    </row>
    <row r="4" spans="1:12" s="210" customFormat="1" ht="13.5" customHeight="1">
      <c r="A4" s="226"/>
      <c r="B4" s="209" t="s">
        <v>155</v>
      </c>
      <c r="C4" s="1334"/>
      <c r="D4" s="1326"/>
      <c r="E4" s="1334"/>
      <c r="F4" s="1334"/>
      <c r="G4" s="1326"/>
      <c r="H4" s="1351"/>
      <c r="I4" s="209" t="s">
        <v>154</v>
      </c>
      <c r="J4" s="1347"/>
    </row>
    <row r="5" spans="1:12" s="210" customFormat="1" ht="13.5" customHeight="1">
      <c r="A5" s="225" t="s">
        <v>19</v>
      </c>
      <c r="B5" s="213"/>
      <c r="C5" s="1335"/>
      <c r="D5" s="1030"/>
      <c r="E5" s="1335"/>
      <c r="F5" s="1335"/>
      <c r="G5" s="1030"/>
      <c r="H5" s="1352"/>
      <c r="I5" s="213"/>
      <c r="J5" s="1348"/>
    </row>
    <row r="6" spans="1:12" s="220" customFormat="1" ht="20.100000000000001" customHeight="1">
      <c r="A6" s="209" t="s">
        <v>2</v>
      </c>
      <c r="B6" s="208">
        <v>159696</v>
      </c>
      <c r="C6" s="208">
        <v>153391</v>
      </c>
      <c r="D6" s="208">
        <v>2101</v>
      </c>
      <c r="E6" s="208">
        <v>1020</v>
      </c>
      <c r="F6" s="208">
        <v>2642</v>
      </c>
      <c r="G6" s="208">
        <v>172</v>
      </c>
      <c r="H6" s="208">
        <v>226</v>
      </c>
      <c r="I6" s="208">
        <v>69</v>
      </c>
      <c r="J6" s="224">
        <v>75</v>
      </c>
    </row>
    <row r="7" spans="1:12" s="220" customFormat="1" ht="20.100000000000001" customHeight="1">
      <c r="A7" s="209">
        <v>2</v>
      </c>
      <c r="B7" s="46">
        <v>159938</v>
      </c>
      <c r="C7" s="223">
        <v>154046</v>
      </c>
      <c r="D7" s="223">
        <v>1852</v>
      </c>
      <c r="E7" s="223">
        <v>819</v>
      </c>
      <c r="F7" s="223">
        <v>2676</v>
      </c>
      <c r="G7" s="223">
        <v>153</v>
      </c>
      <c r="H7" s="223">
        <v>218</v>
      </c>
      <c r="I7" s="223">
        <v>74</v>
      </c>
      <c r="J7" s="208">
        <v>100</v>
      </c>
    </row>
    <row r="8" spans="1:12" s="220" customFormat="1" ht="20.100000000000001" customHeight="1">
      <c r="A8" s="207">
        <v>3</v>
      </c>
      <c r="B8" s="44">
        <v>159592</v>
      </c>
      <c r="C8" s="222">
        <v>153990</v>
      </c>
      <c r="D8" s="222">
        <v>1649</v>
      </c>
      <c r="E8" s="222">
        <v>661</v>
      </c>
      <c r="F8" s="222">
        <v>2743</v>
      </c>
      <c r="G8" s="222">
        <v>141</v>
      </c>
      <c r="H8" s="222">
        <v>204</v>
      </c>
      <c r="I8" s="222">
        <v>77</v>
      </c>
      <c r="J8" s="206">
        <v>127</v>
      </c>
      <c r="L8" s="221"/>
    </row>
    <row r="9" spans="1:12" s="203" customFormat="1" ht="12" customHeight="1">
      <c r="A9" s="5" t="s">
        <v>153</v>
      </c>
      <c r="G9" s="204" t="s">
        <v>152</v>
      </c>
      <c r="J9" s="131" t="s">
        <v>151</v>
      </c>
    </row>
    <row r="10" spans="1:12" s="203" customFormat="1" ht="12" customHeight="1">
      <c r="A10" s="5" t="s">
        <v>50</v>
      </c>
      <c r="G10" s="204" t="s">
        <v>150</v>
      </c>
    </row>
    <row r="11" spans="1:12" s="203" customFormat="1" ht="13.5" customHeight="1">
      <c r="J11" s="131"/>
    </row>
    <row r="12" spans="1:12" s="202" customFormat="1" ht="13.5" customHeight="1">
      <c r="A12" s="205"/>
    </row>
    <row r="13" spans="1:12" s="202" customFormat="1" ht="13.5" customHeight="1"/>
    <row r="14" spans="1:12" s="202" customFormat="1" ht="13.5" customHeight="1"/>
    <row r="15" spans="1:12" s="202" customFormat="1" ht="13.5" customHeight="1">
      <c r="I15" s="219"/>
    </row>
    <row r="16" spans="1:12" s="202" customFormat="1" ht="13.5" customHeight="1"/>
    <row r="17" s="202" customFormat="1" ht="13.5" customHeight="1"/>
    <row r="18" s="202" customFormat="1" ht="13.5" customHeight="1"/>
    <row r="19" s="202" customFormat="1" ht="13.5" customHeight="1"/>
    <row r="20" s="202" customFormat="1" ht="13.5" customHeight="1"/>
    <row r="21" s="202" customFormat="1" ht="13.5" customHeight="1"/>
    <row r="22" s="202" customFormat="1" ht="13.5" customHeight="1"/>
    <row r="23" s="202" customFormat="1" ht="13.5" customHeight="1"/>
    <row r="24" s="202" customFormat="1" ht="13.5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</sheetData>
  <mergeCells count="7">
    <mergeCell ref="J3:J5"/>
    <mergeCell ref="C3:C5"/>
    <mergeCell ref="D3:D5"/>
    <mergeCell ref="E3:E5"/>
    <mergeCell ref="F3:F5"/>
    <mergeCell ref="G3:G5"/>
    <mergeCell ref="H3:H5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DB7E6-5B35-4088-8ECF-701302D01AD9}">
  <dimension ref="A1:C30"/>
  <sheetViews>
    <sheetView view="pageBreakPreview" zoomScale="112" zoomScaleNormal="100" zoomScaleSheetLayoutView="112" workbookViewId="0">
      <selection activeCell="B21" sqref="B21"/>
    </sheetView>
  </sheetViews>
  <sheetFormatPr defaultColWidth="9" defaultRowHeight="13.2"/>
  <cols>
    <col min="1" max="1" width="28.88671875" style="198" customWidth="1"/>
    <col min="2" max="3" width="29.109375" style="198" customWidth="1"/>
    <col min="4" max="16384" width="9" style="198"/>
  </cols>
  <sheetData>
    <row r="1" spans="1:3" s="229" customFormat="1" ht="15" customHeight="1">
      <c r="A1" s="201" t="s">
        <v>168</v>
      </c>
    </row>
    <row r="2" spans="1:3" ht="9.9" customHeight="1" thickBot="1">
      <c r="A2" s="201"/>
    </row>
    <row r="3" spans="1:3" s="210" customFormat="1" ht="16.5" customHeight="1" thickTop="1">
      <c r="A3" s="218" t="s">
        <v>21</v>
      </c>
      <c r="B3" s="215" t="s">
        <v>167</v>
      </c>
      <c r="C3" s="1344" t="s">
        <v>166</v>
      </c>
    </row>
    <row r="4" spans="1:3" s="210" customFormat="1" ht="16.5" customHeight="1">
      <c r="A4" s="214" t="s">
        <v>19</v>
      </c>
      <c r="B4" s="211" t="s">
        <v>165</v>
      </c>
      <c r="C4" s="1030"/>
    </row>
    <row r="5" spans="1:3" s="205" customFormat="1" ht="20.100000000000001" customHeight="1">
      <c r="A5" s="209" t="s">
        <v>2</v>
      </c>
      <c r="B5" s="232">
        <v>5325</v>
      </c>
      <c r="C5" s="232">
        <v>1</v>
      </c>
    </row>
    <row r="6" spans="1:3" s="205" customFormat="1" ht="20.100000000000001" customHeight="1">
      <c r="A6" s="209">
        <v>2</v>
      </c>
      <c r="B6" s="46">
        <v>5394</v>
      </c>
      <c r="C6" s="231">
        <v>1</v>
      </c>
    </row>
    <row r="7" spans="1:3" s="205" customFormat="1" ht="20.100000000000001" customHeight="1">
      <c r="A7" s="207">
        <v>3</v>
      </c>
      <c r="B7" s="44">
        <v>5539</v>
      </c>
      <c r="C7" s="230">
        <v>1</v>
      </c>
    </row>
    <row r="8" spans="1:3" s="203" customFormat="1" ht="12" customHeight="1">
      <c r="A8" s="5" t="s">
        <v>164</v>
      </c>
      <c r="C8" s="131"/>
    </row>
    <row r="9" spans="1:3" s="202" customFormat="1" ht="12" customHeight="1">
      <c r="A9" s="5" t="s">
        <v>50</v>
      </c>
    </row>
    <row r="10" spans="1:3" s="202" customFormat="1" ht="24" customHeight="1">
      <c r="A10" s="205"/>
    </row>
    <row r="11" spans="1:3" s="202" customFormat="1" ht="13.5" customHeight="1"/>
    <row r="12" spans="1:3" s="202" customFormat="1" ht="13.5" customHeight="1"/>
    <row r="13" spans="1:3" s="202" customFormat="1" ht="13.5" customHeight="1"/>
    <row r="14" spans="1:3" s="202" customFormat="1" ht="13.5" customHeight="1"/>
    <row r="15" spans="1:3" s="202" customFormat="1" ht="13.5" customHeight="1"/>
    <row r="16" spans="1:3" s="202" customFormat="1" ht="13.5" customHeight="1"/>
    <row r="17" s="202" customFormat="1" ht="13.5" customHeight="1"/>
    <row r="18" s="202" customFormat="1" ht="13.5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</sheetData>
  <mergeCells count="1">
    <mergeCell ref="C3:C4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A8959-B23C-4F01-9972-80D29BD0B12D}">
  <dimension ref="A1:E41"/>
  <sheetViews>
    <sheetView view="pageBreakPreview" zoomScaleNormal="100" zoomScaleSheetLayoutView="100" workbookViewId="0">
      <selection activeCell="D22" sqref="D22"/>
    </sheetView>
  </sheetViews>
  <sheetFormatPr defaultColWidth="9" defaultRowHeight="13.2"/>
  <cols>
    <col min="1" max="1" width="17.88671875" style="198" customWidth="1"/>
    <col min="2" max="5" width="17.21875" style="198" customWidth="1"/>
    <col min="6" max="16384" width="9" style="198"/>
  </cols>
  <sheetData>
    <row r="1" spans="1:5" s="229" customFormat="1" ht="15" customHeight="1">
      <c r="A1" s="201" t="s">
        <v>174</v>
      </c>
    </row>
    <row r="2" spans="1:5" ht="9.9" customHeight="1" thickBot="1">
      <c r="A2" s="201"/>
    </row>
    <row r="3" spans="1:5" s="210" customFormat="1" ht="16.5" customHeight="1" thickTop="1">
      <c r="A3" s="218" t="s">
        <v>102</v>
      </c>
      <c r="B3" s="1353" t="s">
        <v>173</v>
      </c>
      <c r="C3" s="238"/>
      <c r="D3" s="237"/>
      <c r="E3" s="1344" t="s">
        <v>172</v>
      </c>
    </row>
    <row r="4" spans="1:5" s="210" customFormat="1" ht="16.5" customHeight="1">
      <c r="A4" s="236" t="s">
        <v>8</v>
      </c>
      <c r="B4" s="1269"/>
      <c r="C4" s="235" t="s">
        <v>171</v>
      </c>
      <c r="D4" s="235" t="s">
        <v>170</v>
      </c>
      <c r="E4" s="1354"/>
    </row>
    <row r="5" spans="1:5" s="205" customFormat="1" ht="20.100000000000001" customHeight="1">
      <c r="A5" s="209" t="s">
        <v>2</v>
      </c>
      <c r="B5" s="208">
        <v>36099</v>
      </c>
      <c r="C5" s="208">
        <v>8725</v>
      </c>
      <c r="D5" s="234">
        <v>27374</v>
      </c>
      <c r="E5" s="208">
        <v>59</v>
      </c>
    </row>
    <row r="6" spans="1:5" s="205" customFormat="1" ht="20.100000000000001" customHeight="1">
      <c r="A6" s="209">
        <v>2</v>
      </c>
      <c r="B6" s="208">
        <v>39611</v>
      </c>
      <c r="C6" s="208">
        <v>8901</v>
      </c>
      <c r="D6" s="234">
        <v>30710</v>
      </c>
      <c r="E6" s="208">
        <v>44</v>
      </c>
    </row>
    <row r="7" spans="1:5" s="205" customFormat="1" ht="20.100000000000001" customHeight="1">
      <c r="A7" s="207">
        <v>3</v>
      </c>
      <c r="B7" s="206">
        <v>41325</v>
      </c>
      <c r="C7" s="206">
        <v>9108</v>
      </c>
      <c r="D7" s="233">
        <v>32217</v>
      </c>
      <c r="E7" s="206">
        <v>52</v>
      </c>
    </row>
    <row r="8" spans="1:5" s="203" customFormat="1" ht="12.9" customHeight="1">
      <c r="A8" s="203" t="s">
        <v>169</v>
      </c>
      <c r="D8" s="131"/>
    </row>
    <row r="9" spans="1:5" s="202" customFormat="1" ht="13.5" customHeight="1"/>
    <row r="10" spans="1:5" s="202" customFormat="1" ht="13.5" customHeight="1"/>
    <row r="11" spans="1:5" s="202" customFormat="1" ht="13.5" customHeight="1"/>
    <row r="12" spans="1:5" s="202" customFormat="1" ht="13.5" customHeight="1"/>
    <row r="13" spans="1:5" s="202" customFormat="1" ht="13.5" customHeight="1"/>
    <row r="14" spans="1:5" s="202" customFormat="1" ht="13.5" customHeight="1"/>
    <row r="15" spans="1:5" s="202" customFormat="1" ht="13.5" customHeight="1"/>
    <row r="16" spans="1:5" s="202" customFormat="1" ht="13.5" customHeight="1"/>
    <row r="17" s="202" customFormat="1" ht="13.5" customHeight="1"/>
    <row r="18" s="202" customFormat="1" ht="13.5" customHeight="1"/>
    <row r="19" s="202" customFormat="1" ht="13.5" customHeight="1"/>
    <row r="20" s="202" customFormat="1" ht="13.5" customHeight="1"/>
    <row r="21" s="202" customFormat="1" ht="13.5" customHeight="1"/>
    <row r="22" s="202" customFormat="1" ht="13.5" customHeight="1"/>
    <row r="23" s="202" customFormat="1" ht="13.5" customHeight="1"/>
    <row r="24" s="202" customFormat="1" ht="13.5" customHeight="1"/>
    <row r="25" s="202" customFormat="1" ht="13.5" customHeight="1"/>
    <row r="26" s="202" customFormat="1" ht="13.5" customHeight="1"/>
    <row r="27" s="202" customFormat="1" ht="13.5" customHeight="1"/>
    <row r="28" s="202" customFormat="1" ht="13.5" customHeight="1"/>
    <row r="29" s="202" customFormat="1" ht="13.5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</sheetData>
  <mergeCells count="2">
    <mergeCell ref="B3:B4"/>
    <mergeCell ref="E3:E4"/>
  </mergeCells>
  <phoneticPr fontId="11"/>
  <pageMargins left="0.5" right="0.38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E455E-3EAD-4B02-9245-6F37A3B9F86A}">
  <dimension ref="A1:D18"/>
  <sheetViews>
    <sheetView view="pageBreakPreview" zoomScaleNormal="100" zoomScaleSheetLayoutView="100" workbookViewId="0">
      <selection activeCell="A20" sqref="A20"/>
    </sheetView>
  </sheetViews>
  <sheetFormatPr defaultColWidth="9" defaultRowHeight="13.2"/>
  <cols>
    <col min="1" max="3" width="28.6640625" style="261" customWidth="1"/>
    <col min="4" max="4" width="1.44140625" style="261" customWidth="1"/>
    <col min="5" max="16384" width="9" style="261"/>
  </cols>
  <sheetData>
    <row r="1" spans="1:4" ht="15" customHeight="1">
      <c r="A1" s="22" t="s">
        <v>202</v>
      </c>
      <c r="B1" s="280"/>
      <c r="C1" s="279"/>
    </row>
    <row r="2" spans="1:4" s="274" customFormat="1" ht="12.9" customHeight="1" thickBot="1">
      <c r="A2" s="278"/>
      <c r="B2" s="277"/>
      <c r="C2" s="276" t="s">
        <v>1161</v>
      </c>
      <c r="D2" s="275"/>
    </row>
    <row r="3" spans="1:4" s="266" customFormat="1" ht="12.6" thickTop="1">
      <c r="A3" s="273" t="s">
        <v>21</v>
      </c>
      <c r="B3" s="1037" t="s">
        <v>201</v>
      </c>
      <c r="C3" s="1037" t="s">
        <v>200</v>
      </c>
    </row>
    <row r="4" spans="1:4" s="266" customFormat="1" ht="12">
      <c r="A4" s="272" t="s">
        <v>199</v>
      </c>
      <c r="B4" s="1030"/>
      <c r="C4" s="1030"/>
    </row>
    <row r="5" spans="1:4" s="266" customFormat="1" ht="18" customHeight="1">
      <c r="A5" s="270" t="s">
        <v>198</v>
      </c>
      <c r="B5" s="271">
        <v>123</v>
      </c>
      <c r="C5" s="271">
        <v>174</v>
      </c>
    </row>
    <row r="6" spans="1:4" s="266" customFormat="1" ht="18" customHeight="1">
      <c r="A6" s="270">
        <v>3</v>
      </c>
      <c r="B6" s="269">
        <v>112</v>
      </c>
      <c r="C6" s="269">
        <v>160</v>
      </c>
    </row>
    <row r="7" spans="1:4" s="266" customFormat="1" ht="18" customHeight="1">
      <c r="A7" s="268">
        <v>4</v>
      </c>
      <c r="B7" s="267">
        <v>109</v>
      </c>
      <c r="C7" s="267">
        <v>153</v>
      </c>
    </row>
    <row r="8" spans="1:4" ht="12.9" customHeight="1">
      <c r="A8" s="265" t="s">
        <v>197</v>
      </c>
      <c r="B8" s="265"/>
      <c r="C8" s="264"/>
    </row>
    <row r="9" spans="1:4">
      <c r="A9" s="262"/>
      <c r="B9" s="262"/>
      <c r="C9" s="262"/>
    </row>
    <row r="10" spans="1:4">
      <c r="A10" s="262"/>
      <c r="B10" s="262"/>
      <c r="C10" s="262"/>
    </row>
    <row r="11" spans="1:4">
      <c r="A11" s="262"/>
      <c r="B11" s="262"/>
      <c r="C11" s="262"/>
    </row>
    <row r="12" spans="1:4">
      <c r="A12" s="262"/>
      <c r="B12" s="262"/>
      <c r="C12" s="262"/>
    </row>
    <row r="13" spans="1:4">
      <c r="A13" s="262"/>
      <c r="B13" s="262"/>
      <c r="C13" s="262"/>
    </row>
    <row r="14" spans="1:4">
      <c r="A14" s="262"/>
      <c r="B14" s="263"/>
      <c r="C14" s="263"/>
    </row>
    <row r="15" spans="1:4">
      <c r="A15" s="262"/>
      <c r="B15" s="262"/>
      <c r="C15" s="262"/>
    </row>
    <row r="16" spans="1:4">
      <c r="A16" s="262"/>
      <c r="B16" s="262"/>
      <c r="C16" s="262"/>
    </row>
    <row r="17" spans="1:3">
      <c r="A17" s="262"/>
      <c r="B17" s="262"/>
      <c r="C17" s="262"/>
    </row>
    <row r="18" spans="1:3">
      <c r="A18" s="262"/>
      <c r="B18" s="262"/>
      <c r="C18" s="262"/>
    </row>
  </sheetData>
  <mergeCells count="2">
    <mergeCell ref="B3:B4"/>
    <mergeCell ref="C3:C4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9DA56-6B54-4522-A63A-5DA759B007FA}">
  <dimension ref="A1:R8"/>
  <sheetViews>
    <sheetView view="pageBreakPreview" zoomScaleNormal="100" zoomScaleSheetLayoutView="100" workbookViewId="0">
      <selection activeCell="J22" sqref="J22"/>
    </sheetView>
  </sheetViews>
  <sheetFormatPr defaultColWidth="9" defaultRowHeight="13.2"/>
  <cols>
    <col min="1" max="1" width="7.109375" style="21" customWidth="1"/>
    <col min="2" max="2" width="7" style="21" customWidth="1"/>
    <col min="3" max="3" width="4.44140625" style="21" customWidth="1"/>
    <col min="4" max="4" width="4.21875" style="21" customWidth="1"/>
    <col min="5" max="6" width="4.33203125" style="21" customWidth="1"/>
    <col min="7" max="7" width="5.6640625" style="21" customWidth="1"/>
    <col min="8" max="8" width="7.6640625" style="21" customWidth="1"/>
    <col min="9" max="9" width="4.44140625" style="21" customWidth="1"/>
    <col min="10" max="10" width="5.6640625" style="21" customWidth="1"/>
    <col min="11" max="12" width="5.77734375" style="21" customWidth="1"/>
    <col min="13" max="13" width="5.21875" style="21" customWidth="1"/>
    <col min="14" max="14" width="4.77734375" style="21" customWidth="1"/>
    <col min="15" max="15" width="4.44140625" style="21" customWidth="1"/>
    <col min="16" max="17" width="5.6640625" style="21" customWidth="1"/>
    <col min="18" max="16384" width="9" style="21"/>
  </cols>
  <sheetData>
    <row r="1" spans="1:18" ht="15" customHeight="1">
      <c r="A1" s="358" t="s">
        <v>306</v>
      </c>
    </row>
    <row r="2" spans="1:18" ht="12.9" customHeight="1" thickBot="1">
      <c r="A2" s="22"/>
    </row>
    <row r="3" spans="1:18" s="27" customFormat="1" ht="45.75" customHeight="1" thickTop="1">
      <c r="A3" s="115" t="s">
        <v>305</v>
      </c>
      <c r="B3" s="1046" t="s">
        <v>304</v>
      </c>
      <c r="C3" s="1032" t="s">
        <v>303</v>
      </c>
      <c r="D3" s="1032" t="s">
        <v>302</v>
      </c>
      <c r="E3" s="1032" t="s">
        <v>301</v>
      </c>
      <c r="F3" s="1032" t="s">
        <v>300</v>
      </c>
      <c r="G3" s="1045" t="s">
        <v>299</v>
      </c>
      <c r="H3" s="1041" t="s">
        <v>298</v>
      </c>
      <c r="I3" s="1032" t="s">
        <v>297</v>
      </c>
      <c r="J3" s="1032" t="s">
        <v>296</v>
      </c>
      <c r="K3" s="1032" t="s">
        <v>295</v>
      </c>
      <c r="L3" s="1043" t="s">
        <v>294</v>
      </c>
      <c r="M3" s="1032" t="s">
        <v>293</v>
      </c>
      <c r="N3" s="1032" t="s">
        <v>292</v>
      </c>
      <c r="O3" s="1032" t="s">
        <v>291</v>
      </c>
      <c r="P3" s="1032" t="s">
        <v>290</v>
      </c>
      <c r="Q3" s="1039" t="s">
        <v>289</v>
      </c>
    </row>
    <row r="4" spans="1:18" s="27" customFormat="1" ht="10.8">
      <c r="A4" s="357" t="s">
        <v>288</v>
      </c>
      <c r="B4" s="1047"/>
      <c r="C4" s="1038"/>
      <c r="D4" s="1038"/>
      <c r="E4" s="1038"/>
      <c r="F4" s="1038"/>
      <c r="G4" s="1040"/>
      <c r="H4" s="1042"/>
      <c r="I4" s="1038"/>
      <c r="J4" s="1038"/>
      <c r="K4" s="1038"/>
      <c r="L4" s="1044"/>
      <c r="M4" s="1038"/>
      <c r="N4" s="1038"/>
      <c r="O4" s="1038"/>
      <c r="P4" s="1038"/>
      <c r="Q4" s="1040"/>
    </row>
    <row r="5" spans="1:18" s="27" customFormat="1" ht="18" customHeight="1">
      <c r="A5" s="195" t="s">
        <v>206</v>
      </c>
      <c r="B5" s="355">
        <v>915</v>
      </c>
      <c r="C5" s="355">
        <v>0</v>
      </c>
      <c r="D5" s="355">
        <v>1</v>
      </c>
      <c r="E5" s="355">
        <v>0</v>
      </c>
      <c r="F5" s="355">
        <v>7</v>
      </c>
      <c r="G5" s="355">
        <v>187</v>
      </c>
      <c r="H5" s="355">
        <v>22</v>
      </c>
      <c r="I5" s="355">
        <v>0</v>
      </c>
      <c r="J5" s="355">
        <v>1</v>
      </c>
      <c r="K5" s="355">
        <v>26</v>
      </c>
      <c r="L5" s="355">
        <v>19</v>
      </c>
      <c r="M5" s="355">
        <v>53</v>
      </c>
      <c r="N5" s="355">
        <v>29</v>
      </c>
      <c r="O5" s="355">
        <v>2</v>
      </c>
      <c r="P5" s="355">
        <v>515</v>
      </c>
      <c r="Q5" s="355">
        <v>53</v>
      </c>
    </row>
    <row r="6" spans="1:18" s="27" customFormat="1" ht="18" customHeight="1">
      <c r="A6" s="195">
        <v>2</v>
      </c>
      <c r="B6" s="355">
        <v>872</v>
      </c>
      <c r="C6" s="355">
        <v>0</v>
      </c>
      <c r="D6" s="355">
        <v>0</v>
      </c>
      <c r="E6" s="355">
        <v>0</v>
      </c>
      <c r="F6" s="355">
        <v>10</v>
      </c>
      <c r="G6" s="355">
        <v>121</v>
      </c>
      <c r="H6" s="355">
        <v>15</v>
      </c>
      <c r="I6" s="356">
        <v>0</v>
      </c>
      <c r="J6" s="356">
        <v>1</v>
      </c>
      <c r="K6" s="355">
        <v>12</v>
      </c>
      <c r="L6" s="355">
        <v>14</v>
      </c>
      <c r="M6" s="355">
        <v>51</v>
      </c>
      <c r="N6" s="355">
        <v>80</v>
      </c>
      <c r="O6" s="355">
        <v>8</v>
      </c>
      <c r="P6" s="355">
        <v>516</v>
      </c>
      <c r="Q6" s="355">
        <v>44</v>
      </c>
    </row>
    <row r="7" spans="1:18" s="27" customFormat="1" ht="18" customHeight="1">
      <c r="A7" s="354">
        <v>3</v>
      </c>
      <c r="B7" s="352">
        <v>688</v>
      </c>
      <c r="C7" s="352">
        <v>0</v>
      </c>
      <c r="D7" s="352">
        <v>0</v>
      </c>
      <c r="E7" s="352">
        <v>0</v>
      </c>
      <c r="F7" s="352">
        <v>8</v>
      </c>
      <c r="G7" s="352">
        <v>147</v>
      </c>
      <c r="H7" s="352">
        <v>15</v>
      </c>
      <c r="I7" s="353">
        <v>0</v>
      </c>
      <c r="J7" s="353">
        <v>2</v>
      </c>
      <c r="K7" s="352">
        <v>4</v>
      </c>
      <c r="L7" s="352">
        <v>26</v>
      </c>
      <c r="M7" s="352">
        <v>6</v>
      </c>
      <c r="N7" s="352">
        <v>8</v>
      </c>
      <c r="O7" s="352">
        <v>2</v>
      </c>
      <c r="P7" s="352">
        <v>423</v>
      </c>
      <c r="Q7" s="352">
        <v>47</v>
      </c>
      <c r="R7" s="351"/>
    </row>
    <row r="8" spans="1:18" ht="16.5" customHeight="1">
      <c r="A8" s="5" t="s">
        <v>287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</sheetData>
  <mergeCells count="16">
    <mergeCell ref="G3:G4"/>
    <mergeCell ref="B3:B4"/>
    <mergeCell ref="C3:C4"/>
    <mergeCell ref="D3:D4"/>
    <mergeCell ref="E3:E4"/>
    <mergeCell ref="F3:F4"/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</mergeCells>
  <phoneticPr fontId="11"/>
  <printOptions horizontalCentered="1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6A13-BCEB-4607-9C3E-539FCE067955}">
  <dimension ref="A1:R25"/>
  <sheetViews>
    <sheetView view="pageBreakPreview" zoomScaleNormal="100" zoomScaleSheetLayoutView="100" workbookViewId="0">
      <selection activeCell="I30" sqref="I30:J30"/>
    </sheetView>
  </sheetViews>
  <sheetFormatPr defaultColWidth="9" defaultRowHeight="13.2"/>
  <cols>
    <col min="1" max="1" width="7.109375" style="21" customWidth="1"/>
    <col min="2" max="2" width="7.88671875" style="21" customWidth="1"/>
    <col min="3" max="3" width="5.6640625" style="21" customWidth="1"/>
    <col min="4" max="4" width="7.88671875" style="21" customWidth="1"/>
    <col min="5" max="5" width="5.33203125" style="21" customWidth="1"/>
    <col min="6" max="6" width="7.88671875" style="21" customWidth="1"/>
    <col min="7" max="7" width="5.33203125" style="21" customWidth="1"/>
    <col min="8" max="8" width="6.88671875" style="21" customWidth="1"/>
    <col min="9" max="9" width="5" style="21" customWidth="1"/>
    <col min="10" max="10" width="7.88671875" style="21" customWidth="1"/>
    <col min="11" max="11" width="5.33203125" style="21" customWidth="1"/>
    <col min="12" max="12" width="6.44140625" style="21" customWidth="1"/>
    <col min="13" max="13" width="5.33203125" style="21" customWidth="1"/>
    <col min="14" max="14" width="7.88671875" style="21" customWidth="1"/>
    <col min="15" max="16384" width="9" style="21"/>
  </cols>
  <sheetData>
    <row r="1" spans="1:18" ht="15" customHeight="1">
      <c r="A1" s="22" t="s">
        <v>452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8" ht="12.9" customHeight="1" thickBot="1">
      <c r="A2" s="278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468" t="s">
        <v>451</v>
      </c>
    </row>
    <row r="3" spans="1:18" s="27" customFormat="1" ht="14.25" customHeight="1" thickTop="1">
      <c r="A3" s="505" t="s">
        <v>102</v>
      </c>
      <c r="B3" s="1048" t="s">
        <v>155</v>
      </c>
      <c r="C3" s="1053"/>
      <c r="D3" s="1049"/>
      <c r="E3" s="1048" t="s">
        <v>450</v>
      </c>
      <c r="F3" s="1049"/>
      <c r="G3" s="1055" t="s">
        <v>449</v>
      </c>
      <c r="H3" s="1056"/>
      <c r="I3" s="1048" t="s">
        <v>448</v>
      </c>
      <c r="J3" s="1049"/>
      <c r="K3" s="1055" t="s">
        <v>447</v>
      </c>
      <c r="L3" s="1056"/>
      <c r="M3" s="1048" t="s">
        <v>446</v>
      </c>
      <c r="N3" s="1049"/>
    </row>
    <row r="4" spans="1:18" s="27" customFormat="1" ht="10.8">
      <c r="A4" s="504"/>
      <c r="B4" s="1050"/>
      <c r="C4" s="1054"/>
      <c r="D4" s="1051"/>
      <c r="E4" s="1050"/>
      <c r="F4" s="1051"/>
      <c r="G4" s="1057"/>
      <c r="H4" s="1058"/>
      <c r="I4" s="1050"/>
      <c r="J4" s="1051"/>
      <c r="K4" s="1057"/>
      <c r="L4" s="1058"/>
      <c r="M4" s="1050"/>
      <c r="N4" s="1051"/>
    </row>
    <row r="5" spans="1:18" s="27" customFormat="1" ht="10.8">
      <c r="A5" s="503"/>
      <c r="B5" s="1052" t="s">
        <v>155</v>
      </c>
      <c r="C5" s="502" t="s">
        <v>445</v>
      </c>
      <c r="D5" s="502" t="s">
        <v>445</v>
      </c>
      <c r="E5" s="502" t="s">
        <v>445</v>
      </c>
      <c r="F5" s="502" t="s">
        <v>445</v>
      </c>
      <c r="G5" s="502" t="s">
        <v>445</v>
      </c>
      <c r="H5" s="502" t="s">
        <v>445</v>
      </c>
      <c r="I5" s="502" t="s">
        <v>445</v>
      </c>
      <c r="J5" s="502" t="s">
        <v>445</v>
      </c>
      <c r="K5" s="502" t="s">
        <v>445</v>
      </c>
      <c r="L5" s="502" t="s">
        <v>445</v>
      </c>
      <c r="M5" s="502" t="s">
        <v>445</v>
      </c>
      <c r="N5" s="502" t="s">
        <v>445</v>
      </c>
    </row>
    <row r="6" spans="1:18" s="27" customFormat="1" ht="10.8">
      <c r="A6" s="501" t="s">
        <v>444</v>
      </c>
      <c r="B6" s="1047"/>
      <c r="C6" s="499" t="s">
        <v>443</v>
      </c>
      <c r="D6" s="498" t="s">
        <v>442</v>
      </c>
      <c r="E6" s="499" t="s">
        <v>443</v>
      </c>
      <c r="F6" s="500" t="s">
        <v>442</v>
      </c>
      <c r="G6" s="499" t="s">
        <v>443</v>
      </c>
      <c r="H6" s="498" t="s">
        <v>442</v>
      </c>
      <c r="I6" s="499" t="s">
        <v>443</v>
      </c>
      <c r="J6" s="500" t="s">
        <v>442</v>
      </c>
      <c r="K6" s="499" t="s">
        <v>443</v>
      </c>
      <c r="L6" s="498" t="s">
        <v>442</v>
      </c>
      <c r="M6" s="499" t="s">
        <v>443</v>
      </c>
      <c r="N6" s="498" t="s">
        <v>442</v>
      </c>
    </row>
    <row r="7" spans="1:18" s="27" customFormat="1" ht="18" customHeight="1">
      <c r="A7" s="497" t="s">
        <v>198</v>
      </c>
      <c r="B7" s="495">
        <v>24088</v>
      </c>
      <c r="C7" s="495">
        <v>475</v>
      </c>
      <c r="D7" s="495">
        <v>23613</v>
      </c>
      <c r="E7" s="495">
        <v>269</v>
      </c>
      <c r="F7" s="495">
        <v>11643</v>
      </c>
      <c r="G7" s="495">
        <v>101</v>
      </c>
      <c r="H7" s="495">
        <v>2232</v>
      </c>
      <c r="I7" s="495">
        <v>20</v>
      </c>
      <c r="J7" s="495">
        <v>1642</v>
      </c>
      <c r="K7" s="495">
        <v>1</v>
      </c>
      <c r="L7" s="495">
        <v>300</v>
      </c>
      <c r="M7" s="495">
        <v>84</v>
      </c>
      <c r="N7" s="495">
        <v>7796</v>
      </c>
      <c r="R7" s="351"/>
    </row>
    <row r="8" spans="1:18" s="27" customFormat="1" ht="18" customHeight="1">
      <c r="A8" s="496">
        <v>3</v>
      </c>
      <c r="B8" s="495">
        <v>23829</v>
      </c>
      <c r="C8" s="495">
        <v>475</v>
      </c>
      <c r="D8" s="495">
        <v>23354</v>
      </c>
      <c r="E8" s="495">
        <v>267</v>
      </c>
      <c r="F8" s="495">
        <v>11369</v>
      </c>
      <c r="G8" s="495">
        <v>99</v>
      </c>
      <c r="H8" s="495">
        <v>2273</v>
      </c>
      <c r="I8" s="495">
        <v>22</v>
      </c>
      <c r="J8" s="495">
        <v>1640</v>
      </c>
      <c r="K8" s="495">
        <v>1</v>
      </c>
      <c r="L8" s="495">
        <v>295</v>
      </c>
      <c r="M8" s="495">
        <v>86</v>
      </c>
      <c r="N8" s="495">
        <v>7777</v>
      </c>
    </row>
    <row r="9" spans="1:18" s="27" customFormat="1" ht="18" customHeight="1">
      <c r="A9" s="494">
        <v>4</v>
      </c>
      <c r="B9" s="493">
        <v>23558</v>
      </c>
      <c r="C9" s="493">
        <v>466</v>
      </c>
      <c r="D9" s="493">
        <v>23092</v>
      </c>
      <c r="E9" s="493">
        <v>263</v>
      </c>
      <c r="F9" s="493">
        <v>11095</v>
      </c>
      <c r="G9" s="493">
        <v>97</v>
      </c>
      <c r="H9" s="493">
        <v>2274</v>
      </c>
      <c r="I9" s="493">
        <v>27</v>
      </c>
      <c r="J9" s="493">
        <v>1649</v>
      </c>
      <c r="K9" s="493">
        <v>1</v>
      </c>
      <c r="L9" s="493">
        <v>311</v>
      </c>
      <c r="M9" s="493">
        <v>78</v>
      </c>
      <c r="N9" s="493">
        <v>7763</v>
      </c>
    </row>
    <row r="10" spans="1:18" ht="12.9" customHeight="1">
      <c r="A10" s="5" t="s">
        <v>441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8">
      <c r="C11" s="48"/>
      <c r="D11" s="48"/>
    </row>
    <row r="25" spans="12:12">
      <c r="L25" s="492"/>
    </row>
  </sheetData>
  <mergeCells count="7">
    <mergeCell ref="M3:N4"/>
    <mergeCell ref="B5:B6"/>
    <mergeCell ref="B3:D4"/>
    <mergeCell ref="E3:F4"/>
    <mergeCell ref="G3:H4"/>
    <mergeCell ref="I3:J4"/>
    <mergeCell ref="K3:L4"/>
  </mergeCells>
  <phoneticPr fontId="1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69</vt:i4>
      </vt:variant>
      <vt:variant>
        <vt:lpstr>名前付き一覧</vt:lpstr>
      </vt:variant>
      <vt:variant>
        <vt:i4>69</vt:i4>
      </vt:variant>
    </vt:vector>
  </HeadingPairs>
  <TitlesOfParts>
    <vt:vector size="138" baseType="lpstr">
      <vt:lpstr>8-01(1)</vt:lpstr>
      <vt:lpstr>8-01(2)</vt:lpstr>
      <vt:lpstr>8-02</vt:lpstr>
      <vt:lpstr>8-3 </vt:lpstr>
      <vt:lpstr>8-4 </vt:lpstr>
      <vt:lpstr>8-5</vt:lpstr>
      <vt:lpstr>8-6</vt:lpstr>
      <vt:lpstr>8-7</vt:lpstr>
      <vt:lpstr>8-08 </vt:lpstr>
      <vt:lpstr>8-09 </vt:lpstr>
      <vt:lpstr>8-10</vt:lpstr>
      <vt:lpstr>8-11</vt:lpstr>
      <vt:lpstr>8-12</vt:lpstr>
      <vt:lpstr>8-13</vt:lpstr>
      <vt:lpstr>8-14(1)</vt:lpstr>
      <vt:lpstr>8-14(2)</vt:lpstr>
      <vt:lpstr>8-14(3)</vt:lpstr>
      <vt:lpstr>8-15</vt:lpstr>
      <vt:lpstr>8-16</vt:lpstr>
      <vt:lpstr>8-17</vt:lpstr>
      <vt:lpstr>8-18</vt:lpstr>
      <vt:lpstr>8-19</vt:lpstr>
      <vt:lpstr>8-20</vt:lpstr>
      <vt:lpstr>8-21</vt:lpstr>
      <vt:lpstr>8-22</vt:lpstr>
      <vt:lpstr>8-23</vt:lpstr>
      <vt:lpstr>8-24</vt:lpstr>
      <vt:lpstr>8-25</vt:lpstr>
      <vt:lpstr>8-26</vt:lpstr>
      <vt:lpstr>8-27</vt:lpstr>
      <vt:lpstr>8-28</vt:lpstr>
      <vt:lpstr>8-29</vt:lpstr>
      <vt:lpstr>8-30</vt:lpstr>
      <vt:lpstr>8-31</vt:lpstr>
      <vt:lpstr>8-32</vt:lpstr>
      <vt:lpstr>8-33</vt:lpstr>
      <vt:lpstr>8-34</vt:lpstr>
      <vt:lpstr>8-35</vt:lpstr>
      <vt:lpstr>8-36</vt:lpstr>
      <vt:lpstr>8-37</vt:lpstr>
      <vt:lpstr>8-38</vt:lpstr>
      <vt:lpstr>8-39</vt:lpstr>
      <vt:lpstr>8-40</vt:lpstr>
      <vt:lpstr>8-41</vt:lpstr>
      <vt:lpstr>8-42</vt:lpstr>
      <vt:lpstr>8-43</vt:lpstr>
      <vt:lpstr>8-44 </vt:lpstr>
      <vt:lpstr>8-45 </vt:lpstr>
      <vt:lpstr>8-46</vt:lpstr>
      <vt:lpstr>8-47 </vt:lpstr>
      <vt:lpstr>8-48</vt:lpstr>
      <vt:lpstr>8-49</vt:lpstr>
      <vt:lpstr>8-50</vt:lpstr>
      <vt:lpstr>8-51</vt:lpstr>
      <vt:lpstr>8-52</vt:lpstr>
      <vt:lpstr>8-53</vt:lpstr>
      <vt:lpstr>8-54</vt:lpstr>
      <vt:lpstr>8-55</vt:lpstr>
      <vt:lpstr>8-56</vt:lpstr>
      <vt:lpstr>8-57</vt:lpstr>
      <vt:lpstr>8-58</vt:lpstr>
      <vt:lpstr>8-59</vt:lpstr>
      <vt:lpstr>8-60</vt:lpstr>
      <vt:lpstr>8-61</vt:lpstr>
      <vt:lpstr>8-62</vt:lpstr>
      <vt:lpstr>8-63</vt:lpstr>
      <vt:lpstr>8-64</vt:lpstr>
      <vt:lpstr>8-65</vt:lpstr>
      <vt:lpstr>8-66</vt:lpstr>
      <vt:lpstr>'8-01(1)'!Print_Area</vt:lpstr>
      <vt:lpstr>'8-01(2)'!Print_Area</vt:lpstr>
      <vt:lpstr>'8-02'!Print_Area</vt:lpstr>
      <vt:lpstr>'8-08 '!Print_Area</vt:lpstr>
      <vt:lpstr>'8-09 '!Print_Area</vt:lpstr>
      <vt:lpstr>'8-10'!Print_Area</vt:lpstr>
      <vt:lpstr>'8-11'!Print_Area</vt:lpstr>
      <vt:lpstr>'8-12'!Print_Area</vt:lpstr>
      <vt:lpstr>'8-13'!Print_Area</vt:lpstr>
      <vt:lpstr>'8-14(1)'!Print_Area</vt:lpstr>
      <vt:lpstr>'8-14(2)'!Print_Area</vt:lpstr>
      <vt:lpstr>'8-14(3)'!Print_Area</vt:lpstr>
      <vt:lpstr>'8-15'!Print_Area</vt:lpstr>
      <vt:lpstr>'8-16'!Print_Area</vt:lpstr>
      <vt:lpstr>'8-17'!Print_Area</vt:lpstr>
      <vt:lpstr>'8-18'!Print_Area</vt:lpstr>
      <vt:lpstr>'8-19'!Print_Area</vt:lpstr>
      <vt:lpstr>'8-20'!Print_Area</vt:lpstr>
      <vt:lpstr>'8-21'!Print_Area</vt:lpstr>
      <vt:lpstr>'8-22'!Print_Area</vt:lpstr>
      <vt:lpstr>'8-23'!Print_Area</vt:lpstr>
      <vt:lpstr>'8-24'!Print_Area</vt:lpstr>
      <vt:lpstr>'8-25'!Print_Area</vt:lpstr>
      <vt:lpstr>'8-26'!Print_Area</vt:lpstr>
      <vt:lpstr>'8-27'!Print_Area</vt:lpstr>
      <vt:lpstr>'8-28'!Print_Area</vt:lpstr>
      <vt:lpstr>'8-29'!Print_Area</vt:lpstr>
      <vt:lpstr>'8-3 '!Print_Area</vt:lpstr>
      <vt:lpstr>'8-30'!Print_Area</vt:lpstr>
      <vt:lpstr>'8-31'!Print_Area</vt:lpstr>
      <vt:lpstr>'8-32'!Print_Area</vt:lpstr>
      <vt:lpstr>'8-33'!Print_Area</vt:lpstr>
      <vt:lpstr>'8-34'!Print_Area</vt:lpstr>
      <vt:lpstr>'8-35'!Print_Area</vt:lpstr>
      <vt:lpstr>'8-36'!Print_Area</vt:lpstr>
      <vt:lpstr>'8-37'!Print_Area</vt:lpstr>
      <vt:lpstr>'8-38'!Print_Area</vt:lpstr>
      <vt:lpstr>'8-39'!Print_Area</vt:lpstr>
      <vt:lpstr>'8-4 '!Print_Area</vt:lpstr>
      <vt:lpstr>'8-40'!Print_Area</vt:lpstr>
      <vt:lpstr>'8-41'!Print_Area</vt:lpstr>
      <vt:lpstr>'8-42'!Print_Area</vt:lpstr>
      <vt:lpstr>'8-43'!Print_Area</vt:lpstr>
      <vt:lpstr>'8-44 '!Print_Area</vt:lpstr>
      <vt:lpstr>'8-45 '!Print_Area</vt:lpstr>
      <vt:lpstr>'8-46'!Print_Area</vt:lpstr>
      <vt:lpstr>'8-47 '!Print_Area</vt:lpstr>
      <vt:lpstr>'8-48'!Print_Area</vt:lpstr>
      <vt:lpstr>'8-49'!Print_Area</vt:lpstr>
      <vt:lpstr>'8-5'!Print_Area</vt:lpstr>
      <vt:lpstr>'8-50'!Print_Area</vt:lpstr>
      <vt:lpstr>'8-51'!Print_Area</vt:lpstr>
      <vt:lpstr>'8-52'!Print_Area</vt:lpstr>
      <vt:lpstr>'8-53'!Print_Area</vt:lpstr>
      <vt:lpstr>'8-54'!Print_Area</vt:lpstr>
      <vt:lpstr>'8-55'!Print_Area</vt:lpstr>
      <vt:lpstr>'8-56'!Print_Area</vt:lpstr>
      <vt:lpstr>'8-57'!Print_Area</vt:lpstr>
      <vt:lpstr>'8-58'!Print_Area</vt:lpstr>
      <vt:lpstr>'8-59'!Print_Area</vt:lpstr>
      <vt:lpstr>'8-6'!Print_Area</vt:lpstr>
      <vt:lpstr>'8-60'!Print_Area</vt:lpstr>
      <vt:lpstr>'8-61'!Print_Area</vt:lpstr>
      <vt:lpstr>'8-62'!Print_Area</vt:lpstr>
      <vt:lpstr>'8-63'!Print_Area</vt:lpstr>
      <vt:lpstr>'8-64'!Print_Area</vt:lpstr>
      <vt:lpstr>'8-65'!Print_Area</vt:lpstr>
      <vt:lpstr>'8-66'!Print_Area</vt:lpstr>
      <vt:lpstr>'8-7'!Print_Area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有限会社　福本印刷所</dc:creator>
  <cp:lastModifiedBy>Administrator</cp:lastModifiedBy>
  <cp:lastPrinted>2022-08-09T07:32:56Z</cp:lastPrinted>
  <dcterms:created xsi:type="dcterms:W3CDTF">2021-09-09T04:34:45Z</dcterms:created>
  <dcterms:modified xsi:type="dcterms:W3CDTF">2022-09-29T02:13:01Z</dcterms:modified>
</cp:coreProperties>
</file>