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drawings/drawing38.xml" ContentType="application/vnd.openxmlformats-officedocument.drawing+xml"/>
  <Override PartName="/xl/worksheets/sheet43.xml" ContentType="application/vnd.openxmlformats-officedocument.spreadsheetml.worksheet+xml"/>
  <Override PartName="/xl/drawings/drawing39.xml" ContentType="application/vnd.openxmlformats-officedocument.drawing+xml"/>
  <Override PartName="/xl/worksheets/sheet44.xml" ContentType="application/vnd.openxmlformats-officedocument.spreadsheetml.worksheet+xml"/>
  <Override PartName="/xl/drawings/drawing40.xml" ContentType="application/vnd.openxmlformats-officedocument.drawing+xml"/>
  <Override PartName="/xl/worksheets/sheet45.xml" ContentType="application/vnd.openxmlformats-officedocument.spreadsheetml.worksheet+xml"/>
  <Override PartName="/xl/drawings/drawing41.xml" ContentType="application/vnd.openxmlformats-officedocument.drawing+xml"/>
  <Override PartName="/xl/worksheets/sheet46.xml" ContentType="application/vnd.openxmlformats-officedocument.spreadsheetml.worksheet+xml"/>
  <Override PartName="/xl/drawings/drawing42.xml" ContentType="application/vnd.openxmlformats-officedocument.drawing+xml"/>
  <Override PartName="/xl/worksheets/sheet47.xml" ContentType="application/vnd.openxmlformats-officedocument.spreadsheetml.worksheet+xml"/>
  <Override PartName="/xl/drawings/drawing43.xml" ContentType="application/vnd.openxmlformats-officedocument.drawing+xml"/>
  <Override PartName="/xl/worksheets/sheet48.xml" ContentType="application/vnd.openxmlformats-officedocument.spreadsheetml.worksheet+xml"/>
  <Override PartName="/xl/drawings/drawing44.xml" ContentType="application/vnd.openxmlformats-officedocument.drawing+xml"/>
  <Override PartName="/xl/worksheets/sheet49.xml" ContentType="application/vnd.openxmlformats-officedocument.spreadsheetml.worksheet+xml"/>
  <Override PartName="/xl/drawings/drawing45.xml" ContentType="application/vnd.openxmlformats-officedocument.drawing+xml"/>
  <Override PartName="/xl/worksheets/sheet50.xml" ContentType="application/vnd.openxmlformats-officedocument.spreadsheetml.worksheet+xml"/>
  <Override PartName="/xl/drawings/drawing46.xml" ContentType="application/vnd.openxmlformats-officedocument.drawing+xml"/>
  <Override PartName="/xl/worksheets/sheet51.xml" ContentType="application/vnd.openxmlformats-officedocument.spreadsheetml.worksheet+xml"/>
  <Override PartName="/xl/drawings/drawing47.xml" ContentType="application/vnd.openxmlformats-officedocument.drawing+xml"/>
  <Override PartName="/xl/worksheets/sheet52.xml" ContentType="application/vnd.openxmlformats-officedocument.spreadsheetml.worksheet+xml"/>
  <Override PartName="/xl/drawings/drawing48.xml" ContentType="application/vnd.openxmlformats-officedocument.drawing+xml"/>
  <Override PartName="/xl/worksheets/sheet53.xml" ContentType="application/vnd.openxmlformats-officedocument.spreadsheetml.worksheet+xml"/>
  <Override PartName="/xl/drawings/drawing49.xml" ContentType="application/vnd.openxmlformats-officedocument.drawing+xml"/>
  <Override PartName="/xl/worksheets/sheet54.xml" ContentType="application/vnd.openxmlformats-officedocument.spreadsheetml.worksheet+xml"/>
  <Override PartName="/xl/drawings/drawing50.xml" ContentType="application/vnd.openxmlformats-officedocument.drawing+xml"/>
  <Override PartName="/xl/worksheets/sheet55.xml" ContentType="application/vnd.openxmlformats-officedocument.spreadsheetml.worksheet+xml"/>
  <Override PartName="/xl/drawings/drawing51.xml" ContentType="application/vnd.openxmlformats-officedocument.drawing+xml"/>
  <Override PartName="/xl/worksheets/sheet56.xml" ContentType="application/vnd.openxmlformats-officedocument.spreadsheetml.worksheet+xml"/>
  <Override PartName="/xl/drawings/drawing52.xml" ContentType="application/vnd.openxmlformats-officedocument.drawing+xml"/>
  <Override PartName="/xl/worksheets/sheet57.xml" ContentType="application/vnd.openxmlformats-officedocument.spreadsheetml.worksheet+xml"/>
  <Override PartName="/xl/drawings/drawing53.xml" ContentType="application/vnd.openxmlformats-officedocument.drawing+xml"/>
  <Override PartName="/xl/worksheets/sheet58.xml" ContentType="application/vnd.openxmlformats-officedocument.spreadsheetml.worksheet+xml"/>
  <Override PartName="/xl/drawings/drawing54.xml" ContentType="application/vnd.openxmlformats-officedocument.drawing+xml"/>
  <Override PartName="/xl/worksheets/sheet59.xml" ContentType="application/vnd.openxmlformats-officedocument.spreadsheetml.worksheet+xml"/>
  <Override PartName="/xl/drawings/drawing55.xml" ContentType="application/vnd.openxmlformats-officedocument.drawing+xml"/>
  <Override PartName="/xl/worksheets/sheet60.xml" ContentType="application/vnd.openxmlformats-officedocument.spreadsheetml.worksheet+xml"/>
  <Override PartName="/xl/drawings/drawing56.xml" ContentType="application/vnd.openxmlformats-officedocument.drawing+xml"/>
  <Override PartName="/xl/worksheets/sheet61.xml" ContentType="application/vnd.openxmlformats-officedocument.spreadsheetml.worksheet+xml"/>
  <Override PartName="/xl/drawings/drawing57.xml" ContentType="application/vnd.openxmlformats-officedocument.drawing+xml"/>
  <Override PartName="/xl/worksheets/sheet62.xml" ContentType="application/vnd.openxmlformats-officedocument.spreadsheetml.worksheet+xml"/>
  <Override PartName="/xl/drawings/drawing58.xml" ContentType="application/vnd.openxmlformats-officedocument.drawing+xml"/>
  <Override PartName="/xl/worksheets/sheet63.xml" ContentType="application/vnd.openxmlformats-officedocument.spreadsheetml.worksheet+xml"/>
  <Override PartName="/xl/drawings/drawing59.xml" ContentType="application/vnd.openxmlformats-officedocument.drawing+xml"/>
  <Override PartName="/xl/worksheets/sheet64.xml" ContentType="application/vnd.openxmlformats-officedocument.spreadsheetml.worksheet+xml"/>
  <Override PartName="/xl/drawings/drawing60.xml" ContentType="application/vnd.openxmlformats-officedocument.drawing+xml"/>
  <Override PartName="/xl/worksheets/sheet65.xml" ContentType="application/vnd.openxmlformats-officedocument.spreadsheetml.worksheet+xml"/>
  <Override PartName="/xl/drawings/drawing61.xml" ContentType="application/vnd.openxmlformats-officedocument.drawing+xml"/>
  <Override PartName="/xl/worksheets/sheet66.xml" ContentType="application/vnd.openxmlformats-officedocument.spreadsheetml.worksheet+xml"/>
  <Override PartName="/xl/drawings/drawing62.xml" ContentType="application/vnd.openxmlformats-officedocument.drawing+xml"/>
  <Override PartName="/xl/worksheets/sheet67.xml" ContentType="application/vnd.openxmlformats-officedocument.spreadsheetml.worksheet+xml"/>
  <Override PartName="/xl/drawings/drawing6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6000" activeTab="0"/>
  </bookViews>
  <sheets>
    <sheet name="8-1-1" sheetId="1" r:id="rId1"/>
    <sheet name="8-1-2" sheetId="2" r:id="rId2"/>
    <sheet name="8-2" sheetId="3" r:id="rId3"/>
    <sheet name="8-3" sheetId="4" r:id="rId4"/>
    <sheet name="8-4" sheetId="5" r:id="rId5"/>
    <sheet name="8-5" sheetId="6" r:id="rId6"/>
    <sheet name="8-6" sheetId="7" r:id="rId7"/>
    <sheet name="8-7" sheetId="8" r:id="rId8"/>
    <sheet name="8-8" sheetId="9" r:id="rId9"/>
    <sheet name="8-9" sheetId="10" r:id="rId10"/>
    <sheet name="8-10" sheetId="11" r:id="rId11"/>
    <sheet name="8-11" sheetId="12" r:id="rId12"/>
    <sheet name="8-12" sheetId="13" r:id="rId13"/>
    <sheet name="8-13-1" sheetId="14" r:id="rId14"/>
    <sheet name="8-13-2" sheetId="15" r:id="rId15"/>
    <sheet name="8-13-3" sheetId="16" r:id="rId16"/>
    <sheet name="8-14" sheetId="17" r:id="rId17"/>
    <sheet name="8-15" sheetId="18" r:id="rId18"/>
    <sheet name="8-16" sheetId="19" r:id="rId19"/>
    <sheet name="8-17" sheetId="20" r:id="rId20"/>
    <sheet name="8-18" sheetId="21" r:id="rId21"/>
    <sheet name="8-19" sheetId="22" r:id="rId22"/>
    <sheet name="8-20" sheetId="23" r:id="rId23"/>
    <sheet name="8-21" sheetId="24" r:id="rId24"/>
    <sheet name="8-22" sheetId="25" r:id="rId25"/>
    <sheet name="8-23" sheetId="26" r:id="rId26"/>
    <sheet name="8-24" sheetId="27" r:id="rId27"/>
    <sheet name="8-25" sheetId="28" r:id="rId28"/>
    <sheet name="8-26" sheetId="29" r:id="rId29"/>
    <sheet name="8-27" sheetId="30" r:id="rId30"/>
    <sheet name="8-28" sheetId="31" r:id="rId31"/>
    <sheet name="8-29" sheetId="32" r:id="rId32"/>
    <sheet name="8-30" sheetId="33" r:id="rId33"/>
    <sheet name="8-31" sheetId="34" r:id="rId34"/>
    <sheet name="8-32" sheetId="35" r:id="rId35"/>
    <sheet name="8-33" sheetId="36" r:id="rId36"/>
    <sheet name="8-34" sheetId="37" r:id="rId37"/>
    <sheet name="8-35" sheetId="38" r:id="rId38"/>
    <sheet name="8-36" sheetId="39" r:id="rId39"/>
    <sheet name="8-37" sheetId="40" r:id="rId40"/>
    <sheet name="8-38" sheetId="41" r:id="rId41"/>
    <sheet name="8-39" sheetId="42" r:id="rId42"/>
    <sheet name="8-40" sheetId="43" r:id="rId43"/>
    <sheet name="8-41" sheetId="44" r:id="rId44"/>
    <sheet name="8-42" sheetId="45" r:id="rId45"/>
    <sheet name="8-43" sheetId="46" r:id="rId46"/>
    <sheet name="8-44" sheetId="47" r:id="rId47"/>
    <sheet name="8-45" sheetId="48" r:id="rId48"/>
    <sheet name="8-46" sheetId="49" r:id="rId49"/>
    <sheet name="8-47" sheetId="50" r:id="rId50"/>
    <sheet name="8-48" sheetId="51" r:id="rId51"/>
    <sheet name="8-49" sheetId="52" r:id="rId52"/>
    <sheet name="8-50" sheetId="53" r:id="rId53"/>
    <sheet name="8-51" sheetId="54" r:id="rId54"/>
    <sheet name="8-52" sheetId="55" r:id="rId55"/>
    <sheet name="8-53" sheetId="56" r:id="rId56"/>
    <sheet name="8-54" sheetId="57" r:id="rId57"/>
    <sheet name="8-55" sheetId="58" r:id="rId58"/>
    <sheet name="8-56" sheetId="59" r:id="rId59"/>
    <sheet name="8-57" sheetId="60" r:id="rId60"/>
    <sheet name="8-58" sheetId="61" r:id="rId61"/>
    <sheet name="8-59" sheetId="62" r:id="rId62"/>
    <sheet name="8-60" sheetId="63" r:id="rId63"/>
    <sheet name="8-61" sheetId="64" r:id="rId64"/>
    <sheet name="8-62" sheetId="65" r:id="rId65"/>
    <sheet name="8-63" sheetId="66" r:id="rId66"/>
    <sheet name="8-64" sheetId="67" r:id="rId67"/>
  </sheets>
  <definedNames/>
  <calcPr fullCalcOnLoad="1"/>
</workbook>
</file>

<file path=xl/comments26.xml><?xml version="1.0" encoding="utf-8"?>
<comments xmlns="http://schemas.openxmlformats.org/spreadsheetml/2006/main">
  <authors>
    <author>26TSP-1400</author>
  </authors>
  <commentList>
    <comment ref="K12" authorId="0">
      <text>
        <r>
          <rPr>
            <sz val="9"/>
            <rFont val="ＭＳ Ｐゴシック"/>
            <family val="3"/>
          </rPr>
          <t>地域密着型通所介護を含まない</t>
        </r>
      </text>
    </comment>
    <comment ref="M12" authorId="0">
      <text>
        <r>
          <rPr>
            <sz val="9"/>
            <rFont val="ＭＳ Ｐゴシック"/>
            <family val="3"/>
          </rPr>
          <t>地域密着型通所介護を含まない</t>
        </r>
      </text>
    </comment>
    <comment ref="K18" authorId="0">
      <text>
        <r>
          <rPr>
            <sz val="9"/>
            <rFont val="ＭＳ Ｐゴシック"/>
            <family val="3"/>
          </rPr>
          <t>特定診療費（在宅）を含む</t>
        </r>
      </text>
    </comment>
    <comment ref="M18" authorId="0">
      <text>
        <r>
          <rPr>
            <sz val="9"/>
            <rFont val="ＭＳ Ｐゴシック"/>
            <family val="3"/>
          </rPr>
          <t>特定診療費（在宅）を含む</t>
        </r>
      </text>
    </comment>
    <comment ref="K21" authorId="0">
      <text>
        <r>
          <rPr>
            <sz val="9"/>
            <rFont val="ＭＳ Ｐゴシック"/>
            <family val="3"/>
          </rPr>
          <t>短期利用を含む</t>
        </r>
      </text>
    </comment>
    <comment ref="M21" authorId="0">
      <text>
        <r>
          <rPr>
            <sz val="9"/>
            <rFont val="ＭＳ Ｐゴシック"/>
            <family val="3"/>
          </rPr>
          <t>短期利用を含む</t>
        </r>
      </text>
    </comment>
    <comment ref="K22" authorId="0">
      <text>
        <r>
          <rPr>
            <sz val="9"/>
            <rFont val="ＭＳ Ｐゴシック"/>
            <family val="3"/>
          </rPr>
          <t>短期利用を含む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短期利用を含む
</t>
        </r>
      </text>
    </comment>
    <comment ref="K27" authorId="0">
      <text>
        <r>
          <rPr>
            <sz val="9"/>
            <rFont val="ＭＳ Ｐゴシック"/>
            <family val="3"/>
          </rPr>
          <t>短期利用を含む</t>
        </r>
      </text>
    </comment>
    <comment ref="M27" authorId="0">
      <text>
        <r>
          <rPr>
            <sz val="9"/>
            <rFont val="ＭＳ Ｐゴシック"/>
            <family val="3"/>
          </rPr>
          <t>短期利用を含む</t>
        </r>
      </text>
    </comment>
    <comment ref="K29" authorId="0">
      <text>
        <r>
          <rPr>
            <sz val="9"/>
            <rFont val="ＭＳ Ｐゴシック"/>
            <family val="3"/>
          </rPr>
          <t>短期利用を含む</t>
        </r>
      </text>
    </comment>
    <comment ref="M29" authorId="0">
      <text>
        <r>
          <rPr>
            <sz val="9"/>
            <rFont val="ＭＳ Ｐゴシック"/>
            <family val="3"/>
          </rPr>
          <t>短期利用を含む</t>
        </r>
      </text>
    </comment>
    <comment ref="K36" authorId="0">
      <text>
        <r>
          <rPr>
            <sz val="9"/>
            <rFont val="ＭＳ Ｐゴシック"/>
            <family val="3"/>
          </rPr>
          <t>特定診療費（施設）、
特別療養費を含む</t>
        </r>
      </text>
    </comment>
    <comment ref="M36" authorId="0">
      <text>
        <r>
          <rPr>
            <sz val="9"/>
            <rFont val="ＭＳ Ｐゴシック"/>
            <family val="3"/>
          </rPr>
          <t>特定診療費（施設）、
特別療養費を含む</t>
        </r>
      </text>
    </comment>
  </commentList>
</comments>
</file>

<file path=xl/sharedStrings.xml><?xml version="1.0" encoding="utf-8"?>
<sst xmlns="http://schemas.openxmlformats.org/spreadsheetml/2006/main" count="2437" uniqueCount="1217">
  <si>
    <t>1．生活保護世帯数・人員及び保護率</t>
  </si>
  <si>
    <t>＜23区別＞</t>
  </si>
  <si>
    <t>(平成29年4月中)</t>
  </si>
  <si>
    <t>区　　　　分</t>
  </si>
  <si>
    <t>総　　人　　口</t>
  </si>
  <si>
    <t>被保護世帯数</t>
  </si>
  <si>
    <t>被保護人員</t>
  </si>
  <si>
    <t>保護率(％)</t>
  </si>
  <si>
    <t>東　京　都</t>
  </si>
  <si>
    <t>23　　　区</t>
  </si>
  <si>
    <t>足　　　立</t>
  </si>
  <si>
    <t>千　代　田</t>
  </si>
  <si>
    <t>中　　　央</t>
  </si>
  <si>
    <t>港</t>
  </si>
  <si>
    <t>新　　　宿</t>
  </si>
  <si>
    <t>文　　　京</t>
  </si>
  <si>
    <t>台　　　東</t>
  </si>
  <si>
    <t>墨　　　田</t>
  </si>
  <si>
    <t>江　　　東</t>
  </si>
  <si>
    <t>品　　　川</t>
  </si>
  <si>
    <t>目　　　黒</t>
  </si>
  <si>
    <t>大　　　田</t>
  </si>
  <si>
    <t>世　田　谷</t>
  </si>
  <si>
    <t>渋　　　谷</t>
  </si>
  <si>
    <t>中　　　野</t>
  </si>
  <si>
    <t>杉　　　並</t>
  </si>
  <si>
    <t>豊　　　島</t>
  </si>
  <si>
    <t>北</t>
  </si>
  <si>
    <t>荒　　　川</t>
  </si>
  <si>
    <t>板　　　橋</t>
  </si>
  <si>
    <t>練　　　馬</t>
  </si>
  <si>
    <t>葛　　　飾</t>
  </si>
  <si>
    <t>江　戸　川</t>
  </si>
  <si>
    <t>(注1)総人口は「東京都の人口(推計)」(東京都総務局統計部)による。</t>
  </si>
  <si>
    <t xml:space="preserve">(注2)被保護世帯数、被保護人員については停止中のものを含む。　  </t>
  </si>
  <si>
    <t>＜足立区＞</t>
  </si>
  <si>
    <t>(各年4月中)</t>
  </si>
  <si>
    <t xml:space="preserve">区分　　　  </t>
  </si>
  <si>
    <t>被 保 護 世 帯 数</t>
  </si>
  <si>
    <t>被　保　護　人　員</t>
  </si>
  <si>
    <t>全都被保護世帯数</t>
  </si>
  <si>
    <t>年</t>
  </si>
  <si>
    <t>資料：足立福祉事務所千住福祉課</t>
  </si>
  <si>
    <t xml:space="preserve">(注1)保護率＝(被保護人員÷足立区総人口)×100。 </t>
  </si>
  <si>
    <t xml:space="preserve">(注2)平成29年分より計測方法を変更。  　        </t>
  </si>
  <si>
    <t>2．生活保護扶助の種類別支出額</t>
  </si>
  <si>
    <t>区分</t>
  </si>
  <si>
    <t>支　　出　　額（円）</t>
  </si>
  <si>
    <t>延　　件　　数</t>
  </si>
  <si>
    <t>一件当り保護費（円）</t>
  </si>
  <si>
    <t>年度・区分</t>
  </si>
  <si>
    <t>26</t>
  </si>
  <si>
    <t>27</t>
  </si>
  <si>
    <t>28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</si>
  <si>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</si>
  <si>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</si>
  <si>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</si>
  <si>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</si>
  <si>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</si>
  <si>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</si>
  <si>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</si>
  <si>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</si>
  <si>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就労自立給付金</t>
  </si>
  <si>
    <t>保護施設収容等   生活扶助</t>
  </si>
  <si>
    <t xml:space="preserve">                 事 務 費</t>
  </si>
  <si>
    <t>資料：足立福祉事務所生活保護指導課</t>
  </si>
  <si>
    <t>3．労働状態別生活保護世帯数</t>
  </si>
  <si>
    <t>　区分</t>
  </si>
  <si>
    <t>総　数</t>
  </si>
  <si>
    <t>世帯主が働いている世帯</t>
  </si>
  <si>
    <t>世帯主は働いて
いないが世帯員が
働いている世帯</t>
  </si>
  <si>
    <t>働いている者の
いない世帯</t>
  </si>
  <si>
    <t>常　用</t>
  </si>
  <si>
    <t>日　雇</t>
  </si>
  <si>
    <t>内　職</t>
  </si>
  <si>
    <t>その他</t>
  </si>
  <si>
    <t>資料：足立福祉事務所生活保護指導課</t>
  </si>
  <si>
    <t>(注1)保護停止中の世帯は含まない。　</t>
  </si>
  <si>
    <t>(注2)平成29年分より計測方法を変更。</t>
  </si>
  <si>
    <t>4．生活保護医療扶助人数</t>
  </si>
  <si>
    <t>　　(各年4月中)</t>
  </si>
  <si>
    <t>入　　　　　院</t>
  </si>
  <si>
    <t>入院外</t>
  </si>
  <si>
    <t xml:space="preserve"> 年</t>
  </si>
  <si>
    <t>精 神 病</t>
  </si>
  <si>
    <t>そ の 他</t>
  </si>
  <si>
    <t>5．中国残留邦人等支援給付世帯数・人員</t>
  </si>
  <si>
    <t>(各年4月中)　</t>
  </si>
  <si>
    <t>被 給 付 世 帯 数</t>
  </si>
  <si>
    <t>被　給　付　人　員</t>
  </si>
  <si>
    <t>年　</t>
  </si>
  <si>
    <t>資料：福祉部高齢福祉課</t>
  </si>
  <si>
    <t>6．女性相談件数</t>
  </si>
  <si>
    <t xml:space="preserve">区分
</t>
  </si>
  <si>
    <t>総　数</t>
  </si>
  <si>
    <t>資金
貸付</t>
  </si>
  <si>
    <t>就職</t>
  </si>
  <si>
    <t>結婚</t>
  </si>
  <si>
    <t>帰宅　</t>
  </si>
  <si>
    <t>福祉
事務所</t>
  </si>
  <si>
    <t>女性相談
センター･
婦人相談
員へ移送</t>
  </si>
  <si>
    <t>民生
委員</t>
  </si>
  <si>
    <t>児童
相談所</t>
  </si>
  <si>
    <t>病院へ移送</t>
  </si>
  <si>
    <t>他の
機関へ移送</t>
  </si>
  <si>
    <t>離婚
相談</t>
  </si>
  <si>
    <t>住宅
相談</t>
  </si>
  <si>
    <t>借金
返済</t>
  </si>
  <si>
    <t>助言
指導</t>
  </si>
  <si>
    <t>年度</t>
  </si>
  <si>
    <t>資料：足立福祉事務所東部福祉課</t>
  </si>
  <si>
    <t>7．身体障がい者名簿登録数(身体障害者手帳所持者)</t>
  </si>
  <si>
    <t>(各年4.1現在)</t>
  </si>
  <si>
    <t>区分</t>
  </si>
  <si>
    <t>肢体不自由</t>
  </si>
  <si>
    <t>聴覚・平衡
機能障がい</t>
  </si>
  <si>
    <t>視覚障がい</t>
  </si>
  <si>
    <t>音声・言語
障がい</t>
  </si>
  <si>
    <t>内部障がい</t>
  </si>
  <si>
    <t>18 歳</t>
  </si>
  <si>
    <t>年　</t>
  </si>
  <si>
    <t>未 満</t>
  </si>
  <si>
    <t>以 上</t>
  </si>
  <si>
    <t>資料：福祉部障がい福祉課</t>
  </si>
  <si>
    <t>8．知的障がい者名簿登録数(愛の手帳所持者)</t>
  </si>
  <si>
    <t>総　数</t>
  </si>
  <si>
    <t>１　　度</t>
  </si>
  <si>
    <t>２　　度</t>
  </si>
  <si>
    <t>３　　度</t>
  </si>
  <si>
    <t>４　　度</t>
  </si>
  <si>
    <t>(最重度)</t>
  </si>
  <si>
    <t>(重　度)</t>
  </si>
  <si>
    <t>(中　度)</t>
  </si>
  <si>
    <t>(軽　度)</t>
  </si>
  <si>
    <t>18歳</t>
  </si>
  <si>
    <t>未満</t>
  </si>
  <si>
    <t>以上</t>
  </si>
  <si>
    <t>(注)総数は判定不能数等を含む。</t>
  </si>
  <si>
    <t>9．障がい者福祉手当受給者数(区制度)</t>
  </si>
  <si>
    <t>(各年3.31現在)</t>
  </si>
  <si>
    <t>区分</t>
  </si>
  <si>
    <t>総　数</t>
  </si>
  <si>
    <t>身体障害者手帳</t>
  </si>
  <si>
    <t>愛　　の　　手　　帳</t>
  </si>
  <si>
    <t>精神障害者保健福祉
手帳(1級)</t>
  </si>
  <si>
    <t>脳 性
麻 痺</t>
  </si>
  <si>
    <t>進行性</t>
  </si>
  <si>
    <t>1　級</t>
  </si>
  <si>
    <t>2　級</t>
  </si>
  <si>
    <t>3　級</t>
  </si>
  <si>
    <t>1 度</t>
  </si>
  <si>
    <t>2 度</t>
  </si>
  <si>
    <t>3 度</t>
  </si>
  <si>
    <t>筋　萎</t>
  </si>
  <si>
    <t>年</t>
  </si>
  <si>
    <t>縮　症</t>
  </si>
  <si>
    <t>-</t>
  </si>
  <si>
    <t>資料：福祉部障がい福祉課、足立保健所保健予防課、足立保健所中央本町地域・保健総合支援課</t>
  </si>
  <si>
    <t>10．在宅重度心身障がい者福祉手当受給者数(国制度)</t>
  </si>
  <si>
    <t>(各年3.31現在)</t>
  </si>
  <si>
    <t>区分</t>
  </si>
  <si>
    <t>総　　数</t>
  </si>
  <si>
    <t>特別障害者手当</t>
  </si>
  <si>
    <t>障害児福祉手当</t>
  </si>
  <si>
    <t>福祉手当(経過措置分)</t>
  </si>
  <si>
    <t>年</t>
  </si>
  <si>
    <t>資料：福祉部障がい福祉課</t>
  </si>
  <si>
    <t xml:space="preserve">11．重度心身障害者手当(都制度)          </t>
  </si>
  <si>
    <t xml:space="preserve"> (各年3.31現在) </t>
  </si>
  <si>
    <t>重度心身障害者手当</t>
  </si>
  <si>
    <t>受　給　者　数</t>
  </si>
  <si>
    <t>12．心身障害者医療費受給者証交付件数</t>
  </si>
  <si>
    <t>医療費受給者証交付件数</t>
  </si>
  <si>
    <t>総   　 数</t>
  </si>
  <si>
    <t>身体障害者手帳
1～3級</t>
  </si>
  <si>
    <t>愛の手帳
1～2度</t>
  </si>
  <si>
    <t>(注)身体障害者手帳3級は内部障がいのみである。</t>
  </si>
  <si>
    <t>13．難病患者福祉手当認定者数(区制度)</t>
  </si>
  <si>
    <t>＜26年度＞</t>
  </si>
  <si>
    <t>疾　病　名</t>
  </si>
  <si>
    <t>疾　病　名</t>
  </si>
  <si>
    <t>疾　病　名</t>
  </si>
  <si>
    <t xml:space="preserve">総      数 </t>
  </si>
  <si>
    <t xml:space="preserve">特発性好酸球増多症候群 </t>
  </si>
  <si>
    <t>○</t>
  </si>
  <si>
    <t xml:space="preserve">下垂体性ＴＳＨ分泌亢進症 </t>
  </si>
  <si>
    <t xml:space="preserve">スモン </t>
  </si>
  <si>
    <t xml:space="preserve">原発性胆汁性肝硬変 </t>
  </si>
  <si>
    <t>○</t>
  </si>
  <si>
    <t xml:space="preserve">下垂体性ＰＲＬ分泌亢進症 </t>
  </si>
  <si>
    <t xml:space="preserve">ベーチェット病 </t>
  </si>
  <si>
    <t xml:space="preserve">強直性脊椎炎 </t>
  </si>
  <si>
    <t>○</t>
  </si>
  <si>
    <t>クッシング病</t>
  </si>
  <si>
    <t xml:space="preserve">重症筋無力症 </t>
  </si>
  <si>
    <t xml:space="preserve">重症急性膵炎 </t>
  </si>
  <si>
    <t xml:space="preserve">下垂体性ゴナドトロピン分泌亢進症 </t>
  </si>
  <si>
    <t xml:space="preserve">全身性エリテマトーデス </t>
  </si>
  <si>
    <t xml:space="preserve">特発性大腿骨頭壊死症 </t>
  </si>
  <si>
    <t xml:space="preserve">下垂体性成長ホルモン分泌亢進症 </t>
  </si>
  <si>
    <t>○</t>
  </si>
  <si>
    <t>多発性硬化症／視神経脊髄炎</t>
  </si>
  <si>
    <t xml:space="preserve">びまん性汎細気管支炎 </t>
  </si>
  <si>
    <t xml:space="preserve">下垂体前葉機能低下症 </t>
  </si>
  <si>
    <t xml:space="preserve">再生不良性貧血 </t>
  </si>
  <si>
    <t xml:space="preserve">混合性結合組織病    </t>
  </si>
  <si>
    <t>●</t>
  </si>
  <si>
    <t>原発性側索硬化症</t>
  </si>
  <si>
    <t xml:space="preserve">筋萎縮性側索硬化症 </t>
  </si>
  <si>
    <t xml:space="preserve">ミトコンドリア病 </t>
  </si>
  <si>
    <t>神経有棘赤血球症</t>
  </si>
  <si>
    <t xml:space="preserve">サルコイドーシス </t>
  </si>
  <si>
    <t xml:space="preserve">原発性免疫不全症候群 </t>
  </si>
  <si>
    <t>●</t>
  </si>
  <si>
    <t>シャルコー・マリー・トゥース病</t>
  </si>
  <si>
    <t xml:space="preserve">特発性血小板減少性紫斑病 </t>
  </si>
  <si>
    <t xml:space="preserve">遺伝性(本態性)ニューロパチー </t>
  </si>
  <si>
    <t>●</t>
  </si>
  <si>
    <t>先天性筋無力症候群</t>
  </si>
  <si>
    <t xml:space="preserve">皮膚筋炎／多発性筋炎 </t>
  </si>
  <si>
    <t xml:space="preserve">特発性間質性肺炎 </t>
  </si>
  <si>
    <t>封入体筋炎</t>
  </si>
  <si>
    <t>全身性強皮症</t>
  </si>
  <si>
    <t xml:space="preserve">プリオン病 </t>
  </si>
  <si>
    <t>クロウ・深瀬症候群</t>
  </si>
  <si>
    <t>高安動脈炎</t>
  </si>
  <si>
    <t xml:space="preserve">網膜色素変性症 </t>
  </si>
  <si>
    <t>進行性多巣性白質脳症</t>
  </si>
  <si>
    <t>結節性多発動脈炎</t>
  </si>
  <si>
    <t xml:space="preserve">遺伝性ＱＴ延長症候群 </t>
  </si>
  <si>
    <t>ＨＴＬＶ－１関連脊髄症</t>
  </si>
  <si>
    <t>顕微鏡的多発血管炎</t>
  </si>
  <si>
    <t xml:space="preserve">肺動脈性肺高血圧症 </t>
  </si>
  <si>
    <t>特発性基底核石灰化症</t>
  </si>
  <si>
    <t xml:space="preserve">天疱瘡 </t>
  </si>
  <si>
    <t xml:space="preserve">先天性ミオパチー </t>
  </si>
  <si>
    <t>ウルリッヒ病</t>
  </si>
  <si>
    <t xml:space="preserve">潰瘍性大腸炎 </t>
  </si>
  <si>
    <t xml:space="preserve">神経線維腫症 </t>
  </si>
  <si>
    <t>遠位型ミオパチー</t>
  </si>
  <si>
    <t xml:space="preserve">バージャー病 </t>
  </si>
  <si>
    <t xml:space="preserve">網膜脈絡膜萎縮症 </t>
  </si>
  <si>
    <t>ベスレムミオパチー</t>
  </si>
  <si>
    <t xml:space="preserve">脊髄小脳変性症
（多系統萎縮症を除く） </t>
  </si>
  <si>
    <t xml:space="preserve">進行性筋ジストロフィー </t>
  </si>
  <si>
    <t>●</t>
  </si>
  <si>
    <t>自己貪食空胞性ミオパチー</t>
  </si>
  <si>
    <t xml:space="preserve">ウィルソン病 </t>
  </si>
  <si>
    <t>●</t>
  </si>
  <si>
    <t>シュワルツ・ヤンペル症候群</t>
  </si>
  <si>
    <t xml:space="preserve">クローン病 </t>
  </si>
  <si>
    <t>○</t>
  </si>
  <si>
    <t xml:space="preserve">慢性炎症性脱髄性多発神経炎／多巣性運動ニューロパチー </t>
  </si>
  <si>
    <t>●</t>
  </si>
  <si>
    <t>巨細胞性動脈炎</t>
  </si>
  <si>
    <t xml:space="preserve">劇症肝炎 </t>
  </si>
  <si>
    <t>●</t>
  </si>
  <si>
    <t>好酸球性多発血管炎性肉芽腫症</t>
  </si>
  <si>
    <t xml:space="preserve">悪性関節リウマチ </t>
  </si>
  <si>
    <t xml:space="preserve">骨髄線維症 </t>
  </si>
  <si>
    <t>原発性抗リン脂質抗体症候群</t>
  </si>
  <si>
    <t xml:space="preserve">人工透析を必要とする腎不全 </t>
  </si>
  <si>
    <t xml:space="preserve">亜急性硬化性全脳炎 </t>
  </si>
  <si>
    <t>●</t>
  </si>
  <si>
    <t>再発性多発軟骨炎</t>
  </si>
  <si>
    <t xml:space="preserve">先天性血液凝固因子欠乏症等 </t>
  </si>
  <si>
    <t xml:space="preserve">バッド・キアリ症候群 </t>
  </si>
  <si>
    <t>●</t>
  </si>
  <si>
    <t>自己免疫性溶血性貧血</t>
  </si>
  <si>
    <t>○</t>
  </si>
  <si>
    <t>進行性核上性麻痺</t>
  </si>
  <si>
    <t xml:space="preserve">慢性血栓塞栓性肺高血圧症 </t>
  </si>
  <si>
    <t>発作性夜間ヘモグロビン尿症</t>
  </si>
  <si>
    <t>○</t>
  </si>
  <si>
    <t xml:space="preserve">パーキンソン病 </t>
  </si>
  <si>
    <t xml:space="preserve">副腎白質ジストロフィー </t>
  </si>
  <si>
    <t>●</t>
  </si>
  <si>
    <t>血栓性血小板減少性紫斑病</t>
  </si>
  <si>
    <t>○</t>
  </si>
  <si>
    <t>大脳皮質基底核変性症</t>
  </si>
  <si>
    <t xml:space="preserve">原発性硬化性胆管炎 </t>
  </si>
  <si>
    <t>●</t>
  </si>
  <si>
    <t>ＩｇＡ腎症</t>
  </si>
  <si>
    <t>○</t>
  </si>
  <si>
    <t>モヤモヤ病
（ウイリス動脈輪閉塞症）</t>
  </si>
  <si>
    <t xml:space="preserve">肝内結石症 </t>
  </si>
  <si>
    <t>甲状腺ホルモン不応症</t>
  </si>
  <si>
    <t xml:space="preserve">自己免疫性肝炎 </t>
  </si>
  <si>
    <t>●</t>
  </si>
  <si>
    <t>先天性副腎皮質酵素欠損症</t>
  </si>
  <si>
    <t xml:space="preserve">点頭てんかん </t>
  </si>
  <si>
    <t xml:space="preserve">脊髄性筋萎縮症 </t>
  </si>
  <si>
    <t>●</t>
  </si>
  <si>
    <t>先天性副腎低形成症</t>
  </si>
  <si>
    <t>ライソゾーム病</t>
  </si>
  <si>
    <t xml:space="preserve">アレルギー性肉芽腫性血管炎 </t>
  </si>
  <si>
    <t>アジソン病</t>
  </si>
  <si>
    <t xml:space="preserve">悪性高血圧 </t>
  </si>
  <si>
    <t xml:space="preserve">肥大型心筋症 </t>
  </si>
  <si>
    <t>肺静脈閉塞症／肺毛細血管腫症</t>
  </si>
  <si>
    <t xml:space="preserve">ネフローゼ症候群 </t>
  </si>
  <si>
    <t xml:space="preserve">成人スチル病 </t>
  </si>
  <si>
    <t>好酸球性消化管疾患</t>
  </si>
  <si>
    <t>○</t>
  </si>
  <si>
    <t xml:space="preserve">全身性アミロイドーシス </t>
  </si>
  <si>
    <t xml:space="preserve">脊髄空洞症 </t>
  </si>
  <si>
    <t>慢性特発性偽性腸閉塞症</t>
  </si>
  <si>
    <t xml:space="preserve">後縦靭帯骨化症 </t>
  </si>
  <si>
    <t xml:space="preserve">家族性高コレステロール血症(ホモ接合体) </t>
  </si>
  <si>
    <t>巨大膀胱短小結腸腸管蠕動不全症</t>
  </si>
  <si>
    <t xml:space="preserve">ハンチントン病 </t>
  </si>
  <si>
    <t>腸管神経節細胞僅少症</t>
  </si>
  <si>
    <t>○</t>
  </si>
  <si>
    <t xml:space="preserve">多発血管炎性肉芽腫症 </t>
  </si>
  <si>
    <t xml:space="preserve">球脊髄性筋萎縮症 </t>
  </si>
  <si>
    <t>ルビンシュタイン・テイビ症候群</t>
  </si>
  <si>
    <t xml:space="preserve">母斑症 </t>
  </si>
  <si>
    <t xml:space="preserve">拘束型心筋症 </t>
  </si>
  <si>
    <t>ＣＦＣ症候群</t>
  </si>
  <si>
    <t xml:space="preserve">特発性拡張型心筋症 </t>
  </si>
  <si>
    <t>リンパ脈管筋腫症</t>
  </si>
  <si>
    <t>コステロ症候群</t>
  </si>
  <si>
    <t xml:space="preserve">多系統萎縮症 </t>
  </si>
  <si>
    <t>重症多型滲出性紅斑（急性期）</t>
  </si>
  <si>
    <t>●</t>
  </si>
  <si>
    <t>チャージ症候群</t>
  </si>
  <si>
    <t xml:space="preserve">シェーグレン症候群 </t>
  </si>
  <si>
    <t>スティーヴンス・ジョンソン症候群</t>
  </si>
  <si>
    <t>クリオピリン関連周期性症候群</t>
  </si>
  <si>
    <t xml:space="preserve">表皮水泡症 </t>
  </si>
  <si>
    <t>中毒性表皮壊死症</t>
  </si>
  <si>
    <t>全身型若年性特発性関節炎</t>
  </si>
  <si>
    <t xml:space="preserve">多発性嚢胞腎 </t>
  </si>
  <si>
    <t xml:space="preserve">黄色靭帯骨化症 </t>
  </si>
  <si>
    <t>●</t>
  </si>
  <si>
    <t>ＴＮＦ受容体関連周期性症候群</t>
  </si>
  <si>
    <t xml:space="preserve">特発性門脈圧亢進症 </t>
  </si>
  <si>
    <t>間脳下垂体機能障害</t>
  </si>
  <si>
    <t>非典型溶血性尿毒症症候群</t>
  </si>
  <si>
    <t xml:space="preserve">膿泡性乾癬（汎発型） </t>
  </si>
  <si>
    <t xml:space="preserve">下垂体性ＡＤＨ分泌異常症 </t>
  </si>
  <si>
    <t>ブラウ症候群</t>
  </si>
  <si>
    <t xml:space="preserve">広範脊柱管狭窄症 </t>
  </si>
  <si>
    <t>○「難病の患者に対する医療等に関する法律」新制度（H27.1.1実施分）により、</t>
  </si>
  <si>
    <t xml:space="preserve">ミオトニー症候群 </t>
  </si>
  <si>
    <t xml:space="preserve">   疾病名が変更または細分化されたもの。</t>
  </si>
  <si>
    <t>●「難病の患者に対する医療等に関する法律」新制度（H27.1.1実施分）により、</t>
  </si>
  <si>
    <t xml:space="preserve">  疾病名が新規に追加されたもの。　</t>
  </si>
  <si>
    <t>＜27年度＞</t>
  </si>
  <si>
    <t>疾病名</t>
  </si>
  <si>
    <t>疾病名</t>
  </si>
  <si>
    <t xml:space="preserve">皮膚筋炎／多発性筋炎 </t>
  </si>
  <si>
    <t xml:space="preserve">パーキンソン病 </t>
  </si>
  <si>
    <t xml:space="preserve">成人スチル病 </t>
  </si>
  <si>
    <t>ＣＦＣ症候群</t>
  </si>
  <si>
    <t>先天性ミオパチー</t>
  </si>
  <si>
    <t>マリネスコ・シェーグレン症候群</t>
  </si>
  <si>
    <t>筋ジストロフィー</t>
  </si>
  <si>
    <t>非ジストロフィー性
ミオトニー症候群</t>
  </si>
  <si>
    <t>ＩｇＡ腎症</t>
  </si>
  <si>
    <t>遺伝性周期性四肢麻痺</t>
  </si>
  <si>
    <t>アトピー性脊髄炎</t>
  </si>
  <si>
    <t>脊髄空洞症</t>
  </si>
  <si>
    <t>脊髄髄膜瘤</t>
  </si>
  <si>
    <t>アイザックス症候群</t>
  </si>
  <si>
    <t>もやもや病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</si>
  <si>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</si>
  <si>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</si>
  <si>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</si>
  <si>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</si>
  <si>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ＨＴＬＶ－１関連脊髄症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</si>
  <si>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</si>
  <si>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</si>
  <si>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</si>
  <si>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</si>
  <si>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</si>
  <si>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</si>
  <si>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 xml:space="preserve">サルコイドーシス </t>
  </si>
  <si>
    <t>先天性無痛無汗症</t>
  </si>
  <si>
    <t>アレキサンダー病</t>
  </si>
  <si>
    <t>先天性核上性球麻痺</t>
  </si>
  <si>
    <t>メビウス症候群</t>
  </si>
  <si>
    <t>中隔視神経形成異常症/
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</si>
  <si>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</si>
  <si>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</si>
  <si>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</si>
  <si>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</si>
  <si>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</si>
  <si>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</si>
  <si>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 xml:space="preserve">バージャー病 </t>
  </si>
  <si>
    <t>疾病名</t>
  </si>
  <si>
    <t>海馬硬化を伴う内側側頭葉てんかん</t>
  </si>
  <si>
    <t>ヤング・シンプソン症候群</t>
  </si>
  <si>
    <t>尿素サイクル異常症</t>
  </si>
  <si>
    <t>１p36欠失症候群</t>
  </si>
  <si>
    <t>リジン尿性蛋白不耐症</t>
  </si>
  <si>
    <t>ミオクロニー欠神てんかん</t>
  </si>
  <si>
    <t>４p欠失症候群</t>
  </si>
  <si>
    <t>先天性葉酸吸収不全</t>
  </si>
  <si>
    <t>ミオクロニー脱力発作を伴うてんかん</t>
  </si>
  <si>
    <t>５p欠失症候群</t>
  </si>
  <si>
    <t>ポルフィリン症</t>
  </si>
  <si>
    <t>第14番染色体父親性
ダイソミー症候群</t>
  </si>
  <si>
    <t xml:space="preserve">複合カルボキシラーゼ欠損症 </t>
  </si>
  <si>
    <t>レノックス・ガストー症候群</t>
  </si>
  <si>
    <t>○</t>
  </si>
  <si>
    <t>筋型糖原病</t>
  </si>
  <si>
    <t>ウエスト症候群</t>
  </si>
  <si>
    <t>アンジェルマン症候群</t>
  </si>
  <si>
    <t>肝型糖原病</t>
  </si>
  <si>
    <t>大田原症候群</t>
  </si>
  <si>
    <t>スミス・マギニス症候群</t>
  </si>
  <si>
    <t>ガラクトース－１－リン酸ウリジルトランスフェラーゼ欠損症</t>
  </si>
  <si>
    <t>早期ミオクロニー脳症</t>
  </si>
  <si>
    <t>22q11.2欠失症候群</t>
  </si>
  <si>
    <t>遊走性焦点発作を伴う乳児てんかん</t>
  </si>
  <si>
    <t>エマヌエル症候群</t>
  </si>
  <si>
    <t>レシチンコレステロールアシルトランスフェラーゼ欠損症</t>
  </si>
  <si>
    <t>脆弱Ｘ症候群関連疾患</t>
  </si>
  <si>
    <t>片側痙攣・片麻痺・てんかん症候群</t>
  </si>
  <si>
    <t>脆弱Ｘ症候群</t>
  </si>
  <si>
    <t>シトステロール血症</t>
  </si>
  <si>
    <t>総動脈幹遺残症</t>
  </si>
  <si>
    <t>タンジール病</t>
  </si>
  <si>
    <t>環状20番染色体症候群</t>
  </si>
  <si>
    <t>修正大血管転位症</t>
  </si>
  <si>
    <t>原発性高カイロミクロン血症</t>
  </si>
  <si>
    <t>ラスムッセン脳炎</t>
  </si>
  <si>
    <t>完全大血管転位症</t>
  </si>
  <si>
    <t>脳腱黄色腫症</t>
  </si>
  <si>
    <t>ＰＣＤＨ19関連症候群</t>
  </si>
  <si>
    <t>単心室症</t>
  </si>
  <si>
    <t>無βリポタンパク血症</t>
  </si>
  <si>
    <t>難治頻回部分発作重積型急性脳炎</t>
  </si>
  <si>
    <t>左心低形成症候群</t>
  </si>
  <si>
    <t>脂肪萎縮症</t>
  </si>
  <si>
    <t>徐波睡眠期持続性棘徐波を示すてんかん性脳症</t>
  </si>
  <si>
    <t>三尖弁閉鎖症</t>
  </si>
  <si>
    <t>家族性地中海熱</t>
  </si>
  <si>
    <t>心室中隔欠損を伴わない肺動脈閉鎖症</t>
  </si>
  <si>
    <t>高ＩｇＤ症候群</t>
  </si>
  <si>
    <t>ランドウ・クレフナー症候群</t>
  </si>
  <si>
    <t>中條・西村症候群</t>
  </si>
  <si>
    <t>レット症候群</t>
  </si>
  <si>
    <t>心室中隔欠損を伴う肺動脈閉鎖症</t>
  </si>
  <si>
    <t>化膿性無菌性関節炎・壊疽性膿皮症・アクネ症候群</t>
  </si>
  <si>
    <t>スタージ・ウェーバー症候群</t>
  </si>
  <si>
    <t>結節性硬化症</t>
  </si>
  <si>
    <t>ファロー四徴症</t>
  </si>
  <si>
    <t>慢性再発性多発性骨髄炎</t>
  </si>
  <si>
    <t>色素性乾皮症</t>
  </si>
  <si>
    <t>両大血管右室起始症</t>
  </si>
  <si>
    <t>強直性脊椎炎</t>
  </si>
  <si>
    <t>先天性魚鱗癬</t>
  </si>
  <si>
    <t>エプスタイン病</t>
  </si>
  <si>
    <t>進行性骨化性線維異形成症</t>
  </si>
  <si>
    <t>家族性良性慢性天疱瘡</t>
  </si>
  <si>
    <t>アルポート症候群</t>
  </si>
  <si>
    <t>肋骨異常を伴う先天性側弯症</t>
  </si>
  <si>
    <t>類天疱瘡（後天性表皮水疱症を含む。）</t>
  </si>
  <si>
    <t>ギャロウェイ・モワト症候群</t>
  </si>
  <si>
    <t>骨形成不全症</t>
  </si>
  <si>
    <t>急速進行性糸球体腎炎</t>
  </si>
  <si>
    <t>タナトフォリック骨異形成症</t>
  </si>
  <si>
    <t>特発性後天性全身性無汗症</t>
  </si>
  <si>
    <t>抗糸球体基底膜腎炎</t>
  </si>
  <si>
    <t>軟骨無形成症</t>
  </si>
  <si>
    <t>眼皮膚白皮症</t>
  </si>
  <si>
    <t>一次性ネフローゼ症候群</t>
  </si>
  <si>
    <t>リンパ管腫症/ゴーハム病</t>
  </si>
  <si>
    <t>肥厚性皮膚骨膜症</t>
  </si>
  <si>
    <t>一次性膜性増殖性糸球体腎炎</t>
  </si>
  <si>
    <t>巨大リンパ管奇形（頚部顔面病変）</t>
  </si>
  <si>
    <t>弾性線維性仮性黄色腫</t>
  </si>
  <si>
    <t>紫斑病性腎炎</t>
  </si>
  <si>
    <t>巨大静脈奇形（頚部口腔咽頭びまん性病変）</t>
  </si>
  <si>
    <t>マルファン症候群</t>
  </si>
  <si>
    <t>先天性腎性尿崩症</t>
  </si>
  <si>
    <t>エーラス・ダンロス症候群</t>
  </si>
  <si>
    <t>間質性膀胱炎（ハンナ型）</t>
  </si>
  <si>
    <t>巨大動静脈奇形（頚部顔面又は四肢病変）</t>
  </si>
  <si>
    <t>メンケス病</t>
  </si>
  <si>
    <t>オスラー病</t>
  </si>
  <si>
    <t>オクシピタル・ホーン症候群</t>
  </si>
  <si>
    <t>閉塞性細気管支炎</t>
  </si>
  <si>
    <t>クリッペル・トレノネー・ウェーバー症候群</t>
  </si>
  <si>
    <t>ウィルソン病</t>
  </si>
  <si>
    <t>肺胞蛋白症
（自己免疫性又は先天性）</t>
  </si>
  <si>
    <t>低ホスファターゼ症</t>
  </si>
  <si>
    <t>先天性赤血球形成異常性貧血</t>
  </si>
  <si>
    <t>VATER症候群</t>
  </si>
  <si>
    <t>肺胞低換気症候群</t>
  </si>
  <si>
    <t>後天性赤芽球癆</t>
  </si>
  <si>
    <t>那須・ハコラ病</t>
  </si>
  <si>
    <t>α1－アンチトリプシン欠乏症</t>
  </si>
  <si>
    <t>ダイアモンド・ブラックファン貧血</t>
  </si>
  <si>
    <t>ウィーバー症候群</t>
  </si>
  <si>
    <t>カーニー複合</t>
  </si>
  <si>
    <t>ファンコニ貧血</t>
  </si>
  <si>
    <t>コフィン・ローリー症候群</t>
  </si>
  <si>
    <t>ウォルフラム症候群</t>
  </si>
  <si>
    <t>遺伝性鉄芽球性貧血</t>
  </si>
  <si>
    <t>有馬症候群</t>
  </si>
  <si>
    <t>ペルオキシソーム病（副腎白質ジストロフィーを除く。）</t>
  </si>
  <si>
    <t>エプスタイン症候群</t>
  </si>
  <si>
    <t>モワット・ウィルソン症候群</t>
  </si>
  <si>
    <t xml:space="preserve">自己免疫性出血病XIII </t>
  </si>
  <si>
    <t>ウィリアムズ症候群</t>
  </si>
  <si>
    <t>副甲状腺機能低下症</t>
  </si>
  <si>
    <t>クロンカイト・カナダ症候群</t>
  </si>
  <si>
    <t>ＡＴＲ－Ｘ症候群</t>
  </si>
  <si>
    <t>偽性副甲状腺機能低下症</t>
  </si>
  <si>
    <t>非特異性多発性小腸潰瘍症</t>
  </si>
  <si>
    <t>クルーゾン症候群</t>
  </si>
  <si>
    <t>副腎皮質刺激ホルモン不応症</t>
  </si>
  <si>
    <t>ヒルシュスプルング病
（全結腸型又は小腸型）</t>
  </si>
  <si>
    <t>アペール症候群</t>
  </si>
  <si>
    <t>ビタミンＤ抵抗性くる病/骨軟化症</t>
  </si>
  <si>
    <t>ファイファー症候群</t>
  </si>
  <si>
    <t>ビタミンＤ依存性くる病/骨軟化症</t>
  </si>
  <si>
    <t>総排泄腔外反症</t>
  </si>
  <si>
    <t>アントレー・ビクスラー症候群</t>
  </si>
  <si>
    <t>フェニルケトン尿症</t>
  </si>
  <si>
    <t>総排泄腔遺残</t>
  </si>
  <si>
    <t>コフィン・シリス症候群</t>
  </si>
  <si>
    <t>高チロシン血症1型</t>
  </si>
  <si>
    <t>先天性横隔膜ヘルニア</t>
  </si>
  <si>
    <t>ロスムンド・トムソン症候群</t>
  </si>
  <si>
    <t>高チロシン血症2型</t>
  </si>
  <si>
    <t>乳幼児肝巨大血管腫</t>
  </si>
  <si>
    <t>歌舞伎症候群</t>
  </si>
  <si>
    <t>高チロシン血症3型</t>
  </si>
  <si>
    <t>胆道閉鎖症</t>
  </si>
  <si>
    <t>多脾症候群</t>
  </si>
  <si>
    <t>メープルシロップ尿症</t>
  </si>
  <si>
    <t>アラジール症候群</t>
  </si>
  <si>
    <t>無脾症候群</t>
  </si>
  <si>
    <t>プロピオン酸血症</t>
  </si>
  <si>
    <t>遺伝性膵炎</t>
  </si>
  <si>
    <t>鰓耳腎症候群</t>
  </si>
  <si>
    <t>メチルマロン酸血症</t>
  </si>
  <si>
    <t>嚢胞性線維症</t>
  </si>
  <si>
    <t>ウェルナー症候群</t>
  </si>
  <si>
    <t>イソ吉草酸血症</t>
  </si>
  <si>
    <t>ＩｇＧ４関連疾患</t>
  </si>
  <si>
    <t>コケイン症候群</t>
  </si>
  <si>
    <t>グルコーストランスポーター1欠損症</t>
  </si>
  <si>
    <t>黄斑ジストロフィー</t>
  </si>
  <si>
    <t>プラダー・ウィリ症候群</t>
  </si>
  <si>
    <t>レーベル遺伝性視神経症</t>
  </si>
  <si>
    <t>ソトス症候群</t>
  </si>
  <si>
    <t>グルタル酸血症1型</t>
  </si>
  <si>
    <t>アッシャー症候群</t>
  </si>
  <si>
    <t>ヌーナン症候群</t>
  </si>
  <si>
    <t xml:space="preserve">グルタル酸血症2型 </t>
  </si>
  <si>
    <t>若年発症型両側性感音難聴</t>
  </si>
  <si>
    <t>遅発性内リンパ水腫</t>
  </si>
  <si>
    <t>好酸球性副鼻腔炎</t>
  </si>
  <si>
    <t xml:space="preserve">ミオトニー症候群（シュワルツ・ヤンペル症候群を除く。） </t>
  </si>
  <si>
    <t xml:space="preserve">プリオン病 </t>
  </si>
  <si>
    <t>進行性筋ジストロフィー （遠位型ミオパチーを除く。）</t>
  </si>
  <si>
    <t>ウィルソン病（都）</t>
  </si>
  <si>
    <t>強直性脊椎炎（都）</t>
  </si>
  <si>
    <t xml:space="preserve">脊髄空洞症（都） </t>
  </si>
  <si>
    <t>先天性ミオパチー（都）</t>
  </si>
  <si>
    <t>ネフローゼ症候群</t>
  </si>
  <si>
    <t xml:space="preserve">母斑症（指定難病の結節性硬化症、スタージ・ウェーバー症候群及びクリッペル・トレノネー・ウェーバー症候群を除く。） </t>
  </si>
  <si>
    <t>○</t>
  </si>
  <si>
    <t>「難病の患者に対する医療等に関する法律」新制度（H27.7.1実施分）により、</t>
  </si>
  <si>
    <t>疾病名が新規に追加されたもの。</t>
  </si>
  <si>
    <t>「東京都難病患者等に係る医療費等の助成に関する規則実施細目」の一部改正</t>
  </si>
  <si>
    <t>資料：福祉部障がい福祉課</t>
  </si>
  <si>
    <t>（H28.1.1）により、疾病名が変更になったもの。</t>
  </si>
  <si>
    <t>＜28年度＞</t>
  </si>
  <si>
    <t>疾病名</t>
  </si>
  <si>
    <t xml:space="preserve">総      数 </t>
  </si>
  <si>
    <t>原発性抗リン脂質抗体症候群</t>
  </si>
  <si>
    <t xml:space="preserve">皮膚筋炎／多発性筋炎 </t>
  </si>
  <si>
    <t xml:space="preserve">パーキンソン病 </t>
  </si>
  <si>
    <t xml:space="preserve">成人スチル病 </t>
  </si>
  <si>
    <t>ＣＦＣ症候群</t>
  </si>
  <si>
    <t>コステロ症候群</t>
  </si>
  <si>
    <t>先天性ミオパチー</t>
  </si>
  <si>
    <t>筋ジストロフィー</t>
  </si>
  <si>
    <t>非ジストロフィー性
ミオトニー症候群</t>
  </si>
  <si>
    <t>ウエスト症候群</t>
  </si>
  <si>
    <t>大田原症候群</t>
  </si>
  <si>
    <t>ガラクトース－１－リン酸ウリジルトランスフェラーゼ欠損症</t>
  </si>
  <si>
    <t>早期ミオクロニー脳症</t>
  </si>
  <si>
    <t>遊走性焦点発作を伴う乳児てんかん</t>
  </si>
  <si>
    <t>脆弱Ｘ症候群関連疾患</t>
  </si>
  <si>
    <t>片側痙攣・片麻痺・てんかん症候群</t>
  </si>
  <si>
    <t>脆弱Ｘ症候群</t>
  </si>
  <si>
    <t>総動脈幹遺残症</t>
  </si>
  <si>
    <t>環状20番染色体症候群</t>
  </si>
  <si>
    <t>ラスムッセン脳炎</t>
  </si>
  <si>
    <t>ＰＣＤＨ19関連症候群</t>
  </si>
  <si>
    <t>難治頻回部分発作重積型急性脳炎</t>
  </si>
  <si>
    <t>左心低形成症候群</t>
  </si>
  <si>
    <t>徐波睡眠期持続性棘徐波を示すてんかん性脳症</t>
  </si>
  <si>
    <t>レット症候群</t>
  </si>
  <si>
    <t>化膿性無菌性関節炎・壊疽性膿皮症・アクネ症候群</t>
  </si>
  <si>
    <t>スタージ・ウェーバー症候群</t>
  </si>
  <si>
    <t>肋骨異常を伴う先天性側弯症</t>
  </si>
  <si>
    <t>○</t>
  </si>
  <si>
    <t>疾病名が新規に追加されたもの。</t>
  </si>
  <si>
    <t>「東京都難病患者等に係る医療費等の助成に関する規則実施細目」の一部改正</t>
  </si>
  <si>
    <t>（H28.1.1）により、疾病名が変更になったもの。</t>
  </si>
  <si>
    <t>14．通所訓練事業利用者数及び通所介護事業利用者数</t>
  </si>
  <si>
    <t>区分</t>
  </si>
  <si>
    <t>就労促進訓練室</t>
  </si>
  <si>
    <t>社会リハビリテーション室</t>
  </si>
  <si>
    <t>生活体験室</t>
  </si>
  <si>
    <t>年</t>
  </si>
  <si>
    <t>定　数</t>
  </si>
  <si>
    <t>在籍者</t>
  </si>
  <si>
    <t>定数(日々)</t>
  </si>
  <si>
    <t>定　数</t>
  </si>
  <si>
    <t>資料：福祉部障がい福祉センター</t>
  </si>
  <si>
    <t>15．幼児通所訓練事業利用者数</t>
  </si>
  <si>
    <t>定数</t>
  </si>
  <si>
    <t>利　用　児　数</t>
  </si>
  <si>
    <t>年度</t>
  </si>
  <si>
    <t>(日々)</t>
  </si>
  <si>
    <t>総　数</t>
  </si>
  <si>
    <t>１歳児</t>
  </si>
  <si>
    <t>２歳児</t>
  </si>
  <si>
    <t>３歳児</t>
  </si>
  <si>
    <t>４歳児</t>
  </si>
  <si>
    <t>５歳児</t>
  </si>
  <si>
    <t>-</t>
  </si>
  <si>
    <t>(注)年度途中の退所児含む。</t>
  </si>
  <si>
    <t>16．各種相談事業</t>
  </si>
  <si>
    <t>自立生活支援</t>
  </si>
  <si>
    <t>雇用支援</t>
  </si>
  <si>
    <t>発達支援</t>
  </si>
  <si>
    <t>年度</t>
  </si>
  <si>
    <t>総　数</t>
  </si>
  <si>
    <t>新規相談</t>
  </si>
  <si>
    <t>再来相談</t>
  </si>
  <si>
    <t>派遣相談</t>
  </si>
  <si>
    <t>(注)自立生活支援は平成24年10月から実施の虐待・権利擁護に関する相談件数を含む。</t>
  </si>
  <si>
    <t>17．敬老祝い事業実施状況</t>
  </si>
  <si>
    <t xml:space="preserve">区分 </t>
  </si>
  <si>
    <t>記　　　　　　念　　　　　　品</t>
  </si>
  <si>
    <t>年度</t>
  </si>
  <si>
    <t>米 寿 (88歳)</t>
  </si>
  <si>
    <t>白　寿 (99歳)</t>
  </si>
  <si>
    <t>資料：福祉部高齢福祉課</t>
  </si>
  <si>
    <t xml:space="preserve">18．老人クラブ助成事業 </t>
  </si>
  <si>
    <t>区分</t>
  </si>
  <si>
    <t>助成クラブ数</t>
  </si>
  <si>
    <t>単位クラブ助成総額</t>
  </si>
  <si>
    <t>連合会助成</t>
  </si>
  <si>
    <t>加入率　(％)</t>
  </si>
  <si>
    <t>年度</t>
  </si>
  <si>
    <t>(会　員　数)</t>
  </si>
  <si>
    <t>177（14,208）</t>
  </si>
  <si>
    <t>169（13,995）</t>
  </si>
  <si>
    <t>165（13,455）</t>
  </si>
  <si>
    <t>19．介護保険第１号被保険者数及び保険料調定額</t>
  </si>
  <si>
    <t>区分</t>
  </si>
  <si>
    <t>区分</t>
  </si>
  <si>
    <t>総       数</t>
  </si>
  <si>
    <t>特  別  徴  収</t>
  </si>
  <si>
    <t>普  通  徴  収</t>
  </si>
  <si>
    <t>年度</t>
  </si>
  <si>
    <t>被保険者数</t>
  </si>
  <si>
    <t>調定額(千円)</t>
  </si>
  <si>
    <t>被保険者数</t>
  </si>
  <si>
    <t>資料：福祉部介護保険課</t>
  </si>
  <si>
    <t>(注)被保険者数は3月末現在、調定額は5月末現在の数値である。</t>
  </si>
  <si>
    <t>20．介護保険料(第１号被保険者分)収納状況</t>
  </si>
  <si>
    <t>現    年    分</t>
  </si>
  <si>
    <t>滞  納  繰  越  分</t>
  </si>
  <si>
    <t>調 定 額</t>
  </si>
  <si>
    <t>収 納 額</t>
  </si>
  <si>
    <t>収納率(％)</t>
  </si>
  <si>
    <t>収納率(％)</t>
  </si>
  <si>
    <t>21．介護保険料(第１号被保険者分)の口座振替利用状況</t>
  </si>
  <si>
    <t>区分</t>
  </si>
  <si>
    <t>口座振替者数(人)</t>
  </si>
  <si>
    <t>利　用　率(％)</t>
  </si>
  <si>
    <t>口座による収入額(円)</t>
  </si>
  <si>
    <t>口座による収入率(％)</t>
  </si>
  <si>
    <t>年度</t>
  </si>
  <si>
    <t>22．要介護(要支援)認定者数</t>
  </si>
  <si>
    <t>(各年3.31現在)</t>
  </si>
  <si>
    <t>総 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</si>
  <si>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</si>
  <si>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</si>
  <si>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</si>
  <si>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</si>
  <si>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</si>
  <si>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</si>
  <si>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</si>
  <si>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年</t>
  </si>
  <si>
    <t>資料：福祉部介護保険課　　</t>
  </si>
  <si>
    <t>23．介護保険サービス種類別給付件数及び給付額</t>
  </si>
  <si>
    <t xml:space="preserve">年度・区分 </t>
  </si>
  <si>
    <t>給付額</t>
  </si>
  <si>
    <t>件数</t>
  </si>
  <si>
    <t xml:space="preserve"> 種 別</t>
  </si>
  <si>
    <t>件  数</t>
  </si>
  <si>
    <t>金  額(千円)</t>
  </si>
  <si>
    <t>金  額(千円)</t>
  </si>
  <si>
    <t>介護給付</t>
  </si>
  <si>
    <t>予防給付</t>
  </si>
  <si>
    <t>総　　　 　　 　 　 　　　数</t>
  </si>
  <si>
    <t>居　　　　　　　　　　　　宅</t>
  </si>
  <si>
    <t>訪問介護</t>
  </si>
  <si>
    <t>訪問入浴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</si>
  <si>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</si>
  <si>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</si>
  <si>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</si>
  <si>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</si>
  <si>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</si>
  <si>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</si>
  <si>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</si>
  <si>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(老人保健施設)</t>
  </si>
  <si>
    <t>(介護療養型医療施設)</t>
  </si>
  <si>
    <t>居宅療養管理指導</t>
  </si>
  <si>
    <t>認知症対応型共同生活介護</t>
  </si>
  <si>
    <t>特定施設入居者生活介護</t>
  </si>
  <si>
    <t>地域密着型特定施設</t>
  </si>
  <si>
    <t>居宅介護支援</t>
  </si>
  <si>
    <t>夜間対応型訪問介護</t>
  </si>
  <si>
    <t>認知症対応型通所介護</t>
  </si>
  <si>
    <t>小規模多機能型居宅介護</t>
  </si>
  <si>
    <t>定期巡回・随時対応型訪問介護看護</t>
  </si>
  <si>
    <t>看護小規模多機能型居宅介護</t>
  </si>
  <si>
    <t>（複合型サービス）</t>
  </si>
  <si>
    <t>地域密着型通所介護</t>
  </si>
  <si>
    <t>地域密着型介護老人福祉施設</t>
  </si>
  <si>
    <t>施　　　　　　　　　　　　設</t>
  </si>
  <si>
    <t>特別養護老人ホーム</t>
  </si>
  <si>
    <t>老人保健施設</t>
  </si>
  <si>
    <t xml:space="preserve">療養型医療施設 </t>
  </si>
  <si>
    <t>償　　 　　　還　 　　　　払</t>
  </si>
  <si>
    <t>福祉用具購入</t>
  </si>
  <si>
    <t>住宅改修</t>
  </si>
  <si>
    <t>その他</t>
  </si>
  <si>
    <t>高額介護サービス費(公費)</t>
  </si>
  <si>
    <t>高額介護サービス費(区支払分)</t>
  </si>
  <si>
    <t>高額医療合算介護サービス費</t>
  </si>
  <si>
    <t>特定入所者介護サービス費</t>
  </si>
  <si>
    <t>審  査  支  払  手  数  料</t>
  </si>
  <si>
    <t>そ　　 　　　の　 　　　　他</t>
  </si>
  <si>
    <t>(注)各年度の総数の件数欄には「審査支払手数料」及び「その他」の件数は含まない。</t>
  </si>
  <si>
    <t xml:space="preserve">  24．介護予防・日常生活支援総合事業　件数及び事業費</t>
  </si>
  <si>
    <t>金額(千円)</t>
  </si>
  <si>
    <t>介護予防・生活支援サービス</t>
  </si>
  <si>
    <t>-</t>
  </si>
  <si>
    <t xml:space="preserve"> 訪問型サービス</t>
  </si>
  <si>
    <t xml:space="preserve"> 通所型サービス</t>
  </si>
  <si>
    <t>介護予防ケアマネジメント</t>
  </si>
  <si>
    <t>資料：福祉部地域包括ケアシステム推進担当</t>
  </si>
  <si>
    <t>25．介護保険外サービス実施状況</t>
  </si>
  <si>
    <t>年度</t>
  </si>
  <si>
    <t>区分</t>
  </si>
  <si>
    <t>福祉電話</t>
  </si>
  <si>
    <t>台</t>
  </si>
  <si>
    <t>緊急通報システム</t>
  </si>
  <si>
    <t>火災安全システム</t>
  </si>
  <si>
    <t>紙おむつ支給</t>
  </si>
  <si>
    <t>延人</t>
  </si>
  <si>
    <t>寝具乾燥消毒</t>
  </si>
  <si>
    <t>訪問理美容サービス</t>
  </si>
  <si>
    <t>屋外ブザー付火災警報器</t>
  </si>
  <si>
    <t>自動消火装置</t>
  </si>
  <si>
    <t>電磁調理器</t>
  </si>
  <si>
    <t>シルバーカー</t>
  </si>
  <si>
    <t>住宅改修給付</t>
  </si>
  <si>
    <t>徘徊位置検索システム</t>
  </si>
  <si>
    <t>件</t>
  </si>
  <si>
    <t>救急医療情報キット</t>
  </si>
  <si>
    <t>見守りキーホルダー</t>
  </si>
  <si>
    <t>(注)紙おむつの支給は現物の受給者と費用助成の受給者の合計。</t>
  </si>
  <si>
    <t>　　　　　　</t>
  </si>
  <si>
    <t>26．あったかサービス利用状況</t>
  </si>
  <si>
    <t>区分</t>
  </si>
  <si>
    <t>登録者</t>
  </si>
  <si>
    <t>家　　事　　・　介　　護　　援　　助</t>
  </si>
  <si>
    <t>協力会員</t>
  </si>
  <si>
    <t>利用会員</t>
  </si>
  <si>
    <t>食事の支度</t>
  </si>
  <si>
    <t>衣類の洗濯</t>
  </si>
  <si>
    <t>居宅内外の清掃</t>
  </si>
  <si>
    <t>買  物</t>
  </si>
  <si>
    <t>軽 作 業</t>
  </si>
  <si>
    <t>話し相手</t>
  </si>
  <si>
    <t>食事の介助</t>
  </si>
  <si>
    <t>排泄の介助</t>
  </si>
  <si>
    <t>入浴介助補助</t>
  </si>
  <si>
    <t>散歩・通院等</t>
  </si>
  <si>
    <t>入院先での援助</t>
  </si>
  <si>
    <t>年度</t>
  </si>
  <si>
    <t xml:space="preserve"> - </t>
  </si>
  <si>
    <t xml:space="preserve">資料：(福)足立区社会福祉協議会あいあいサービスセンター </t>
  </si>
  <si>
    <t>(注)協力会員、利用会員の登録数は平成26年度より積算方法を変更。</t>
  </si>
  <si>
    <t>27．介護予防事業実施状況</t>
  </si>
  <si>
    <t>介護予防事業</t>
  </si>
  <si>
    <t>介護予防教室</t>
  </si>
  <si>
    <t>二次予防事業</t>
  </si>
  <si>
    <t>一次予防事業</t>
  </si>
  <si>
    <t>(地域包括支援センター実施分)</t>
  </si>
  <si>
    <t>年度</t>
  </si>
  <si>
    <t>開催数</t>
  </si>
  <si>
    <t>延人数</t>
  </si>
  <si>
    <t>参加人数</t>
  </si>
  <si>
    <t>資料：福祉部地域包括ケアシステム推進担当</t>
  </si>
  <si>
    <t>28．足立区地域包括支援センター事業実施状況</t>
  </si>
  <si>
    <t>年度</t>
  </si>
  <si>
    <t>年度</t>
  </si>
  <si>
    <t>区分</t>
  </si>
  <si>
    <t>区分</t>
  </si>
  <si>
    <t>相談　　件数</t>
  </si>
  <si>
    <t>電話(ＦＡＸ含)</t>
  </si>
  <si>
    <t>来　　　　　所</t>
  </si>
  <si>
    <t>訪　　　　　問</t>
  </si>
  <si>
    <t>相談内容</t>
  </si>
  <si>
    <t>介護予防</t>
  </si>
  <si>
    <t>介護保険</t>
  </si>
  <si>
    <t>医療</t>
  </si>
  <si>
    <t>他サービス紹介</t>
  </si>
  <si>
    <t>ケアマネ支援</t>
  </si>
  <si>
    <t>あんしんネット</t>
  </si>
  <si>
    <t>介護等</t>
  </si>
  <si>
    <t>他サービス取次</t>
  </si>
  <si>
    <t>権利擁護</t>
  </si>
  <si>
    <t>消費者被害</t>
  </si>
  <si>
    <t>虐待･支援困難</t>
  </si>
  <si>
    <t>その他</t>
  </si>
  <si>
    <t>サービス取次内訳</t>
  </si>
  <si>
    <t>寝具洗乾燥</t>
  </si>
  <si>
    <t>理美容サービス</t>
  </si>
  <si>
    <t>日常生活用具</t>
  </si>
  <si>
    <t>住宅設備改修</t>
  </si>
  <si>
    <t>福祉電話</t>
  </si>
  <si>
    <t>緊急通報システム</t>
  </si>
  <si>
    <t>紙おむつ</t>
  </si>
  <si>
    <t>火災安全システム</t>
  </si>
  <si>
    <t>やすらぎ支援派遣</t>
  </si>
  <si>
    <t>介護　　　保険</t>
  </si>
  <si>
    <t>申請代行</t>
  </si>
  <si>
    <t>訪問調査</t>
  </si>
  <si>
    <t>予防給付ケアプラン</t>
  </si>
  <si>
    <t>29．福祉サービス苦情等受付件数</t>
  </si>
  <si>
    <t>　　　区分</t>
  </si>
  <si>
    <t>総　数</t>
  </si>
  <si>
    <t>高齢者</t>
  </si>
  <si>
    <t>障がい者</t>
  </si>
  <si>
    <t>子育て</t>
  </si>
  <si>
    <t>学童保育</t>
  </si>
  <si>
    <t>年度</t>
  </si>
  <si>
    <t>苦　情</t>
  </si>
  <si>
    <t>相　談</t>
  </si>
  <si>
    <t>資料：福祉部高齢福祉課、(福)足立区社会福祉協議会基幹地域包括支援センター・同権利擁護センターあだち</t>
  </si>
  <si>
    <t>(注)平成28年度より権利擁護センターあだちの相談件数の積算方法変更。</t>
  </si>
  <si>
    <t>30．成年後見制度実施状況</t>
  </si>
  <si>
    <t xml:space="preserve">件数 </t>
  </si>
  <si>
    <t>相談件数合計</t>
  </si>
  <si>
    <t>申　立　件　数　</t>
  </si>
  <si>
    <t>親　族</t>
  </si>
  <si>
    <t>本　人</t>
  </si>
  <si>
    <t>区　長</t>
  </si>
  <si>
    <t>資料：福祉部高齢福祉課、(福)足立区社会福祉協議会権利擁護センターあだち</t>
  </si>
  <si>
    <t>(注1)平成28年度より権利擁護センターあだちの相談件数の積算方法変更。　　</t>
  </si>
  <si>
    <t>　　　</t>
  </si>
  <si>
    <t>(注2)親族・本人申立件数は権利擁護センターあだちで申立相談を受けた件数。</t>
  </si>
  <si>
    <t>(注3)区長申立件数は年度内に審判が下りた件数。　　　　　　　　　　　　　</t>
  </si>
  <si>
    <t>31．地域福祉権利擁護事業</t>
  </si>
  <si>
    <t>新規相談受付</t>
  </si>
  <si>
    <t>新規契約件数</t>
  </si>
  <si>
    <t>継続契約件数</t>
  </si>
  <si>
    <t>資料:(福)足立区社会福祉協議会権利擁護センターあだち</t>
  </si>
  <si>
    <t>(注1)新規契約件数及び継続契約件数は年度内解約者も含む。</t>
  </si>
  <si>
    <t>(注2)平成28年度より相談件数の積算方法を変更。　　　　　</t>
  </si>
  <si>
    <t>32．授産場入所状況</t>
  </si>
  <si>
    <t>(各年4.1現在)</t>
  </si>
  <si>
    <t>場　内</t>
  </si>
  <si>
    <t>総　　　　　数</t>
  </si>
  <si>
    <t>場　　　　　内</t>
  </si>
  <si>
    <t>居　　　　　宅</t>
  </si>
  <si>
    <t>年</t>
  </si>
  <si>
    <t>定　員</t>
  </si>
  <si>
    <t>一　般</t>
  </si>
  <si>
    <t>老　人</t>
  </si>
  <si>
    <t>資料：福祉部高齢福祉課</t>
  </si>
  <si>
    <t>33．ケアハウス六月入所者数</t>
  </si>
  <si>
    <t>(各年4.1現在)</t>
  </si>
  <si>
    <t>男</t>
  </si>
  <si>
    <t>女</t>
  </si>
  <si>
    <t>年　</t>
  </si>
  <si>
    <t>34．応急小口資金貸付償還額</t>
  </si>
  <si>
    <t>貸付額</t>
  </si>
  <si>
    <t>貸付件数</t>
  </si>
  <si>
    <t>償還期限</t>
  </si>
  <si>
    <t>償還額</t>
  </si>
  <si>
    <t>償還率(％)</t>
  </si>
  <si>
    <t>到来額</t>
  </si>
  <si>
    <t>資料：福祉部福祉管理課</t>
  </si>
  <si>
    <t>35．行旅死亡人等取扱件数</t>
  </si>
  <si>
    <t>区分</t>
  </si>
  <si>
    <t>総　　数</t>
  </si>
  <si>
    <t>身元判明者</t>
  </si>
  <si>
    <t>身元不明者</t>
  </si>
  <si>
    <t>(単位：人)</t>
  </si>
  <si>
    <t>36．区立保育園数及び園児・保育士数</t>
  </si>
  <si>
    <t>園　数</t>
  </si>
  <si>
    <t>園　　　　　児　　　　　数</t>
  </si>
  <si>
    <t>保育士数</t>
  </si>
  <si>
    <t>０歳児</t>
  </si>
  <si>
    <t>１歳児</t>
  </si>
  <si>
    <t>２歳児</t>
  </si>
  <si>
    <t>３歳児</t>
  </si>
  <si>
    <t>４歳児以上</t>
  </si>
  <si>
    <t xml:space="preserve">50(3) </t>
  </si>
  <si>
    <t>4,935(254)</t>
  </si>
  <si>
    <t xml:space="preserve">254(-) </t>
  </si>
  <si>
    <t xml:space="preserve">683(36) </t>
  </si>
  <si>
    <t xml:space="preserve">890(45) </t>
  </si>
  <si>
    <t>1,004(53)</t>
  </si>
  <si>
    <t>2,104(120)</t>
  </si>
  <si>
    <t xml:space="preserve">552(47) </t>
  </si>
  <si>
    <t xml:space="preserve">49(3) </t>
  </si>
  <si>
    <t>4,735(263)</t>
  </si>
  <si>
    <t xml:space="preserve">251(-) </t>
  </si>
  <si>
    <t xml:space="preserve">657(38) </t>
  </si>
  <si>
    <t xml:space="preserve">855(47) </t>
  </si>
  <si>
    <t>967(51)</t>
  </si>
  <si>
    <t>2,005(127)</t>
  </si>
  <si>
    <t xml:space="preserve">514(47) </t>
  </si>
  <si>
    <t xml:space="preserve">48(3) </t>
  </si>
  <si>
    <t>4,623(265)</t>
  </si>
  <si>
    <t xml:space="preserve">649(38) </t>
  </si>
  <si>
    <t xml:space="preserve">829(46) </t>
  </si>
  <si>
    <t>935(57)</t>
  </si>
  <si>
    <t>1,959(124)</t>
  </si>
  <si>
    <t xml:space="preserve">703(45) </t>
  </si>
  <si>
    <t>資料：子ども家庭部子ども政策課、子ども施設運営課、子ども施設入園課</t>
  </si>
  <si>
    <t>　　　</t>
  </si>
  <si>
    <t>　　  (注1)園児数は区外からの受入児を含む。　　　　　　　 　　　　 　　　　　　　　　　　</t>
  </si>
  <si>
    <t xml:space="preserve">      (注2)新田おひさま保育園(平成23年7月1日開設)、青井おひさま保育園(平成24年7月1日開設)、</t>
  </si>
  <si>
    <t xml:space="preserve">           新田三丁目なかよし保育園（平成25年7月1日開設）を含む。　　　　　　　　　　　　　　　　　　　　　　　　　　　　　　　　　　　　</t>
  </si>
  <si>
    <t xml:space="preserve">      (注3)平成27、28年の保育士の数は、公設民営の数を含まない。　　　　　　　　　　　　　　　　　　　　　</t>
  </si>
  <si>
    <t xml:space="preserve">      (注4)( )内は区立認定こども園の認可保育所部分の数で、各項目の数には含まない。  　　</t>
  </si>
  <si>
    <t xml:space="preserve"> </t>
  </si>
  <si>
    <t>37．私立保育園数及び園児・保育士数</t>
  </si>
  <si>
    <t>資料：子ども家庭部子ども施設整備課、子ども施設入園課</t>
  </si>
  <si>
    <t>(注)園児数は区外からの受入児を含む。</t>
  </si>
  <si>
    <t>38．東京都認証保育所の利用状況</t>
  </si>
  <si>
    <t>(各年3.1現在)</t>
  </si>
  <si>
    <t>保育所数</t>
  </si>
  <si>
    <t>利　用　児　童　数</t>
  </si>
  <si>
    <t>資料：子ども家庭部子ども施設入園課</t>
  </si>
  <si>
    <t>(注)利用児童数は管外受託児童数含む。</t>
  </si>
  <si>
    <t>39．家庭的保育者の利用状況</t>
  </si>
  <si>
    <t>家庭的保育者数</t>
  </si>
  <si>
    <t>(注1)グループ保育室含む。　　　　　 　　　　　　  　　　　　　　　</t>
  </si>
  <si>
    <t>(注2)利用児童数は区外からの受入児を含む。(平成27年度より児童福祉法</t>
  </si>
  <si>
    <t xml:space="preserve">上の家庭的保育事業となり、区外児の受入を行っている。)        </t>
  </si>
  <si>
    <t>40．小規模保育施設の利用状況</t>
  </si>
  <si>
    <t>施設数</t>
  </si>
  <si>
    <t>(注)利用児童数は区外からの受入児を含む。(平成27年度より児童福祉法</t>
  </si>
  <si>
    <t xml:space="preserve">上の小規模保育事業となり、区外児の受入を行っている。)        </t>
  </si>
  <si>
    <t>(注3)平成28年度から足立区認定保育ママを含む。　 　　　　　　　　　</t>
  </si>
  <si>
    <t>41．養育等相談件数</t>
  </si>
  <si>
    <t>　総　　　　　　　　　数　</t>
  </si>
  <si>
    <t>養護相談</t>
  </si>
  <si>
    <t xml:space="preserve"> 保　 健 　相 　談　</t>
  </si>
  <si>
    <t>障 が い 相 談</t>
  </si>
  <si>
    <t>　非　 行　 相 　談</t>
  </si>
  <si>
    <t>育 成 相 談</t>
  </si>
  <si>
    <t>その他の相談</t>
  </si>
  <si>
    <t xml:space="preserve">
年度</t>
  </si>
  <si>
    <t>児童虐待相談</t>
  </si>
  <si>
    <t>その他の相談</t>
  </si>
  <si>
    <t>肢体不自由相談</t>
  </si>
  <si>
    <t>視聴覚障がい相談</t>
  </si>
  <si>
    <t>言語発達障がい等相談</t>
  </si>
  <si>
    <t>重症心身障がい相談</t>
  </si>
  <si>
    <t>知的障がい相談</t>
  </si>
  <si>
    <t>自閉症等相談</t>
  </si>
  <si>
    <t>不登校相談</t>
  </si>
  <si>
    <t>性格行動相談</t>
  </si>
  <si>
    <t>育児・しつけ相談</t>
  </si>
  <si>
    <t>適性相談</t>
  </si>
  <si>
    <t>資料：こども支援センターげんき こども家庭支援課</t>
  </si>
  <si>
    <t>42．児童手当支給対象児童数</t>
  </si>
  <si>
    <t>(各年2月末現在)</t>
  </si>
  <si>
    <t>総 合 計</t>
  </si>
  <si>
    <t>3歳未満</t>
  </si>
  <si>
    <t>3歳以上
小学校終了前</t>
  </si>
  <si>
    <t>中学生</t>
  </si>
  <si>
    <t>特例給付</t>
  </si>
  <si>
    <t>資料：福祉部親子支援課</t>
  </si>
  <si>
    <t>(注)特例給付とは所得制限超過世帯児童。</t>
  </si>
  <si>
    <t>43．児童扶養手当及び特別児童扶養手当受給者数</t>
  </si>
  <si>
    <t>（各年3.31現在)</t>
  </si>
  <si>
    <t>児童扶養手当</t>
  </si>
  <si>
    <t>特別児童扶養手当</t>
  </si>
  <si>
    <t>年</t>
  </si>
  <si>
    <t>44．児童育成手当支給対象児童数</t>
  </si>
  <si>
    <t>（各年3.31現在)</t>
  </si>
  <si>
    <t>育成手当</t>
  </si>
  <si>
    <t>障害手当</t>
  </si>
  <si>
    <t>育成かつ</t>
  </si>
  <si>
    <t>年</t>
  </si>
  <si>
    <t>45．ひとり親家庭医療費助成事業</t>
  </si>
  <si>
    <t>区分</t>
  </si>
  <si>
    <t>受給世帯数</t>
  </si>
  <si>
    <t>受給者数</t>
  </si>
  <si>
    <t>医　　　　　療　　　　　費</t>
  </si>
  <si>
    <t>年度</t>
  </si>
  <si>
    <t>支払件数</t>
  </si>
  <si>
    <t>支払金額　(円)</t>
  </si>
  <si>
    <t>資料：福祉部親子支援課</t>
  </si>
  <si>
    <t>46．子ども医療費助成事業</t>
  </si>
  <si>
    <t>受給者数</t>
  </si>
  <si>
    <t>支払件数</t>
  </si>
  <si>
    <t>支払金額（千円)</t>
  </si>
  <si>
    <t>乳幼児</t>
  </si>
  <si>
    <t>義務教育</t>
  </si>
  <si>
    <t>医療費</t>
  </si>
  <si>
    <t>(注1)子ども医療費助成とは出生から中学校3年生の子どもに係る医療費のうち</t>
  </si>
  <si>
    <t>　 　保険診療の自己負担分（食事療養費を除く)を助成する制度である。　　</t>
  </si>
  <si>
    <t>(注2)乳幼児医療費は出生から就学前の子どもを対象。　　 　　　　　　　　</t>
  </si>
  <si>
    <t>(注3)義務教育医療費は小学校1年生から中学校3年生の子どもを対象。　　 　</t>
  </si>
  <si>
    <t>47．ファミリーサポートセンター活動状況</t>
  </si>
  <si>
    <t xml:space="preserve">登録状況(内数) </t>
  </si>
  <si>
    <t>活  動  状  況 (活動内容別内訳件数)</t>
  </si>
  <si>
    <t xml:space="preserve">利用会員 </t>
  </si>
  <si>
    <t xml:space="preserve">提供会員 </t>
  </si>
  <si>
    <t xml:space="preserve">利用・提供会員 </t>
  </si>
  <si>
    <t xml:space="preserve">総数 </t>
  </si>
  <si>
    <t xml:space="preserve">保育園･幼稚園等の
  登園前の援助及び送り </t>
  </si>
  <si>
    <t xml:space="preserve">保育園･幼稚園等の迎え
  　　及び帰宅後の援助 </t>
  </si>
  <si>
    <t xml:space="preserve">保育園･幼稚園等
  　　　帰宅後の援助 </t>
  </si>
  <si>
    <t xml:space="preserve">放課後の援助 </t>
  </si>
  <si>
    <t xml:space="preserve">学童保育の迎え及び 
  　　　　帰宅後の援助 </t>
  </si>
  <si>
    <t xml:space="preserve">子供の病気後の援助 </t>
  </si>
  <si>
    <t>保育園等施設が
　　　　　休み時の援助</t>
  </si>
  <si>
    <t xml:space="preserve">保護者の短時間・臨時的
 　　　就労の場合の援助 </t>
  </si>
  <si>
    <t xml:space="preserve">保護者の病気や
 　　　　急用時等の援助 </t>
  </si>
  <si>
    <t xml:space="preserve">子供の習い事等の
　　　　　　場合の援助 </t>
  </si>
  <si>
    <t xml:space="preserve">その他 </t>
  </si>
  <si>
    <t>48．子育てサロン実施状況</t>
  </si>
  <si>
    <t>乳幼児親子利用総数</t>
  </si>
  <si>
    <t>子育てグループ　参加人数</t>
  </si>
  <si>
    <t>乳幼児向け事業　実施回数</t>
  </si>
  <si>
    <t>乳幼児向け事業　参加人数</t>
  </si>
  <si>
    <t>子育て
相談人数</t>
  </si>
  <si>
    <t>年度</t>
  </si>
  <si>
    <t>児童館サロン　　利用総数</t>
  </si>
  <si>
    <t>資料：地域のちから推進部住区推進課</t>
  </si>
  <si>
    <t>49．国民健康保険加入状況</t>
  </si>
  <si>
    <t>世　　　帯</t>
  </si>
  <si>
    <t>人　　　数</t>
  </si>
  <si>
    <t>総世帯</t>
  </si>
  <si>
    <t>国保世帯</t>
  </si>
  <si>
    <t>加入率(%)</t>
  </si>
  <si>
    <t>総人口</t>
  </si>
  <si>
    <t>被保険者</t>
  </si>
  <si>
    <t>資料：区民部国民健康保険課</t>
  </si>
  <si>
    <t>(注)加入状況は当該年度末の数値である。</t>
  </si>
  <si>
    <t>50．国民健康保険料収納状況</t>
  </si>
  <si>
    <t>総　　　　　額</t>
  </si>
  <si>
    <t>現  　　年  　　分</t>
  </si>
  <si>
    <t>滞　納　繰　越　分</t>
  </si>
  <si>
    <t>調定額</t>
  </si>
  <si>
    <t>収入額</t>
  </si>
  <si>
    <r>
      <t>収納率</t>
    </r>
    <r>
      <rPr>
        <b/>
        <sz val="8"/>
        <rFont val="ＭＳ 明朝"/>
        <family val="1"/>
      </rPr>
      <t>(％)</t>
    </r>
  </si>
  <si>
    <t>調定額</t>
  </si>
  <si>
    <t>収入額</t>
  </si>
  <si>
    <t>(単位:千円)</t>
  </si>
  <si>
    <t>51．国民健康保険受診状況</t>
  </si>
  <si>
    <t>一　件　当　り</t>
  </si>
  <si>
    <t>一　世　帯　当　り</t>
  </si>
  <si>
    <t>一　人　当　り</t>
  </si>
  <si>
    <t>受診件数</t>
  </si>
  <si>
    <t>日　　数</t>
  </si>
  <si>
    <t>金額(円)</t>
  </si>
  <si>
    <t>(療養費を除く)</t>
  </si>
  <si>
    <t>資料：区民部国民健康保険課</t>
  </si>
  <si>
    <t>52．国民健康保険給付状況</t>
  </si>
  <si>
    <t>＜保険者負担額＞</t>
  </si>
  <si>
    <t>総　　　額</t>
  </si>
  <si>
    <t>療養給付費</t>
  </si>
  <si>
    <t>高額療養費</t>
  </si>
  <si>
    <t>高額介護合算</t>
  </si>
  <si>
    <t>出産育児</t>
  </si>
  <si>
    <t>葬　祭　費</t>
  </si>
  <si>
    <t>(含療養費等)</t>
  </si>
  <si>
    <t>療　 養　 費</t>
  </si>
  <si>
    <t>一時金等</t>
  </si>
  <si>
    <t>(単位：千円）</t>
  </si>
  <si>
    <t>＜給付件数＞</t>
  </si>
  <si>
    <t>総　　　数</t>
  </si>
  <si>
    <t>(単位：件）</t>
  </si>
  <si>
    <t>53．国民健康保険料の口座振替加入状況</t>
  </si>
  <si>
    <t>世帯数</t>
  </si>
  <si>
    <t>利用率(％）</t>
  </si>
  <si>
    <t>口座による収入額(千円）</t>
  </si>
  <si>
    <t>口座による収入率(％）</t>
  </si>
  <si>
    <t>年度</t>
  </si>
  <si>
    <t>54．国民健康保険の特定健診・特定保健指導実施状況</t>
  </si>
  <si>
    <t>＜特定健診実施状況＞</t>
  </si>
  <si>
    <t xml:space="preserve">区分 </t>
  </si>
  <si>
    <t>対象者数
(人)</t>
  </si>
  <si>
    <t>受診者数
(人)</t>
  </si>
  <si>
    <t>受診率
(％)</t>
  </si>
  <si>
    <t>メタボリックシンドローム基準(人）</t>
  </si>
  <si>
    <t>再掲
医療受診の
勧奨(人)</t>
  </si>
  <si>
    <t xml:space="preserve"> 年度・
 年齢</t>
  </si>
  <si>
    <t>該当</t>
  </si>
  <si>
    <t>予備群</t>
  </si>
  <si>
    <t>非該当</t>
  </si>
  <si>
    <t>40-44歳</t>
  </si>
  <si>
    <t>45-49歳</t>
  </si>
  <si>
    <t>50-54歳</t>
  </si>
  <si>
    <t>55-59歳</t>
  </si>
  <si>
    <t>60-64歳</t>
  </si>
  <si>
    <t>65-69歳</t>
  </si>
  <si>
    <t>70-74歳</t>
  </si>
  <si>
    <t>(注1)受診者数には受診後75歳に達した方も含まれているので、年齢別の合計は一致しない。　　　　　</t>
  </si>
  <si>
    <t>(注2)メタボリックシンドローム基準は「判定不能」の場合があるので、合計は受診者数と一致しない。</t>
  </si>
  <si>
    <t>＜特定保健指導実施状況＞</t>
  </si>
  <si>
    <t>利用者数
(人)</t>
  </si>
  <si>
    <t>実施率
(％)</t>
  </si>
  <si>
    <t>利用者の内訳(人)</t>
  </si>
  <si>
    <t>積極的支援</t>
  </si>
  <si>
    <t>動機付け
支援</t>
  </si>
  <si>
    <t>40-49歳</t>
  </si>
  <si>
    <t>50-59歳</t>
  </si>
  <si>
    <t>65歳以上は
動機付け支援
のみ</t>
  </si>
  <si>
    <t>資料：区民部国民健康保険課</t>
  </si>
  <si>
    <t>(注)平成28年度の実施状況は平成29年5月31日現在である。</t>
  </si>
  <si>
    <t>55．後期高齢者医療保険被保険者数</t>
  </si>
  <si>
    <t>総  数</t>
  </si>
  <si>
    <t>障がい認定(65歳～74歳）</t>
  </si>
  <si>
    <t>一般(75歳以上）</t>
  </si>
  <si>
    <t>資料：区民部高齢医療・年金課　</t>
  </si>
  <si>
    <t>(単位：人）</t>
  </si>
  <si>
    <t>(注)数字は各年度末のものである。</t>
  </si>
  <si>
    <t>56．後期高齢者医療保険葬祭費支給状況</t>
  </si>
  <si>
    <t>支 給 額 (千円)</t>
  </si>
  <si>
    <t>支 給 件 数</t>
  </si>
  <si>
    <t>資料：区民部高齢医療・年金課</t>
  </si>
  <si>
    <t>57．後期高齢者医療保険受診状況</t>
  </si>
  <si>
    <t>医療給付(千円)</t>
  </si>
  <si>
    <t>一件当り</t>
  </si>
  <si>
    <t>一人当り</t>
  </si>
  <si>
    <t>金　額(円)</t>
  </si>
  <si>
    <t>資料：区民部高齢医療・年金課</t>
  </si>
  <si>
    <t>(注)平成28年度は速報値。</t>
  </si>
  <si>
    <t>58．後期高齢者医療保険料収納状況</t>
  </si>
  <si>
    <t>総　　　額</t>
  </si>
  <si>
    <t>現　　　年　　　分</t>
  </si>
  <si>
    <t>滞　納　繰　越　分</t>
  </si>
  <si>
    <t>収納率
(%)</t>
  </si>
  <si>
    <t>資料：区民部高齢医療・年金課</t>
  </si>
  <si>
    <t>(単位：千円)</t>
  </si>
  <si>
    <t>59．後期高齢者医療保険料の納付方法別人数</t>
  </si>
  <si>
    <t>特別徴収</t>
  </si>
  <si>
    <t>普通徴収</t>
  </si>
  <si>
    <t>(年金払い)</t>
  </si>
  <si>
    <t>納付書</t>
  </si>
  <si>
    <t>口座振替</t>
  </si>
  <si>
    <t>人 数</t>
  </si>
  <si>
    <t>構成比(%)</t>
  </si>
  <si>
    <t>構成比(%)</t>
  </si>
  <si>
    <t>(注)数字は各年度末のものである。</t>
  </si>
  <si>
    <t>60．後期高齢者医療保険健康診査実施状況</t>
  </si>
  <si>
    <t>対象者数(人)</t>
  </si>
  <si>
    <t>受診者数(人)</t>
  </si>
  <si>
    <t>受診率(%)</t>
  </si>
  <si>
    <t>資料：区民部高齢医療・年金課、東京都後期高齢者医療広域連合</t>
  </si>
  <si>
    <t>　　　</t>
  </si>
  <si>
    <t>61．国民年金被保険者数</t>
  </si>
  <si>
    <t>(各年3.31現在)</t>
  </si>
  <si>
    <t>区分</t>
  </si>
  <si>
    <t>総  数</t>
  </si>
  <si>
    <t>第1号被保険者</t>
  </si>
  <si>
    <t xml:space="preserve">   第3号被保険者    </t>
  </si>
  <si>
    <t>付加保険料</t>
  </si>
  <si>
    <t>年</t>
  </si>
  <si>
    <t>強制加入者</t>
  </si>
  <si>
    <t>任意加入者</t>
  </si>
  <si>
    <t>納付者(再掲)</t>
  </si>
  <si>
    <t>資料：区民部高齢医療・年金課</t>
  </si>
  <si>
    <t>(注)不在者(転出未届出)を含む。</t>
  </si>
  <si>
    <t>62．国民年金(拠出)受給権者数</t>
  </si>
  <si>
    <t>老齢基礎
年金</t>
  </si>
  <si>
    <t>老齢年金</t>
  </si>
  <si>
    <t>通算老齢
年金</t>
  </si>
  <si>
    <t>障害基礎
年金</t>
  </si>
  <si>
    <t>障害年金</t>
  </si>
  <si>
    <t>遺族基礎年金母子年金</t>
  </si>
  <si>
    <t>死亡一時金
　　　　※</t>
  </si>
  <si>
    <t>寡婦年金</t>
  </si>
  <si>
    <t>資料：区民部高齢医療・年金課、足立年金事務所受給者統計</t>
  </si>
  <si>
    <t xml:space="preserve">(注1)※は単年度。                          </t>
  </si>
  <si>
    <t>(注2)老齢基礎年金は他制度の受給権者を含む。</t>
  </si>
  <si>
    <t>63．国民年金(旧福祉年金)・老齢福祉年金受給権者数</t>
  </si>
  <si>
    <t>障 害 基 礎 年 金</t>
  </si>
  <si>
    <t>老齢福祉年金</t>
  </si>
  <si>
    <t>(旧障害福祉年金を含む)</t>
  </si>
  <si>
    <t>資料：区民部高齢医療・年金課、足立年金事務所受給者統計、老齢福祉年金は東京広域事務センター統計　　　　　　　(単位：人)</t>
  </si>
  <si>
    <t>　　　</t>
  </si>
  <si>
    <t>64．国民年金保険料免除状況</t>
  </si>
  <si>
    <t>免　除　者</t>
  </si>
  <si>
    <t>総 数</t>
  </si>
  <si>
    <t>法定免除</t>
  </si>
  <si>
    <t>申請免除</t>
  </si>
  <si>
    <t xml:space="preserve">資料：足立年金事務所 </t>
  </si>
  <si>
    <t>　８　厚生・福祉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</si>
</sst>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.00_);[Red]\(#,##0.00\)"/>
    <numFmt numFmtId="179" formatCode="#,##0_);[Red]\(#,##0\)"/>
    <numFmt numFmtId="180" formatCode="0.00_);\(0.00\)"/>
    <numFmt numFmtId="181" formatCode="0.00_ "/>
    <numFmt numFmtId="182" formatCode="0.0000%"/>
    <numFmt numFmtId="183" formatCode="0.00_);[Red]\(0.00\)"/>
    <numFmt numFmtId="184" formatCode="_ * #,##0.0000_ ;_ * \-#,##0.0000_ ;_ * &quot;-&quot;?_ ;_ @_ "/>
    <numFmt numFmtId="185" formatCode="\(@\)"/>
    <numFmt numFmtId="186" formatCode="0_);\(0\)"/>
    <numFmt numFmtId="187" formatCode="#,##0.0_);\(#,##0.0\)"/>
    <numFmt numFmtId="188" formatCode="0.0_ "/>
    <numFmt numFmtId="189" formatCode="0.0%"/>
    <numFmt numFmtId="190" formatCode="0.0_);\(0.0\)"/>
    <numFmt numFmtId="191" formatCode="#,##0.00_ "/>
    <numFmt numFmtId="192" formatCode="_ * #,##0.0_ ;_ * \-#,##0.0_ ;_ * &quot;-&quot;?_ ;_ @_ 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2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0"/>
      <name val="SimSun"/>
      <family val="0"/>
    </font>
    <font>
      <b/>
      <sz val="8"/>
      <color indexed="8"/>
      <name val="ＭＳ 明朝"/>
      <family val="1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8"/>
      <name val="ＭＳ Ｐ明朝"/>
      <family val="1"/>
    </font>
    <font>
      <sz val="9"/>
      <name val="ＭＳ ゴシック"/>
      <family val="3"/>
    </font>
    <font>
      <b/>
      <sz val="11"/>
      <color indexed="10"/>
      <name val="ＭＳ 明朝"/>
      <family val="1"/>
    </font>
    <font>
      <b/>
      <sz val="6"/>
      <name val="ＭＳ 明朝"/>
      <family val="1"/>
    </font>
    <font>
      <sz val="8"/>
      <name val="ＭＳ 明朝"/>
      <family val="1"/>
    </font>
    <font>
      <b/>
      <sz val="6"/>
      <name val="ＭＳ ゴシック"/>
      <family val="3"/>
    </font>
    <font>
      <b/>
      <sz val="8.5"/>
      <name val="ＭＳ 明朝"/>
      <family val="1"/>
    </font>
    <font>
      <sz val="8.5"/>
      <name val="ＭＳ 明朝"/>
      <family val="1"/>
    </font>
    <font>
      <sz val="6"/>
      <name val="Meiryo UI"/>
      <family val="3"/>
    </font>
    <font>
      <b/>
      <sz val="14"/>
      <color indexed="8"/>
      <name val="ＭＳ Ｐゴシック"/>
      <family val="3"/>
    </font>
    <font>
      <sz val="8"/>
      <name val="ＭＳ Ｐゴシック"/>
      <family val="3"/>
    </font>
    <font>
      <b/>
      <sz val="11"/>
      <name val="ＨＧ丸ゴシックM"/>
      <family val="3"/>
    </font>
    <font>
      <b/>
      <sz val="9"/>
      <name val="ＭＳ Ｐゴシック"/>
      <family val="3"/>
    </font>
    <font>
      <sz val="6"/>
      <name val="游ゴシック"/>
      <family val="3"/>
    </font>
    <font>
      <sz val="10"/>
      <name val="ＭＳ 明朝"/>
      <family val="1"/>
    </font>
    <font>
      <sz val="11"/>
      <name val="明朝"/>
      <family val="3"/>
    </font>
    <font>
      <b/>
      <sz val="11"/>
      <name val="明朝"/>
      <family val="3"/>
    </font>
    <font>
      <b/>
      <sz val="8"/>
      <name val="明朝"/>
      <family val="3"/>
    </font>
    <font>
      <sz val="9"/>
      <name val="ＭＳ Ｐ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trike/>
      <sz val="8"/>
      <name val="ＭＳ 明朝"/>
      <family val="1"/>
    </font>
    <font>
      <b/>
      <sz val="9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.5"/>
      <name val="ＭＳ ゴシック"/>
      <family val="3"/>
    </font>
    <font>
      <b/>
      <sz val="8.3"/>
      <name val="ＭＳ 明朝"/>
      <family val="1"/>
    </font>
    <font>
      <b/>
      <sz val="8.3"/>
      <name val="ＭＳ Ｐゴシック"/>
      <family val="3"/>
    </font>
    <font>
      <b/>
      <sz val="11"/>
      <color indexed="12"/>
      <name val="ＭＳ 明朝"/>
      <family val="1"/>
    </font>
    <font>
      <b/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0"/>
      <color indexed="10"/>
      <name val="ＭＳ 明朝"/>
      <family val="1"/>
    </font>
    <font>
      <b/>
      <strike/>
      <sz val="8"/>
      <color indexed="10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7.8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10"/>
      <name val="ＭＳ 明朝"/>
      <family val="1"/>
    </font>
    <font>
      <b/>
      <sz val="10"/>
      <color indexed="8"/>
      <name val="ＭＳ Ｐゴシック"/>
      <family val="3"/>
    </font>
    <font>
      <b/>
      <strike/>
      <sz val="8"/>
      <color indexed="8"/>
      <name val="ＭＳ 明朝"/>
      <family val="1"/>
    </font>
    <font>
      <b/>
      <sz val="9"/>
      <color indexed="8"/>
      <name val="ＭＳ Ｐゴシック"/>
      <family val="3"/>
    </font>
    <font>
      <b/>
      <strike/>
      <sz val="8.3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b/>
      <sz val="10"/>
      <color theme="1" tint="0.04998999834060669"/>
      <name val="ＭＳ 明朝"/>
      <family val="1"/>
    </font>
    <font>
      <b/>
      <sz val="10"/>
      <color theme="1" tint="0.04998999834060669"/>
      <name val="ＭＳ ゴシック"/>
      <family val="3"/>
    </font>
    <font>
      <b/>
      <sz val="10"/>
      <color theme="1"/>
      <name val="ＭＳ ゴシック"/>
      <family val="3"/>
    </font>
    <font>
      <b/>
      <sz val="8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rgb="FFFF0000"/>
      <name val="ＭＳ ゴシック"/>
      <family val="3"/>
    </font>
    <font>
      <b/>
      <sz val="10"/>
      <color rgb="FFFF0000"/>
      <name val="ＭＳ 明朝"/>
      <family val="1"/>
    </font>
    <font>
      <b/>
      <strike/>
      <sz val="8"/>
      <color rgb="FFFF0000"/>
      <name val="ＭＳ 明朝"/>
      <family val="1"/>
    </font>
    <font>
      <b/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7.8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trike/>
      <sz val="8"/>
      <color theme="1"/>
      <name val="ＭＳ 明朝"/>
      <family val="1"/>
    </font>
    <font>
      <b/>
      <sz val="11"/>
      <color rgb="FFFF0000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FF0000"/>
      <name val="ＭＳ ゴシック"/>
      <family val="3"/>
    </font>
    <font>
      <b/>
      <strike/>
      <sz val="8.3"/>
      <color rgb="FFFF0000"/>
      <name val="ＭＳ 明朝"/>
      <family val="1"/>
    </font>
    <font>
      <b/>
      <sz val="9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double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double"/>
      <top style="hair"/>
      <bottom style="hair"/>
    </border>
    <border>
      <left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 style="double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double"/>
      <right/>
      <top style="hair"/>
      <bottom/>
    </border>
    <border>
      <left style="double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thin"/>
      <right style="double"/>
      <top style="hair"/>
      <bottom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 style="thin"/>
      <right/>
      <top style="hair"/>
      <bottom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9" fillId="0" borderId="0">
      <alignment/>
      <protection/>
    </xf>
    <xf numFmtId="0" fontId="10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4" fillId="32" borderId="0" applyNumberFormat="0" applyBorder="0" applyAlignment="0" applyProtection="0"/>
  </cellStyleXfs>
  <cellXfs count="1749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shrinkToFit="1"/>
    </xf>
    <xf numFmtId="0" fontId="2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38" fontId="9" fillId="0" borderId="10" xfId="51" applyFont="1" applyBorder="1" applyAlignment="1">
      <alignment vertical="center"/>
    </xf>
    <xf numFmtId="38" fontId="10" fillId="0" borderId="10" xfId="51" applyFont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38" fontId="12" fillId="0" borderId="0" xfId="51" applyFont="1" applyAlignment="1">
      <alignment vertical="center"/>
    </xf>
    <xf numFmtId="38" fontId="12" fillId="0" borderId="0" xfId="51" applyFont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14" fillId="0" borderId="0" xfId="51" applyFont="1" applyAlignment="1">
      <alignment horizontal="right" vertical="center"/>
    </xf>
    <xf numFmtId="0" fontId="15" fillId="0" borderId="12" xfId="0" applyFont="1" applyBorder="1" applyAlignment="1">
      <alignment horizontal="distributed" vertical="center"/>
    </xf>
    <xf numFmtId="38" fontId="15" fillId="0" borderId="13" xfId="51" applyFont="1" applyBorder="1" applyAlignment="1">
      <alignment horizontal="center" vertical="center"/>
    </xf>
    <xf numFmtId="38" fontId="15" fillId="0" borderId="12" xfId="5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1" fontId="105" fillId="0" borderId="14" xfId="51" applyNumberFormat="1" applyFont="1" applyFill="1" applyBorder="1" applyAlignment="1" applyProtection="1">
      <alignment vertical="center"/>
      <protection/>
    </xf>
    <xf numFmtId="41" fontId="15" fillId="0" borderId="0" xfId="51" applyNumberFormat="1" applyFont="1" applyFill="1" applyAlignment="1">
      <alignment vertical="center"/>
    </xf>
    <xf numFmtId="41" fontId="15" fillId="0" borderId="15" xfId="51" applyNumberFormat="1" applyFont="1" applyFill="1" applyBorder="1" applyAlignment="1">
      <alignment vertical="center"/>
    </xf>
    <xf numFmtId="43" fontId="15" fillId="0" borderId="0" xfId="51" applyNumberFormat="1" applyFont="1" applyFill="1" applyAlignment="1">
      <alignment vertical="center"/>
    </xf>
    <xf numFmtId="41" fontId="105" fillId="0" borderId="15" xfId="51" applyNumberFormat="1" applyFont="1" applyFill="1" applyBorder="1" applyAlignment="1" applyProtection="1">
      <alignment vertical="center"/>
      <protection/>
    </xf>
    <xf numFmtId="41" fontId="15" fillId="0" borderId="16" xfId="51" applyNumberFormat="1" applyFont="1" applyFill="1" applyBorder="1" applyAlignment="1">
      <alignment vertical="center"/>
    </xf>
    <xf numFmtId="41" fontId="105" fillId="0" borderId="15" xfId="51" applyNumberFormat="1" applyFont="1" applyFill="1" applyBorder="1" applyAlignment="1">
      <alignment vertical="center"/>
    </xf>
    <xf numFmtId="41" fontId="15" fillId="0" borderId="0" xfId="51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41" fontId="106" fillId="0" borderId="15" xfId="51" applyNumberFormat="1" applyFont="1" applyFill="1" applyBorder="1" applyAlignment="1" applyProtection="1">
      <alignment vertical="center"/>
      <protection/>
    </xf>
    <xf numFmtId="41" fontId="13" fillId="0" borderId="0" xfId="51" applyNumberFormat="1" applyFont="1" applyFill="1" applyBorder="1" applyAlignment="1">
      <alignment vertical="center"/>
    </xf>
    <xf numFmtId="41" fontId="13" fillId="0" borderId="15" xfId="51" applyNumberFormat="1" applyFont="1" applyFill="1" applyBorder="1" applyAlignment="1">
      <alignment vertical="center"/>
    </xf>
    <xf numFmtId="43" fontId="13" fillId="0" borderId="0" xfId="51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1" fontId="105" fillId="0" borderId="18" xfId="51" applyNumberFormat="1" applyFont="1" applyFill="1" applyBorder="1" applyAlignment="1" applyProtection="1">
      <alignment vertical="center"/>
      <protection/>
    </xf>
    <xf numFmtId="41" fontId="15" fillId="0" borderId="17" xfId="51" applyNumberFormat="1" applyFont="1" applyFill="1" applyBorder="1" applyAlignment="1">
      <alignment vertical="center"/>
    </xf>
    <xf numFmtId="41" fontId="15" fillId="0" borderId="18" xfId="51" applyNumberFormat="1" applyFont="1" applyFill="1" applyBorder="1" applyAlignment="1">
      <alignment vertical="center"/>
    </xf>
    <xf numFmtId="43" fontId="15" fillId="0" borderId="19" xfId="5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51" applyFont="1" applyAlignment="1">
      <alignment vertical="center"/>
    </xf>
    <xf numFmtId="38" fontId="12" fillId="0" borderId="0" xfId="51" applyFont="1" applyFill="1" applyAlignment="1">
      <alignment vertical="center"/>
    </xf>
    <xf numFmtId="38" fontId="14" fillId="0" borderId="0" xfId="51" applyFont="1" applyFill="1" applyAlignment="1">
      <alignment horizontal="right" vertical="center"/>
    </xf>
    <xf numFmtId="38" fontId="4" fillId="0" borderId="0" xfId="51" applyFont="1" applyAlignment="1">
      <alignment/>
    </xf>
    <xf numFmtId="38" fontId="12" fillId="0" borderId="0" xfId="51" applyFont="1" applyAlignment="1">
      <alignment/>
    </xf>
    <xf numFmtId="0" fontId="1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8" fillId="0" borderId="2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1" fontId="15" fillId="0" borderId="14" xfId="0" applyNumberFormat="1" applyFont="1" applyFill="1" applyBorder="1" applyAlignment="1">
      <alignment vertical="center"/>
    </xf>
    <xf numFmtId="43" fontId="15" fillId="0" borderId="14" xfId="51" applyNumberFormat="1" applyFont="1" applyBorder="1" applyAlignment="1">
      <alignment vertical="center"/>
    </xf>
    <xf numFmtId="41" fontId="15" fillId="0" borderId="23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41" fontId="15" fillId="0" borderId="15" xfId="0" applyNumberFormat="1" applyFont="1" applyFill="1" applyBorder="1" applyAlignment="1">
      <alignment vertical="center"/>
    </xf>
    <xf numFmtId="43" fontId="15" fillId="0" borderId="15" xfId="51" applyNumberFormat="1" applyFont="1" applyBorder="1" applyAlignment="1">
      <alignment vertical="center"/>
    </xf>
    <xf numFmtId="41" fontId="15" fillId="0" borderId="24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41" fontId="13" fillId="0" borderId="19" xfId="51" applyNumberFormat="1" applyFont="1" applyFill="1" applyBorder="1" applyAlignment="1">
      <alignment vertical="center"/>
    </xf>
    <xf numFmtId="41" fontId="13" fillId="0" borderId="18" xfId="51" applyNumberFormat="1" applyFont="1" applyFill="1" applyBorder="1" applyAlignment="1">
      <alignment vertical="center"/>
    </xf>
    <xf numFmtId="43" fontId="13" fillId="0" borderId="17" xfId="5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49" fontId="15" fillId="0" borderId="17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distributed" vertical="center"/>
    </xf>
    <xf numFmtId="41" fontId="15" fillId="0" borderId="15" xfId="51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distributed" vertical="center"/>
    </xf>
    <xf numFmtId="41" fontId="13" fillId="0" borderId="15" xfId="51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distributed" vertical="center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vertical="center"/>
    </xf>
    <xf numFmtId="41" fontId="12" fillId="0" borderId="26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Fill="1" applyBorder="1" applyAlignment="1">
      <alignment horizontal="centerContinuous" vertical="center"/>
    </xf>
    <xf numFmtId="0" fontId="15" fillId="0" borderId="12" xfId="0" applyFont="1" applyFill="1" applyBorder="1" applyAlignment="1">
      <alignment horizontal="centerContinuous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15" fillId="0" borderId="15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24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41" fontId="107" fillId="0" borderId="18" xfId="0" applyNumberFormat="1" applyFont="1" applyFill="1" applyBorder="1" applyAlignment="1">
      <alignment vertical="center"/>
    </xf>
    <xf numFmtId="41" fontId="107" fillId="0" borderId="19" xfId="0" applyNumberFormat="1" applyFont="1" applyFill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Border="1" applyAlignment="1">
      <alignment horizontal="right" vertical="center"/>
    </xf>
    <xf numFmtId="0" fontId="109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30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6" fontId="15" fillId="0" borderId="14" xfId="51" applyNumberFormat="1" applyFont="1" applyBorder="1" applyAlignment="1">
      <alignment vertical="center"/>
    </xf>
    <xf numFmtId="176" fontId="15" fillId="0" borderId="23" xfId="5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5" fillId="0" borderId="15" xfId="51" applyNumberFormat="1" applyFont="1" applyBorder="1" applyAlignment="1">
      <alignment vertical="center"/>
    </xf>
    <xf numFmtId="176" fontId="15" fillId="0" borderId="24" xfId="51" applyNumberFormat="1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11" fillId="0" borderId="0" xfId="0" applyFont="1" applyAlignment="1">
      <alignment/>
    </xf>
    <xf numFmtId="176" fontId="107" fillId="0" borderId="18" xfId="51" applyNumberFormat="1" applyFont="1" applyFill="1" applyBorder="1" applyAlignment="1">
      <alignment vertical="center"/>
    </xf>
    <xf numFmtId="176" fontId="107" fillId="0" borderId="19" xfId="51" applyNumberFormat="1" applyFont="1" applyFill="1" applyBorder="1" applyAlignment="1">
      <alignment vertical="center"/>
    </xf>
    <xf numFmtId="0" fontId="112" fillId="0" borderId="0" xfId="0" applyFont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69" applyFont="1" applyBorder="1" applyAlignment="1">
      <alignment/>
      <protection/>
    </xf>
    <xf numFmtId="0" fontId="20" fillId="0" borderId="0" xfId="69" applyFont="1" applyAlignment="1">
      <alignment/>
      <protection/>
    </xf>
    <xf numFmtId="0" fontId="20" fillId="0" borderId="0" xfId="68" applyFont="1" applyAlignment="1">
      <alignment/>
      <protection/>
    </xf>
    <xf numFmtId="0" fontId="4" fillId="0" borderId="20" xfId="69" applyFont="1" applyBorder="1" applyAlignment="1">
      <alignment vertical="center"/>
      <protection/>
    </xf>
    <xf numFmtId="0" fontId="14" fillId="0" borderId="20" xfId="69" applyFont="1" applyBorder="1" applyAlignment="1">
      <alignment horizontal="right" vertical="center"/>
      <protection/>
    </xf>
    <xf numFmtId="0" fontId="14" fillId="0" borderId="0" xfId="68" applyFont="1" applyAlignment="1">
      <alignment horizontal="right" vertical="center"/>
      <protection/>
    </xf>
    <xf numFmtId="0" fontId="20" fillId="0" borderId="0" xfId="68" applyFont="1" applyAlignment="1">
      <alignment vertical="center"/>
      <protection/>
    </xf>
    <xf numFmtId="0" fontId="15" fillId="0" borderId="0" xfId="69" applyFont="1" applyBorder="1" applyAlignment="1">
      <alignment horizontal="right" vertical="center" wrapText="1"/>
      <protection/>
    </xf>
    <xf numFmtId="0" fontId="16" fillId="0" borderId="0" xfId="68" applyFont="1">
      <alignment/>
      <protection/>
    </xf>
    <xf numFmtId="0" fontId="15" fillId="0" borderId="17" xfId="69" applyFont="1" applyBorder="1" applyAlignment="1">
      <alignment horizontal="left" vertical="center" wrapText="1"/>
      <protection/>
    </xf>
    <xf numFmtId="0" fontId="15" fillId="0" borderId="22" xfId="69" applyFont="1" applyBorder="1" applyAlignment="1">
      <alignment horizontal="center" vertical="center"/>
      <protection/>
    </xf>
    <xf numFmtId="176" fontId="15" fillId="0" borderId="14" xfId="69" applyNumberFormat="1" applyFont="1" applyFill="1" applyBorder="1" applyAlignment="1">
      <alignment vertical="center"/>
      <protection/>
    </xf>
    <xf numFmtId="176" fontId="15" fillId="0" borderId="23" xfId="69" applyNumberFormat="1" applyFont="1" applyFill="1" applyBorder="1" applyAlignment="1">
      <alignment vertical="center"/>
      <protection/>
    </xf>
    <xf numFmtId="0" fontId="15" fillId="0" borderId="16" xfId="69" applyFont="1" applyBorder="1" applyAlignment="1">
      <alignment horizontal="center" vertical="center"/>
      <protection/>
    </xf>
    <xf numFmtId="176" fontId="15" fillId="0" borderId="15" xfId="69" applyNumberFormat="1" applyFont="1" applyFill="1" applyBorder="1" applyAlignment="1">
      <alignment vertical="center"/>
      <protection/>
    </xf>
    <xf numFmtId="176" fontId="15" fillId="0" borderId="24" xfId="69" applyNumberFormat="1" applyFont="1" applyFill="1" applyBorder="1" applyAlignment="1">
      <alignment vertical="center"/>
      <protection/>
    </xf>
    <xf numFmtId="0" fontId="13" fillId="0" borderId="25" xfId="69" applyFont="1" applyFill="1" applyBorder="1" applyAlignment="1">
      <alignment horizontal="center" vertical="center"/>
      <protection/>
    </xf>
    <xf numFmtId="176" fontId="13" fillId="0" borderId="18" xfId="68" applyNumberFormat="1" applyFont="1" applyFill="1" applyBorder="1" applyAlignment="1">
      <alignment vertical="center"/>
      <protection/>
    </xf>
    <xf numFmtId="176" fontId="13" fillId="0" borderId="19" xfId="68" applyNumberFormat="1" applyFont="1" applyFill="1" applyBorder="1" applyAlignment="1">
      <alignment vertical="center"/>
      <protection/>
    </xf>
    <xf numFmtId="0" fontId="14" fillId="0" borderId="0" xfId="69" applyFont="1" applyAlignment="1">
      <alignment vertical="center"/>
      <protection/>
    </xf>
    <xf numFmtId="0" fontId="14" fillId="0" borderId="0" xfId="69" applyFont="1" applyAlignment="1">
      <alignment horizontal="right" vertical="center"/>
      <protection/>
    </xf>
    <xf numFmtId="0" fontId="20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top"/>
    </xf>
    <xf numFmtId="0" fontId="12" fillId="0" borderId="31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25" xfId="0" applyFont="1" applyBorder="1" applyAlignment="1">
      <alignment vertical="top"/>
    </xf>
    <xf numFmtId="0" fontId="12" fillId="0" borderId="22" xfId="0" applyFont="1" applyBorder="1" applyAlignment="1">
      <alignment horizontal="center" vertical="center"/>
    </xf>
    <xf numFmtId="41" fontId="12" fillId="0" borderId="14" xfId="0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1" fontId="12" fillId="0" borderId="15" xfId="0" applyNumberFormat="1" applyFont="1" applyBorder="1" applyAlignment="1">
      <alignment vertical="center"/>
    </xf>
    <xf numFmtId="41" fontId="12" fillId="0" borderId="24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41" fontId="113" fillId="0" borderId="18" xfId="0" applyNumberFormat="1" applyFont="1" applyFill="1" applyBorder="1" applyAlignment="1">
      <alignment vertical="center"/>
    </xf>
    <xf numFmtId="41" fontId="113" fillId="0" borderId="18" xfId="0" applyNumberFormat="1" applyFont="1" applyBorder="1" applyAlignment="1">
      <alignment vertical="center"/>
    </xf>
    <xf numFmtId="41" fontId="113" fillId="0" borderId="19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4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14" fillId="0" borderId="14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2" fillId="0" borderId="25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4" fillId="0" borderId="25" xfId="0" applyFont="1" applyBorder="1" applyAlignment="1">
      <alignment horizontal="center" vertical="center"/>
    </xf>
    <xf numFmtId="0" fontId="114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41" fontId="114" fillId="0" borderId="14" xfId="0" applyNumberFormat="1" applyFont="1" applyBorder="1" applyAlignment="1">
      <alignment vertical="center"/>
    </xf>
    <xf numFmtId="41" fontId="114" fillId="0" borderId="23" xfId="0" applyNumberFormat="1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41" fontId="114" fillId="0" borderId="15" xfId="0" applyNumberFormat="1" applyFont="1" applyBorder="1" applyAlignment="1">
      <alignment vertical="center"/>
    </xf>
    <xf numFmtId="41" fontId="114" fillId="0" borderId="24" xfId="0" applyNumberFormat="1" applyFont="1" applyBorder="1" applyAlignment="1">
      <alignment vertical="center"/>
    </xf>
    <xf numFmtId="0" fontId="19" fillId="0" borderId="25" xfId="0" applyFont="1" applyBorder="1" applyAlignment="1">
      <alignment horizontal="distributed" vertical="center"/>
    </xf>
    <xf numFmtId="41" fontId="113" fillId="0" borderId="19" xfId="0" applyNumberFormat="1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9" fillId="0" borderId="0" xfId="0" applyFont="1" applyBorder="1" applyAlignment="1">
      <alignment/>
    </xf>
    <xf numFmtId="41" fontId="109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16" xfId="0" applyFont="1" applyBorder="1" applyAlignment="1">
      <alignment vertical="center"/>
    </xf>
    <xf numFmtId="0" fontId="15" fillId="0" borderId="24" xfId="0" applyFont="1" applyBorder="1" applyAlignment="1">
      <alignment horizontal="centerContinuous"/>
    </xf>
    <xf numFmtId="0" fontId="15" fillId="0" borderId="16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centerContinuous" vertical="top"/>
    </xf>
    <xf numFmtId="0" fontId="15" fillId="0" borderId="25" xfId="0" applyFont="1" applyBorder="1" applyAlignment="1">
      <alignment horizontal="centerContinuous" vertical="top"/>
    </xf>
    <xf numFmtId="0" fontId="15" fillId="0" borderId="17" xfId="0" applyFont="1" applyBorder="1" applyAlignment="1">
      <alignment horizontal="centerContinuous" vertical="top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vertical="top"/>
    </xf>
    <xf numFmtId="0" fontId="15" fillId="0" borderId="22" xfId="0" applyFont="1" applyBorder="1" applyAlignment="1">
      <alignment horizontal="distributed" vertical="center"/>
    </xf>
    <xf numFmtId="41" fontId="15" fillId="0" borderId="14" xfId="0" applyNumberFormat="1" applyFont="1" applyBorder="1" applyAlignment="1">
      <alignment horizontal="right" vertical="center"/>
    </xf>
    <xf numFmtId="41" fontId="15" fillId="0" borderId="23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41" fontId="15" fillId="0" borderId="15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distributed" vertical="center"/>
    </xf>
    <xf numFmtId="41" fontId="107" fillId="0" borderId="18" xfId="0" applyNumberFormat="1" applyFont="1" applyBorder="1" applyAlignment="1">
      <alignment horizontal="right" vertical="center"/>
    </xf>
    <xf numFmtId="41" fontId="107" fillId="0" borderId="19" xfId="0" applyNumberFormat="1" applyFont="1" applyBorder="1" applyAlignment="1">
      <alignment horizontal="right" vertical="center"/>
    </xf>
    <xf numFmtId="0" fontId="115" fillId="0" borderId="0" xfId="0" applyFont="1" applyBorder="1" applyAlignment="1">
      <alignment/>
    </xf>
    <xf numFmtId="176" fontId="1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5" fillId="0" borderId="19" xfId="0" applyFont="1" applyBorder="1" applyAlignment="1">
      <alignment horizontal="centerContinuous"/>
    </xf>
    <xf numFmtId="0" fontId="15" fillId="0" borderId="17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top"/>
    </xf>
    <xf numFmtId="41" fontId="15" fillId="0" borderId="14" xfId="0" applyNumberFormat="1" applyFont="1" applyBorder="1" applyAlignment="1">
      <alignment vertical="center"/>
    </xf>
    <xf numFmtId="41" fontId="115" fillId="0" borderId="14" xfId="0" applyNumberFormat="1" applyFont="1" applyBorder="1" applyAlignment="1">
      <alignment horizontal="right" vertical="center"/>
    </xf>
    <xf numFmtId="41" fontId="115" fillId="0" borderId="16" xfId="0" applyNumberFormat="1" applyFont="1" applyBorder="1" applyAlignment="1">
      <alignment vertical="center"/>
    </xf>
    <xf numFmtId="0" fontId="107" fillId="0" borderId="25" xfId="0" applyFont="1" applyBorder="1" applyAlignment="1">
      <alignment horizontal="center" vertical="center"/>
    </xf>
    <xf numFmtId="41" fontId="107" fillId="0" borderId="18" xfId="0" applyNumberFormat="1" applyFont="1" applyBorder="1" applyAlignment="1">
      <alignment vertical="center"/>
    </xf>
    <xf numFmtId="41" fontId="107" fillId="0" borderId="19" xfId="0" applyNumberFormat="1" applyFont="1" applyBorder="1" applyAlignment="1">
      <alignment vertical="center"/>
    </xf>
    <xf numFmtId="0" fontId="115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27" xfId="0" applyFont="1" applyBorder="1" applyAlignment="1">
      <alignment horizontal="right"/>
    </xf>
    <xf numFmtId="177" fontId="15" fillId="0" borderId="14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15" xfId="0" applyNumberFormat="1" applyFont="1" applyBorder="1" applyAlignment="1">
      <alignment vertical="center"/>
    </xf>
    <xf numFmtId="177" fontId="15" fillId="0" borderId="24" xfId="0" applyNumberFormat="1" applyFont="1" applyBorder="1" applyAlignment="1">
      <alignment vertical="center"/>
    </xf>
    <xf numFmtId="177" fontId="107" fillId="0" borderId="18" xfId="0" applyNumberFormat="1" applyFont="1" applyBorder="1" applyAlignment="1">
      <alignment vertical="center"/>
    </xf>
    <xf numFmtId="177" fontId="107" fillId="0" borderId="19" xfId="0" applyNumberFormat="1" applyFont="1" applyBorder="1" applyAlignment="1">
      <alignment vertical="center"/>
    </xf>
    <xf numFmtId="0" fontId="15" fillId="0" borderId="31" xfId="0" applyFon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107" fillId="0" borderId="19" xfId="0" applyNumberFormat="1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5" xfId="0" applyFont="1" applyBorder="1" applyAlignment="1">
      <alignment horizontal="left"/>
    </xf>
    <xf numFmtId="0" fontId="15" fillId="0" borderId="29" xfId="0" applyFont="1" applyBorder="1" applyAlignment="1">
      <alignment horizontal="centerContinuous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176" fontId="15" fillId="0" borderId="14" xfId="0" applyNumberFormat="1" applyFont="1" applyBorder="1" applyAlignment="1">
      <alignment vertical="center"/>
    </xf>
    <xf numFmtId="176" fontId="15" fillId="0" borderId="14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176" fontId="15" fillId="0" borderId="15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07" fillId="0" borderId="18" xfId="0" applyNumberFormat="1" applyFont="1" applyBorder="1" applyAlignment="1">
      <alignment vertical="center"/>
    </xf>
    <xf numFmtId="176" fontId="107" fillId="0" borderId="18" xfId="0" applyNumberFormat="1" applyFont="1" applyBorder="1" applyAlignment="1">
      <alignment horizontal="right" vertical="center"/>
    </xf>
    <xf numFmtId="176" fontId="107" fillId="0" borderId="19" xfId="0" applyNumberFormat="1" applyFont="1" applyBorder="1" applyAlignment="1">
      <alignment horizontal="right" vertical="center"/>
    </xf>
    <xf numFmtId="0" fontId="10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62" applyFont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12" fillId="0" borderId="32" xfId="62" applyFont="1" applyBorder="1" applyAlignment="1">
      <alignment vertical="center"/>
      <protection/>
    </xf>
    <xf numFmtId="0" fontId="27" fillId="0" borderId="26" xfId="62" applyFont="1" applyBorder="1" applyAlignment="1">
      <alignment vertical="center"/>
      <protection/>
    </xf>
    <xf numFmtId="0" fontId="19" fillId="0" borderId="26" xfId="62" applyFont="1" applyBorder="1" applyAlignment="1">
      <alignment horizontal="center" vertical="center" shrinkToFit="1"/>
      <protection/>
    </xf>
    <xf numFmtId="41" fontId="19" fillId="0" borderId="33" xfId="62" applyNumberFormat="1" applyFont="1" applyBorder="1" applyAlignment="1">
      <alignment vertical="center"/>
      <protection/>
    </xf>
    <xf numFmtId="0" fontId="25" fillId="0" borderId="34" xfId="62" applyFont="1" applyBorder="1" applyAlignment="1">
      <alignment vertical="center"/>
      <protection/>
    </xf>
    <xf numFmtId="0" fontId="12" fillId="0" borderId="35" xfId="62" applyFont="1" applyBorder="1" applyAlignment="1">
      <alignment vertical="center" shrinkToFit="1"/>
      <protection/>
    </xf>
    <xf numFmtId="41" fontId="12" fillId="0" borderId="36" xfId="62" applyNumberFormat="1" applyFont="1" applyBorder="1" applyAlignment="1">
      <alignment vertical="center"/>
      <protection/>
    </xf>
    <xf numFmtId="0" fontId="25" fillId="0" borderId="37" xfId="62" applyFont="1" applyBorder="1" applyAlignment="1">
      <alignment horizontal="right" vertical="center"/>
      <protection/>
    </xf>
    <xf numFmtId="0" fontId="12" fillId="33" borderId="38" xfId="62" applyFont="1" applyFill="1" applyBorder="1" applyAlignment="1">
      <alignment vertical="center" shrinkToFit="1"/>
      <protection/>
    </xf>
    <xf numFmtId="41" fontId="12" fillId="0" borderId="33" xfId="62" applyNumberFormat="1" applyFont="1" applyBorder="1" applyAlignment="1">
      <alignment vertical="center"/>
      <protection/>
    </xf>
    <xf numFmtId="0" fontId="25" fillId="0" borderId="39" xfId="62" applyFont="1" applyBorder="1" applyAlignment="1">
      <alignment vertical="center"/>
      <protection/>
    </xf>
    <xf numFmtId="0" fontId="12" fillId="0" borderId="39" xfId="62" applyFont="1" applyBorder="1" applyAlignment="1">
      <alignment vertical="center" shrinkToFit="1"/>
      <protection/>
    </xf>
    <xf numFmtId="0" fontId="25" fillId="0" borderId="34" xfId="62" applyFont="1" applyBorder="1" applyAlignment="1">
      <alignment horizontal="right" vertical="center"/>
      <protection/>
    </xf>
    <xf numFmtId="0" fontId="12" fillId="33" borderId="35" xfId="62" applyFont="1" applyFill="1" applyBorder="1" applyAlignment="1">
      <alignment vertical="center" shrinkToFit="1"/>
      <protection/>
    </xf>
    <xf numFmtId="0" fontId="25" fillId="0" borderId="40" xfId="62" applyFont="1" applyBorder="1" applyAlignment="1">
      <alignment vertical="center"/>
      <protection/>
    </xf>
    <xf numFmtId="0" fontId="12" fillId="0" borderId="40" xfId="62" applyFont="1" applyBorder="1" applyAlignment="1">
      <alignment vertical="center" shrinkToFit="1"/>
      <protection/>
    </xf>
    <xf numFmtId="0" fontId="25" fillId="0" borderId="40" xfId="62" applyFont="1" applyBorder="1" applyAlignment="1">
      <alignment horizontal="right" vertical="center"/>
      <protection/>
    </xf>
    <xf numFmtId="0" fontId="12" fillId="33" borderId="40" xfId="62" applyFont="1" applyFill="1" applyBorder="1" applyAlignment="1">
      <alignment vertical="center" shrinkToFit="1"/>
      <protection/>
    </xf>
    <xf numFmtId="0" fontId="12" fillId="0" borderId="40" xfId="62" applyFont="1" applyFill="1" applyBorder="1" applyAlignment="1">
      <alignment horizontal="left" vertical="center" shrinkToFit="1"/>
      <protection/>
    </xf>
    <xf numFmtId="41" fontId="12" fillId="33" borderId="36" xfId="62" applyNumberFormat="1" applyFont="1" applyFill="1" applyBorder="1" applyAlignment="1">
      <alignment vertical="center"/>
      <protection/>
    </xf>
    <xf numFmtId="0" fontId="12" fillId="0" borderId="40" xfId="62" applyFont="1" applyFill="1" applyBorder="1" applyAlignment="1">
      <alignment vertical="center" shrinkToFit="1"/>
      <protection/>
    </xf>
    <xf numFmtId="41" fontId="12" fillId="0" borderId="36" xfId="62" applyNumberFormat="1" applyFont="1" applyBorder="1" applyAlignment="1">
      <alignment horizontal="right" vertical="center"/>
      <protection/>
    </xf>
    <xf numFmtId="41" fontId="12" fillId="33" borderId="36" xfId="62" applyNumberFormat="1" applyFont="1" applyFill="1" applyBorder="1" applyAlignment="1">
      <alignment horizontal="right" vertical="center"/>
      <protection/>
    </xf>
    <xf numFmtId="0" fontId="12" fillId="0" borderId="35" xfId="62" applyFont="1" applyFill="1" applyBorder="1" applyAlignment="1">
      <alignment vertical="center" shrinkToFit="1"/>
      <protection/>
    </xf>
    <xf numFmtId="0" fontId="25" fillId="0" borderId="41" xfId="62" applyFont="1" applyBorder="1" applyAlignment="1">
      <alignment horizontal="right" vertical="center"/>
      <protection/>
    </xf>
    <xf numFmtId="0" fontId="12" fillId="33" borderId="42" xfId="62" applyFont="1" applyFill="1" applyBorder="1" applyAlignment="1">
      <alignment vertical="center" shrinkToFit="1"/>
      <protection/>
    </xf>
    <xf numFmtId="41" fontId="12" fillId="0" borderId="43" xfId="62" applyNumberFormat="1" applyFont="1" applyBorder="1" applyAlignment="1">
      <alignment vertical="center"/>
      <protection/>
    </xf>
    <xf numFmtId="0" fontId="12" fillId="0" borderId="42" xfId="62" applyFont="1" applyFill="1" applyBorder="1" applyAlignment="1">
      <alignment vertical="center" shrinkToFit="1"/>
      <protection/>
    </xf>
    <xf numFmtId="41" fontId="12" fillId="33" borderId="43" xfId="62" applyNumberFormat="1" applyFont="1" applyFill="1" applyBorder="1" applyAlignment="1">
      <alignment vertical="center"/>
      <protection/>
    </xf>
    <xf numFmtId="0" fontId="25" fillId="0" borderId="44" xfId="62" applyFont="1" applyBorder="1" applyAlignment="1">
      <alignment vertical="center"/>
      <protection/>
    </xf>
    <xf numFmtId="0" fontId="12" fillId="0" borderId="45" xfId="62" applyFont="1" applyBorder="1" applyAlignment="1">
      <alignment vertical="center" shrinkToFit="1"/>
      <protection/>
    </xf>
    <xf numFmtId="41" fontId="12" fillId="0" borderId="46" xfId="62" applyNumberFormat="1" applyFont="1" applyBorder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25" fillId="0" borderId="47" xfId="62" applyFont="1" applyBorder="1" applyAlignment="1">
      <alignment vertical="center"/>
      <protection/>
    </xf>
    <xf numFmtId="0" fontId="12" fillId="0" borderId="42" xfId="62" applyFont="1" applyBorder="1" applyAlignment="1">
      <alignment vertical="center" shrinkToFit="1"/>
      <protection/>
    </xf>
    <xf numFmtId="41" fontId="12" fillId="0" borderId="48" xfId="62" applyNumberFormat="1" applyFont="1" applyBorder="1" applyAlignment="1">
      <alignment vertical="center"/>
      <protection/>
    </xf>
    <xf numFmtId="0" fontId="14" fillId="0" borderId="0" xfId="62" applyFont="1" applyAlignment="1">
      <alignment vertical="top"/>
      <protection/>
    </xf>
    <xf numFmtId="0" fontId="25" fillId="33" borderId="0" xfId="62" applyFont="1" applyFill="1" applyBorder="1" applyAlignment="1">
      <alignment vertical="center" shrinkToFit="1"/>
      <protection/>
    </xf>
    <xf numFmtId="0" fontId="25" fillId="33" borderId="0" xfId="62" applyFont="1" applyFill="1" applyBorder="1" applyAlignment="1">
      <alignment horizontal="left" vertical="center" shrinkToFit="1"/>
      <protection/>
    </xf>
    <xf numFmtId="0" fontId="14" fillId="0" borderId="0" xfId="62" applyFont="1" applyAlignment="1">
      <alignment horizontal="right" vertical="center"/>
      <protection/>
    </xf>
    <xf numFmtId="0" fontId="14" fillId="0" borderId="0" xfId="62" applyFont="1" applyAlignment="1">
      <alignment vertical="center" wrapText="1"/>
      <protection/>
    </xf>
    <xf numFmtId="0" fontId="0" fillId="0" borderId="0" xfId="0" applyFont="1" applyAlignment="1">
      <alignment horizontal="right" vertical="center"/>
    </xf>
    <xf numFmtId="41" fontId="12" fillId="0" borderId="0" xfId="62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1" fontId="19" fillId="0" borderId="33" xfId="0" applyNumberFormat="1" applyFont="1" applyBorder="1" applyAlignment="1">
      <alignment vertical="center"/>
    </xf>
    <xf numFmtId="0" fontId="25" fillId="0" borderId="37" xfId="0" applyFont="1" applyBorder="1" applyAlignment="1">
      <alignment horizontal="right" vertical="center"/>
    </xf>
    <xf numFmtId="0" fontId="12" fillId="0" borderId="38" xfId="0" applyFont="1" applyFill="1" applyBorder="1" applyAlignment="1">
      <alignment vertical="center" shrinkToFit="1"/>
    </xf>
    <xf numFmtId="41" fontId="12" fillId="0" borderId="50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 shrinkToFit="1"/>
    </xf>
    <xf numFmtId="41" fontId="12" fillId="33" borderId="33" xfId="0" applyNumberFormat="1" applyFont="1" applyFill="1" applyBorder="1" applyAlignment="1">
      <alignment vertical="center"/>
    </xf>
    <xf numFmtId="41" fontId="14" fillId="0" borderId="0" xfId="0" applyNumberFormat="1" applyFont="1" applyAlignment="1">
      <alignment vertical="center"/>
    </xf>
    <xf numFmtId="0" fontId="25" fillId="0" borderId="39" xfId="0" applyFont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12" fillId="0" borderId="51" xfId="0" applyFont="1" applyBorder="1" applyAlignment="1">
      <alignment vertical="center" shrinkToFit="1"/>
    </xf>
    <xf numFmtId="41" fontId="12" fillId="0" borderId="52" xfId="0" applyNumberFormat="1" applyFont="1" applyBorder="1" applyAlignment="1">
      <alignment vertical="center"/>
    </xf>
    <xf numFmtId="0" fontId="25" fillId="0" borderId="53" xfId="0" applyFont="1" applyBorder="1" applyAlignment="1">
      <alignment horizontal="right" vertical="center"/>
    </xf>
    <xf numFmtId="0" fontId="12" fillId="0" borderId="54" xfId="0" applyFont="1" applyFill="1" applyBorder="1" applyAlignment="1">
      <alignment vertical="center" shrinkToFit="1"/>
    </xf>
    <xf numFmtId="41" fontId="14" fillId="0" borderId="55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12" fillId="0" borderId="35" xfId="0" applyFont="1" applyBorder="1" applyAlignment="1">
      <alignment vertical="center" shrinkToFit="1"/>
    </xf>
    <xf numFmtId="41" fontId="12" fillId="0" borderId="36" xfId="0" applyNumberFormat="1" applyFont="1" applyBorder="1" applyAlignment="1">
      <alignment vertical="center"/>
    </xf>
    <xf numFmtId="0" fontId="25" fillId="0" borderId="34" xfId="0" applyFont="1" applyBorder="1" applyAlignment="1">
      <alignment horizontal="right" vertical="center"/>
    </xf>
    <xf numFmtId="0" fontId="12" fillId="33" borderId="35" xfId="0" applyFont="1" applyFill="1" applyBorder="1" applyAlignment="1">
      <alignment vertical="center" shrinkToFit="1"/>
    </xf>
    <xf numFmtId="41" fontId="12" fillId="0" borderId="46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 shrinkToFit="1"/>
    </xf>
    <xf numFmtId="0" fontId="25" fillId="0" borderId="40" xfId="0" applyFont="1" applyBorder="1" applyAlignment="1">
      <alignment horizontal="right" vertical="center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vertical="center" shrinkToFit="1"/>
    </xf>
    <xf numFmtId="41" fontId="12" fillId="33" borderId="46" xfId="0" applyNumberFormat="1" applyFont="1" applyFill="1" applyBorder="1" applyAlignment="1">
      <alignment vertical="center"/>
    </xf>
    <xf numFmtId="0" fontId="25" fillId="0" borderId="44" xfId="0" applyFont="1" applyBorder="1" applyAlignment="1">
      <alignment horizontal="right" vertical="center"/>
    </xf>
    <xf numFmtId="0" fontId="25" fillId="0" borderId="54" xfId="0" applyFont="1" applyBorder="1" applyAlignment="1">
      <alignment horizontal="right" vertical="center"/>
    </xf>
    <xf numFmtId="41" fontId="12" fillId="0" borderId="36" xfId="0" applyNumberFormat="1" applyFont="1" applyBorder="1" applyAlignment="1">
      <alignment horizontal="right" vertical="center"/>
    </xf>
    <xf numFmtId="0" fontId="25" fillId="0" borderId="56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12" fillId="0" borderId="45" xfId="0" applyFont="1" applyFill="1" applyBorder="1" applyAlignment="1">
      <alignment vertical="center" shrinkToFit="1"/>
    </xf>
    <xf numFmtId="41" fontId="12" fillId="33" borderId="46" xfId="0" applyNumberFormat="1" applyFont="1" applyFill="1" applyBorder="1" applyAlignment="1">
      <alignment horizontal="right" vertical="center"/>
    </xf>
    <xf numFmtId="0" fontId="25" fillId="0" borderId="41" xfId="0" applyFont="1" applyBorder="1" applyAlignment="1">
      <alignment horizontal="right" vertical="center"/>
    </xf>
    <xf numFmtId="0" fontId="12" fillId="0" borderId="47" xfId="0" applyFont="1" applyFill="1" applyBorder="1" applyAlignment="1">
      <alignment vertical="center" shrinkToFit="1"/>
    </xf>
    <xf numFmtId="41" fontId="12" fillId="0" borderId="43" xfId="0" applyNumberFormat="1" applyFont="1" applyBorder="1" applyAlignment="1">
      <alignment vertical="center"/>
    </xf>
    <xf numFmtId="0" fontId="25" fillId="0" borderId="47" xfId="0" applyFont="1" applyBorder="1" applyAlignment="1">
      <alignment horizontal="right" vertical="center"/>
    </xf>
    <xf numFmtId="0" fontId="12" fillId="33" borderId="42" xfId="0" applyFont="1" applyFill="1" applyBorder="1" applyAlignment="1">
      <alignment vertical="center" shrinkToFit="1"/>
    </xf>
    <xf numFmtId="41" fontId="12" fillId="0" borderId="43" xfId="0" applyNumberFormat="1" applyFont="1" applyBorder="1" applyAlignment="1">
      <alignment horizontal="right" vertical="center"/>
    </xf>
    <xf numFmtId="0" fontId="25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 shrinkToFit="1"/>
    </xf>
    <xf numFmtId="41" fontId="12" fillId="33" borderId="48" xfId="0" applyNumberFormat="1" applyFont="1" applyFill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41" fontId="12" fillId="0" borderId="40" xfId="0" applyNumberFormat="1" applyFont="1" applyBorder="1" applyAlignment="1">
      <alignment vertical="center"/>
    </xf>
    <xf numFmtId="0" fontId="12" fillId="0" borderId="44" xfId="0" applyFont="1" applyFill="1" applyBorder="1" applyAlignment="1">
      <alignment vertical="center" shrinkToFit="1"/>
    </xf>
    <xf numFmtId="0" fontId="25" fillId="0" borderId="59" xfId="0" applyFont="1" applyBorder="1" applyAlignment="1">
      <alignment horizontal="right" vertical="center"/>
    </xf>
    <xf numFmtId="0" fontId="12" fillId="0" borderId="16" xfId="0" applyFont="1" applyFill="1" applyBorder="1" applyAlignment="1">
      <alignment vertical="center" shrinkToFit="1"/>
    </xf>
    <xf numFmtId="41" fontId="12" fillId="0" borderId="55" xfId="0" applyNumberFormat="1" applyFont="1" applyBorder="1" applyAlignment="1">
      <alignment vertical="center"/>
    </xf>
    <xf numFmtId="41" fontId="12" fillId="0" borderId="60" xfId="0" applyNumberFormat="1" applyFont="1" applyBorder="1" applyAlignment="1">
      <alignment vertical="center"/>
    </xf>
    <xf numFmtId="0" fontId="12" fillId="0" borderId="35" xfId="63" applyFont="1" applyFill="1" applyBorder="1" applyAlignment="1">
      <alignment horizontal="left" vertical="center" shrinkToFit="1"/>
      <protection/>
    </xf>
    <xf numFmtId="41" fontId="12" fillId="0" borderId="44" xfId="0" applyNumberFormat="1" applyFont="1" applyBorder="1" applyAlignment="1">
      <alignment vertical="center"/>
    </xf>
    <xf numFmtId="41" fontId="12" fillId="0" borderId="46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0" fontId="12" fillId="0" borderId="35" xfId="62" applyFont="1" applyFill="1" applyBorder="1" applyAlignment="1">
      <alignment horizontal="left" vertical="center" shrinkToFit="1"/>
      <protection/>
    </xf>
    <xf numFmtId="0" fontId="12" fillId="0" borderId="42" xfId="0" applyFont="1" applyFill="1" applyBorder="1" applyAlignment="1">
      <alignment vertical="center" shrinkToFit="1"/>
    </xf>
    <xf numFmtId="41" fontId="12" fillId="0" borderId="47" xfId="0" applyNumberFormat="1" applyFont="1" applyBorder="1" applyAlignment="1">
      <alignment vertical="center"/>
    </xf>
    <xf numFmtId="41" fontId="12" fillId="0" borderId="61" xfId="0" applyNumberFormat="1" applyFont="1" applyBorder="1" applyAlignment="1">
      <alignment vertical="center"/>
    </xf>
    <xf numFmtId="0" fontId="25" fillId="0" borderId="39" xfId="0" applyFont="1" applyBorder="1" applyAlignment="1">
      <alignment horizontal="right" vertical="center"/>
    </xf>
    <xf numFmtId="0" fontId="25" fillId="0" borderId="56" xfId="0" applyFont="1" applyBorder="1" applyAlignment="1">
      <alignment horizontal="right" vertical="center"/>
    </xf>
    <xf numFmtId="0" fontId="12" fillId="0" borderId="45" xfId="0" applyFont="1" applyBorder="1" applyAlignment="1">
      <alignment vertical="center" shrinkToFit="1"/>
    </xf>
    <xf numFmtId="41" fontId="12" fillId="0" borderId="62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12" fillId="0" borderId="32" xfId="0" applyNumberFormat="1" applyFont="1" applyBorder="1" applyAlignment="1">
      <alignment vertical="center"/>
    </xf>
    <xf numFmtId="41" fontId="25" fillId="0" borderId="58" xfId="0" applyNumberFormat="1" applyFont="1" applyBorder="1" applyAlignment="1">
      <alignment vertical="center"/>
    </xf>
    <xf numFmtId="41" fontId="4" fillId="0" borderId="5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2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15" fillId="0" borderId="31" xfId="0" applyFont="1" applyBorder="1" applyAlignment="1">
      <alignment horizontal="right"/>
    </xf>
    <xf numFmtId="176" fontId="15" fillId="0" borderId="14" xfId="0" applyNumberFormat="1" applyFont="1" applyFill="1" applyBorder="1" applyAlignment="1">
      <alignment vertical="center"/>
    </xf>
    <xf numFmtId="176" fontId="15" fillId="0" borderId="23" xfId="0" applyNumberFormat="1" applyFont="1" applyBorder="1" applyAlignment="1">
      <alignment vertical="center"/>
    </xf>
    <xf numFmtId="176" fontId="107" fillId="0" borderId="18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15" fillId="0" borderId="28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right" vertical="center"/>
    </xf>
    <xf numFmtId="176" fontId="107" fillId="0" borderId="18" xfId="0" applyNumberFormat="1" applyFont="1" applyFill="1" applyBorder="1" applyAlignment="1">
      <alignment horizontal="right" vertical="center"/>
    </xf>
    <xf numFmtId="0" fontId="5" fillId="0" borderId="0" xfId="82" applyFont="1" applyBorder="1" applyAlignment="1">
      <alignment vertical="center"/>
      <protection/>
    </xf>
    <xf numFmtId="0" fontId="5" fillId="0" borderId="20" xfId="82" applyFont="1" applyBorder="1" applyAlignment="1">
      <alignment vertical="center"/>
      <protection/>
    </xf>
    <xf numFmtId="0" fontId="15" fillId="0" borderId="0" xfId="0" applyFont="1" applyAlignment="1">
      <alignment horizontal="right" vertical="center"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16" fillId="0" borderId="0" xfId="0" applyFont="1" applyAlignment="1">
      <alignment/>
    </xf>
    <xf numFmtId="176" fontId="13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178" fontId="15" fillId="0" borderId="14" xfId="0" applyNumberFormat="1" applyFont="1" applyBorder="1" applyAlignment="1">
      <alignment horizontal="right" vertical="center"/>
    </xf>
    <xf numFmtId="179" fontId="15" fillId="0" borderId="14" xfId="0" applyNumberFormat="1" applyFont="1" applyBorder="1" applyAlignment="1">
      <alignment vertical="center"/>
    </xf>
    <xf numFmtId="178" fontId="15" fillId="0" borderId="23" xfId="0" applyNumberFormat="1" applyFont="1" applyFill="1" applyBorder="1" applyAlignment="1">
      <alignment vertical="center"/>
    </xf>
    <xf numFmtId="178" fontId="15" fillId="0" borderId="15" xfId="0" applyNumberFormat="1" applyFont="1" applyBorder="1" applyAlignment="1">
      <alignment horizontal="right" vertical="center"/>
    </xf>
    <xf numFmtId="179" fontId="15" fillId="0" borderId="15" xfId="0" applyNumberFormat="1" applyFont="1" applyBorder="1" applyAlignment="1">
      <alignment vertical="center"/>
    </xf>
    <xf numFmtId="178" fontId="15" fillId="0" borderId="24" xfId="0" applyNumberFormat="1" applyFont="1" applyFill="1" applyBorder="1" applyAlignment="1">
      <alignment vertical="center"/>
    </xf>
    <xf numFmtId="176" fontId="13" fillId="0" borderId="18" xfId="0" applyNumberFormat="1" applyFont="1" applyBorder="1" applyAlignment="1">
      <alignment horizontal="right" vertical="center"/>
    </xf>
    <xf numFmtId="180" fontId="13" fillId="0" borderId="19" xfId="0" applyNumberFormat="1" applyFont="1" applyFill="1" applyBorder="1" applyAlignment="1">
      <alignment vertical="center"/>
    </xf>
    <xf numFmtId="0" fontId="5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/>
      <protection/>
    </xf>
    <xf numFmtId="0" fontId="4" fillId="0" borderId="0" xfId="67" applyFont="1" applyAlignment="1">
      <alignment/>
      <protection/>
    </xf>
    <xf numFmtId="0" fontId="5" fillId="0" borderId="20" xfId="67" applyFont="1" applyBorder="1" applyAlignment="1">
      <alignment vertical="center"/>
      <protection/>
    </xf>
    <xf numFmtId="0" fontId="4" fillId="0" borderId="20" xfId="67" applyFont="1" applyBorder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15" fillId="0" borderId="0" xfId="67" applyFont="1" applyBorder="1" applyAlignment="1">
      <alignment horizontal="right" vertical="center"/>
      <protection/>
    </xf>
    <xf numFmtId="0" fontId="15" fillId="0" borderId="19" xfId="67" applyFont="1" applyBorder="1" applyAlignment="1">
      <alignment horizontal="centerContinuous" vertical="center"/>
      <protection/>
    </xf>
    <xf numFmtId="0" fontId="15" fillId="0" borderId="25" xfId="67" applyFont="1" applyBorder="1" applyAlignment="1">
      <alignment horizontal="centerContinuous" vertical="center"/>
      <protection/>
    </xf>
    <xf numFmtId="0" fontId="15" fillId="0" borderId="17" xfId="67" applyFont="1" applyBorder="1" applyAlignment="1">
      <alignment horizontal="centerContinuous" vertical="center"/>
      <protection/>
    </xf>
    <xf numFmtId="0" fontId="15" fillId="0" borderId="0" xfId="67" applyFont="1" applyAlignment="1">
      <alignment vertical="center"/>
      <protection/>
    </xf>
    <xf numFmtId="0" fontId="15" fillId="0" borderId="17" xfId="67" applyFont="1" applyBorder="1" applyAlignment="1">
      <alignment vertical="center"/>
      <protection/>
    </xf>
    <xf numFmtId="0" fontId="15" fillId="0" borderId="18" xfId="67" applyFont="1" applyBorder="1" applyAlignment="1">
      <alignment horizontal="center" vertical="center"/>
      <protection/>
    </xf>
    <xf numFmtId="0" fontId="15" fillId="0" borderId="17" xfId="67" applyFont="1" applyBorder="1" applyAlignment="1">
      <alignment horizontal="center" vertical="center"/>
      <protection/>
    </xf>
    <xf numFmtId="0" fontId="15" fillId="0" borderId="22" xfId="67" applyFont="1" applyBorder="1" applyAlignment="1">
      <alignment horizontal="center" vertical="center"/>
      <protection/>
    </xf>
    <xf numFmtId="177" fontId="15" fillId="0" borderId="14" xfId="67" applyNumberFormat="1" applyFont="1" applyBorder="1" applyAlignment="1">
      <alignment vertical="center"/>
      <protection/>
    </xf>
    <xf numFmtId="177" fontId="15" fillId="0" borderId="14" xfId="67" applyNumberFormat="1" applyFont="1" applyFill="1" applyBorder="1" applyAlignment="1">
      <alignment vertical="center"/>
      <protection/>
    </xf>
    <xf numFmtId="177" fontId="15" fillId="0" borderId="23" xfId="67" applyNumberFormat="1" applyFont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5" fillId="0" borderId="16" xfId="67" applyFont="1" applyBorder="1" applyAlignment="1">
      <alignment horizontal="center" vertical="center"/>
      <protection/>
    </xf>
    <xf numFmtId="177" fontId="15" fillId="0" borderId="15" xfId="67" applyNumberFormat="1" applyFont="1" applyBorder="1" applyAlignment="1">
      <alignment vertical="center"/>
      <protection/>
    </xf>
    <xf numFmtId="177" fontId="15" fillId="0" borderId="15" xfId="67" applyNumberFormat="1" applyFont="1" applyFill="1" applyBorder="1" applyAlignment="1">
      <alignment vertical="center"/>
      <protection/>
    </xf>
    <xf numFmtId="177" fontId="15" fillId="0" borderId="24" xfId="67" applyNumberFormat="1" applyFont="1" applyFill="1" applyBorder="1" applyAlignment="1">
      <alignment vertical="center"/>
      <protection/>
    </xf>
    <xf numFmtId="0" fontId="13" fillId="0" borderId="25" xfId="67" applyFont="1" applyBorder="1" applyAlignment="1">
      <alignment horizontal="center" vertical="center"/>
      <protection/>
    </xf>
    <xf numFmtId="177" fontId="13" fillId="0" borderId="18" xfId="67" applyNumberFormat="1" applyFont="1" applyBorder="1" applyAlignment="1">
      <alignment vertical="center"/>
      <protection/>
    </xf>
    <xf numFmtId="177" fontId="13" fillId="0" borderId="18" xfId="67" applyNumberFormat="1" applyFont="1" applyFill="1" applyBorder="1" applyAlignment="1">
      <alignment vertical="center"/>
      <protection/>
    </xf>
    <xf numFmtId="177" fontId="13" fillId="0" borderId="19" xfId="67" applyNumberFormat="1" applyFont="1" applyFill="1" applyBorder="1" applyAlignment="1">
      <alignment vertical="center"/>
      <protection/>
    </xf>
    <xf numFmtId="0" fontId="14" fillId="0" borderId="0" xfId="67" applyFont="1" applyBorder="1" applyAlignment="1">
      <alignment vertical="center"/>
      <protection/>
    </xf>
    <xf numFmtId="0" fontId="14" fillId="0" borderId="0" xfId="67" applyFont="1" applyAlignment="1">
      <alignment vertical="center"/>
      <protection/>
    </xf>
    <xf numFmtId="0" fontId="14" fillId="0" borderId="0" xfId="67" applyFont="1">
      <alignment/>
      <protection/>
    </xf>
    <xf numFmtId="0" fontId="14" fillId="0" borderId="0" xfId="67" applyFont="1" applyAlignment="1">
      <alignment horizontal="right" vertical="center"/>
      <protection/>
    </xf>
    <xf numFmtId="177" fontId="36" fillId="0" borderId="0" xfId="67" applyNumberFormat="1" applyFont="1" applyAlignment="1">
      <alignment vertical="center"/>
      <protection/>
    </xf>
    <xf numFmtId="177" fontId="4" fillId="0" borderId="0" xfId="67" applyNumberFormat="1" applyFont="1" applyAlignment="1">
      <alignment vertical="center"/>
      <protection/>
    </xf>
    <xf numFmtId="0" fontId="4" fillId="0" borderId="0" xfId="67" applyFont="1" applyAlignment="1">
      <alignment horizontal="right"/>
      <protection/>
    </xf>
    <xf numFmtId="0" fontId="4" fillId="0" borderId="0" xfId="67" applyFont="1">
      <alignment/>
      <protection/>
    </xf>
    <xf numFmtId="0" fontId="15" fillId="0" borderId="29" xfId="67" applyFont="1" applyBorder="1" applyAlignment="1">
      <alignment horizontal="center" vertical="center"/>
      <protection/>
    </xf>
    <xf numFmtId="0" fontId="15" fillId="0" borderId="32" xfId="67" applyFont="1" applyBorder="1" applyAlignment="1">
      <alignment horizontal="center" vertical="center"/>
      <protection/>
    </xf>
    <xf numFmtId="0" fontId="15" fillId="0" borderId="0" xfId="67" applyFont="1" applyBorder="1" applyAlignment="1">
      <alignment vertical="center"/>
      <protection/>
    </xf>
    <xf numFmtId="38" fontId="15" fillId="0" borderId="14" xfId="49" applyFont="1" applyBorder="1" applyAlignment="1">
      <alignment horizontal="right" vertical="center"/>
    </xf>
    <xf numFmtId="43" fontId="15" fillId="0" borderId="14" xfId="67" applyNumberFormat="1" applyFont="1" applyBorder="1" applyAlignment="1">
      <alignment horizontal="right" vertical="center"/>
      <protection/>
    </xf>
    <xf numFmtId="43" fontId="15" fillId="0" borderId="23" xfId="67" applyNumberFormat="1" applyFont="1" applyBorder="1" applyAlignment="1">
      <alignment horizontal="right" vertical="center"/>
      <protection/>
    </xf>
    <xf numFmtId="0" fontId="13" fillId="0" borderId="0" xfId="67" applyFont="1" applyBorder="1" applyAlignment="1">
      <alignment vertical="center"/>
      <protection/>
    </xf>
    <xf numFmtId="38" fontId="15" fillId="0" borderId="15" xfId="49" applyFont="1" applyFill="1" applyBorder="1" applyAlignment="1">
      <alignment horizontal="right" vertical="center"/>
    </xf>
    <xf numFmtId="181" fontId="15" fillId="0" borderId="15" xfId="67" applyNumberFormat="1" applyFont="1" applyFill="1" applyBorder="1" applyAlignment="1">
      <alignment horizontal="right" vertical="center"/>
      <protection/>
    </xf>
    <xf numFmtId="43" fontId="15" fillId="0" borderId="24" xfId="67" applyNumberFormat="1" applyFont="1" applyFill="1" applyBorder="1" applyAlignment="1">
      <alignment horizontal="right" vertical="center"/>
      <protection/>
    </xf>
    <xf numFmtId="38" fontId="107" fillId="0" borderId="18" xfId="49" applyFont="1" applyFill="1" applyBorder="1" applyAlignment="1">
      <alignment horizontal="right" vertical="center"/>
    </xf>
    <xf numFmtId="181" fontId="107" fillId="0" borderId="18" xfId="67" applyNumberFormat="1" applyFont="1" applyFill="1" applyBorder="1" applyAlignment="1">
      <alignment horizontal="right" vertical="center"/>
      <protection/>
    </xf>
    <xf numFmtId="43" fontId="107" fillId="0" borderId="19" xfId="67" applyNumberFormat="1" applyFont="1" applyFill="1" applyBorder="1" applyAlignment="1">
      <alignment horizontal="right" vertical="center"/>
      <protection/>
    </xf>
    <xf numFmtId="182" fontId="4" fillId="0" borderId="0" xfId="67" applyNumberFormat="1" applyFont="1" applyAlignment="1">
      <alignment vertical="center"/>
      <protection/>
    </xf>
    <xf numFmtId="0" fontId="4" fillId="0" borderId="20" xfId="67" applyFont="1" applyBorder="1">
      <alignment/>
      <protection/>
    </xf>
    <xf numFmtId="0" fontId="15" fillId="0" borderId="31" xfId="67" applyFont="1" applyBorder="1" applyAlignment="1">
      <alignment horizontal="right" vertical="center"/>
      <protection/>
    </xf>
    <xf numFmtId="0" fontId="15" fillId="0" borderId="0" xfId="67" applyFont="1">
      <alignment/>
      <protection/>
    </xf>
    <xf numFmtId="0" fontId="15" fillId="0" borderId="25" xfId="67" applyFont="1" applyBorder="1" applyAlignment="1">
      <alignment vertical="center"/>
      <protection/>
    </xf>
    <xf numFmtId="179" fontId="15" fillId="0" borderId="14" xfId="67" applyNumberFormat="1" applyFont="1" applyBorder="1" applyAlignment="1">
      <alignment vertical="center"/>
      <protection/>
    </xf>
    <xf numFmtId="183" fontId="15" fillId="0" borderId="14" xfId="67" applyNumberFormat="1" applyFont="1" applyBorder="1" applyAlignment="1">
      <alignment vertical="center"/>
      <protection/>
    </xf>
    <xf numFmtId="183" fontId="15" fillId="0" borderId="23" xfId="67" applyNumberFormat="1" applyFont="1" applyBorder="1" applyAlignment="1">
      <alignment vertical="center"/>
      <protection/>
    </xf>
    <xf numFmtId="179" fontId="15" fillId="0" borderId="15" xfId="67" applyNumberFormat="1" applyFont="1" applyFill="1" applyBorder="1" applyAlignment="1">
      <alignment vertical="center"/>
      <protection/>
    </xf>
    <xf numFmtId="183" fontId="15" fillId="0" borderId="15" xfId="67" applyNumberFormat="1" applyFont="1" applyFill="1" applyBorder="1" applyAlignment="1">
      <alignment vertical="center"/>
      <protection/>
    </xf>
    <xf numFmtId="183" fontId="15" fillId="0" borderId="24" xfId="67" applyNumberFormat="1" applyFont="1" applyFill="1" applyBorder="1" applyAlignment="1">
      <alignment vertical="center"/>
      <protection/>
    </xf>
    <xf numFmtId="179" fontId="107" fillId="0" borderId="18" xfId="67" applyNumberFormat="1" applyFont="1" applyFill="1" applyBorder="1" applyAlignment="1">
      <alignment vertical="center"/>
      <protection/>
    </xf>
    <xf numFmtId="183" fontId="107" fillId="0" borderId="18" xfId="67" applyNumberFormat="1" applyFont="1" applyFill="1" applyBorder="1" applyAlignment="1">
      <alignment vertical="center"/>
      <protection/>
    </xf>
    <xf numFmtId="183" fontId="107" fillId="0" borderId="19" xfId="67" applyNumberFormat="1" applyFont="1" applyFill="1" applyBorder="1" applyAlignment="1">
      <alignment vertical="center"/>
      <protection/>
    </xf>
    <xf numFmtId="0" fontId="14" fillId="0" borderId="0" xfId="67" applyFont="1" applyBorder="1" applyAlignment="1">
      <alignment horizontal="right" vertical="center"/>
      <protection/>
    </xf>
    <xf numFmtId="0" fontId="5" fillId="0" borderId="0" xfId="80" applyFont="1" applyBorder="1" applyAlignment="1">
      <alignment vertical="center"/>
      <protection/>
    </xf>
    <xf numFmtId="0" fontId="4" fillId="0" borderId="0" xfId="80" applyFont="1" applyBorder="1" applyAlignment="1">
      <alignment/>
      <protection/>
    </xf>
    <xf numFmtId="0" fontId="38" fillId="0" borderId="0" xfId="80" applyFont="1" applyAlignment="1">
      <alignment/>
      <protection/>
    </xf>
    <xf numFmtId="0" fontId="39" fillId="0" borderId="0" xfId="80" applyFont="1" applyAlignment="1">
      <alignment horizontal="right"/>
      <protection/>
    </xf>
    <xf numFmtId="0" fontId="5" fillId="0" borderId="20" xfId="80" applyFont="1" applyBorder="1" applyAlignment="1">
      <alignment vertical="center"/>
      <protection/>
    </xf>
    <xf numFmtId="0" fontId="4" fillId="0" borderId="20" xfId="80" applyFont="1" applyBorder="1" applyAlignment="1">
      <alignment vertical="center"/>
      <protection/>
    </xf>
    <xf numFmtId="0" fontId="38" fillId="0" borderId="20" xfId="80" applyFont="1" applyBorder="1">
      <alignment/>
      <protection/>
    </xf>
    <xf numFmtId="0" fontId="14" fillId="0" borderId="20" xfId="80" applyFont="1" applyBorder="1" applyAlignment="1">
      <alignment horizontal="right" vertical="center"/>
      <protection/>
    </xf>
    <xf numFmtId="0" fontId="15" fillId="0" borderId="0" xfId="80" applyFont="1" applyBorder="1" applyAlignment="1">
      <alignment horizontal="right" vertical="center"/>
      <protection/>
    </xf>
    <xf numFmtId="0" fontId="15" fillId="0" borderId="17" xfId="80" applyFont="1" applyBorder="1" applyAlignment="1">
      <alignment horizontal="left" vertical="center"/>
      <protection/>
    </xf>
    <xf numFmtId="0" fontId="15" fillId="0" borderId="22" xfId="80" applyFont="1" applyBorder="1" applyAlignment="1">
      <alignment horizontal="distributed" vertical="center"/>
      <protection/>
    </xf>
    <xf numFmtId="176" fontId="15" fillId="0" borderId="14" xfId="80" applyNumberFormat="1" applyFont="1" applyBorder="1" applyAlignment="1">
      <alignment vertical="center"/>
      <protection/>
    </xf>
    <xf numFmtId="176" fontId="15" fillId="0" borderId="23" xfId="80" applyNumberFormat="1" applyFont="1" applyBorder="1" applyAlignment="1">
      <alignment vertical="center"/>
      <protection/>
    </xf>
    <xf numFmtId="176" fontId="15" fillId="0" borderId="0" xfId="67" applyNumberFormat="1" applyFont="1">
      <alignment/>
      <protection/>
    </xf>
    <xf numFmtId="0" fontId="15" fillId="0" borderId="16" xfId="80" applyFont="1" applyBorder="1" applyAlignment="1">
      <alignment horizontal="distributed" vertical="center"/>
      <protection/>
    </xf>
    <xf numFmtId="176" fontId="15" fillId="0" borderId="15" xfId="80" applyNumberFormat="1" applyFont="1" applyBorder="1" applyAlignment="1">
      <alignment vertical="center"/>
      <protection/>
    </xf>
    <xf numFmtId="176" fontId="15" fillId="0" borderId="24" xfId="80" applyNumberFormat="1" applyFont="1" applyBorder="1" applyAlignment="1">
      <alignment vertical="center"/>
      <protection/>
    </xf>
    <xf numFmtId="0" fontId="13" fillId="0" borderId="25" xfId="80" applyFont="1" applyBorder="1" applyAlignment="1">
      <alignment horizontal="distributed" vertical="center"/>
      <protection/>
    </xf>
    <xf numFmtId="176" fontId="107" fillId="0" borderId="18" xfId="80" applyNumberFormat="1" applyFont="1" applyBorder="1" applyAlignment="1">
      <alignment vertical="center"/>
      <protection/>
    </xf>
    <xf numFmtId="176" fontId="107" fillId="0" borderId="19" xfId="80" applyNumberFormat="1" applyFont="1" applyBorder="1" applyAlignment="1">
      <alignment vertical="center"/>
      <protection/>
    </xf>
    <xf numFmtId="0" fontId="14" fillId="0" borderId="0" xfId="80" applyFont="1" applyBorder="1" applyAlignment="1">
      <alignment vertical="center"/>
      <protection/>
    </xf>
    <xf numFmtId="0" fontId="14" fillId="0" borderId="0" xfId="80" applyFont="1" applyAlignment="1">
      <alignment vertical="center"/>
      <protection/>
    </xf>
    <xf numFmtId="0" fontId="14" fillId="0" borderId="0" xfId="80" applyFont="1" applyAlignment="1">
      <alignment horizontal="right" vertical="center"/>
      <protection/>
    </xf>
    <xf numFmtId="0" fontId="14" fillId="0" borderId="0" xfId="80" applyFont="1" applyBorder="1" applyAlignment="1">
      <alignment horizontal="right" vertical="center"/>
      <protection/>
    </xf>
    <xf numFmtId="0" fontId="38" fillId="0" borderId="0" xfId="80" applyFont="1">
      <alignment/>
      <protection/>
    </xf>
    <xf numFmtId="0" fontId="14" fillId="0" borderId="0" xfId="67" applyFont="1" applyAlignment="1">
      <alignment horizontal="right"/>
      <protection/>
    </xf>
    <xf numFmtId="176" fontId="4" fillId="0" borderId="0" xfId="67" applyNumberFormat="1" applyFont="1">
      <alignment/>
      <protection/>
    </xf>
    <xf numFmtId="0" fontId="116" fillId="0" borderId="0" xfId="0" applyFont="1" applyAlignment="1">
      <alignment vertical="center"/>
    </xf>
    <xf numFmtId="0" fontId="116" fillId="0" borderId="0" xfId="67" applyFont="1" applyBorder="1" applyAlignment="1">
      <alignment vertical="center"/>
      <protection/>
    </xf>
    <xf numFmtId="0" fontId="109" fillId="0" borderId="0" xfId="67" applyFont="1" applyBorder="1" applyAlignment="1">
      <alignment vertical="center"/>
      <protection/>
    </xf>
    <xf numFmtId="0" fontId="109" fillId="0" borderId="0" xfId="67" applyFont="1" applyBorder="1" applyAlignment="1">
      <alignment/>
      <protection/>
    </xf>
    <xf numFmtId="0" fontId="109" fillId="0" borderId="0" xfId="67" applyFont="1" applyAlignment="1">
      <alignment/>
      <protection/>
    </xf>
    <xf numFmtId="20" fontId="116" fillId="0" borderId="20" xfId="67" applyNumberFormat="1" applyFont="1" applyBorder="1" applyAlignment="1">
      <alignment vertical="center"/>
      <protection/>
    </xf>
    <xf numFmtId="0" fontId="109" fillId="0" borderId="20" xfId="67" applyFont="1" applyBorder="1" applyAlignment="1">
      <alignment vertical="center"/>
      <protection/>
    </xf>
    <xf numFmtId="0" fontId="109" fillId="0" borderId="0" xfId="67" applyFont="1" applyAlignment="1">
      <alignment vertical="center"/>
      <protection/>
    </xf>
    <xf numFmtId="0" fontId="115" fillId="0" borderId="27" xfId="67" applyFont="1" applyBorder="1">
      <alignment/>
      <protection/>
    </xf>
    <xf numFmtId="0" fontId="115" fillId="0" borderId="27" xfId="67" applyFont="1" applyBorder="1" applyAlignment="1">
      <alignment horizontal="right" vertical="center"/>
      <protection/>
    </xf>
    <xf numFmtId="0" fontId="115" fillId="0" borderId="0" xfId="67" applyFont="1" applyAlignment="1">
      <alignment vertical="center"/>
      <protection/>
    </xf>
    <xf numFmtId="0" fontId="115" fillId="0" borderId="17" xfId="67" applyFont="1" applyBorder="1" applyAlignment="1">
      <alignment/>
      <protection/>
    </xf>
    <xf numFmtId="0" fontId="115" fillId="0" borderId="29" xfId="67" applyFont="1" applyBorder="1" applyAlignment="1">
      <alignment horizontal="center" vertical="center"/>
      <protection/>
    </xf>
    <xf numFmtId="0" fontId="115" fillId="0" borderId="32" xfId="67" applyFont="1" applyBorder="1" applyAlignment="1">
      <alignment horizontal="center" vertical="center"/>
      <protection/>
    </xf>
    <xf numFmtId="0" fontId="117" fillId="0" borderId="29" xfId="67" applyFont="1" applyBorder="1" applyAlignment="1">
      <alignment horizontal="center" vertical="center"/>
      <protection/>
    </xf>
    <xf numFmtId="0" fontId="117" fillId="0" borderId="32" xfId="67" applyFont="1" applyBorder="1" applyAlignment="1">
      <alignment horizontal="center" vertical="center"/>
      <protection/>
    </xf>
    <xf numFmtId="0" fontId="118" fillId="0" borderId="0" xfId="67" applyFont="1" applyAlignment="1">
      <alignment vertical="center"/>
      <protection/>
    </xf>
    <xf numFmtId="0" fontId="114" fillId="0" borderId="26" xfId="67" applyFont="1" applyBorder="1" applyAlignment="1">
      <alignment vertical="center"/>
      <protection/>
    </xf>
    <xf numFmtId="41" fontId="115" fillId="0" borderId="14" xfId="51" applyNumberFormat="1" applyFont="1" applyBorder="1" applyAlignment="1">
      <alignment vertical="center"/>
    </xf>
    <xf numFmtId="41" fontId="115" fillId="0" borderId="0" xfId="51" applyNumberFormat="1" applyFont="1" applyBorder="1" applyAlignment="1">
      <alignment vertical="center"/>
    </xf>
    <xf numFmtId="41" fontId="115" fillId="0" borderId="23" xfId="51" applyNumberFormat="1" applyFont="1" applyBorder="1" applyAlignment="1">
      <alignment vertical="center"/>
    </xf>
    <xf numFmtId="41" fontId="107" fillId="0" borderId="14" xfId="51" applyNumberFormat="1" applyFont="1" applyBorder="1" applyAlignment="1">
      <alignment vertical="center"/>
    </xf>
    <xf numFmtId="41" fontId="107" fillId="0" borderId="23" xfId="51" applyNumberFormat="1" applyFont="1" applyBorder="1" applyAlignment="1">
      <alignment vertical="center"/>
    </xf>
    <xf numFmtId="41" fontId="113" fillId="0" borderId="14" xfId="51" applyNumberFormat="1" applyFont="1" applyBorder="1" applyAlignment="1">
      <alignment vertical="center"/>
    </xf>
    <xf numFmtId="184" fontId="113" fillId="0" borderId="26" xfId="51" applyNumberFormat="1" applyFont="1" applyBorder="1" applyAlignment="1">
      <alignment vertical="center"/>
    </xf>
    <xf numFmtId="0" fontId="116" fillId="0" borderId="0" xfId="67" applyFont="1" applyAlignment="1">
      <alignment vertical="center"/>
      <protection/>
    </xf>
    <xf numFmtId="41" fontId="116" fillId="0" borderId="0" xfId="67" applyNumberFormat="1" applyFont="1" applyAlignment="1">
      <alignment vertical="center"/>
      <protection/>
    </xf>
    <xf numFmtId="0" fontId="107" fillId="0" borderId="0" xfId="67" applyFont="1" applyAlignment="1">
      <alignment vertical="center"/>
      <protection/>
    </xf>
    <xf numFmtId="0" fontId="113" fillId="0" borderId="0" xfId="67" applyFont="1" applyBorder="1" applyAlignment="1">
      <alignment vertical="center"/>
      <protection/>
    </xf>
    <xf numFmtId="41" fontId="115" fillId="0" borderId="15" xfId="51" applyNumberFormat="1" applyFont="1" applyBorder="1" applyAlignment="1">
      <alignment vertical="center"/>
    </xf>
    <xf numFmtId="41" fontId="107" fillId="0" borderId="15" xfId="51" applyNumberFormat="1" applyFont="1" applyBorder="1" applyAlignment="1">
      <alignment vertical="center"/>
    </xf>
    <xf numFmtId="41" fontId="107" fillId="0" borderId="0" xfId="51" applyNumberFormat="1" applyFont="1" applyBorder="1" applyAlignment="1">
      <alignment vertical="center"/>
    </xf>
    <xf numFmtId="41" fontId="113" fillId="0" borderId="15" xfId="51" applyNumberFormat="1" applyFont="1" applyBorder="1" applyAlignment="1">
      <alignment vertical="center"/>
    </xf>
    <xf numFmtId="184" fontId="113" fillId="0" borderId="0" xfId="51" applyNumberFormat="1" applyFont="1" applyBorder="1" applyAlignment="1">
      <alignment vertical="center"/>
    </xf>
    <xf numFmtId="0" fontId="114" fillId="0" borderId="0" xfId="67" applyFont="1" applyBorder="1" applyAlignment="1">
      <alignment vertical="center"/>
      <protection/>
    </xf>
    <xf numFmtId="41" fontId="118" fillId="0" borderId="0" xfId="67" applyNumberFormat="1" applyFont="1" applyAlignment="1">
      <alignment vertical="center"/>
      <protection/>
    </xf>
    <xf numFmtId="0" fontId="114" fillId="0" borderId="0" xfId="67" applyFont="1" applyBorder="1" applyAlignment="1">
      <alignment horizontal="distributed" vertical="center"/>
      <protection/>
    </xf>
    <xf numFmtId="38" fontId="118" fillId="0" borderId="0" xfId="49" applyFont="1" applyFill="1" applyAlignment="1">
      <alignment vertical="center"/>
    </xf>
    <xf numFmtId="38" fontId="118" fillId="0" borderId="0" xfId="49" applyFont="1" applyAlignment="1">
      <alignment vertical="center"/>
    </xf>
    <xf numFmtId="41" fontId="115" fillId="0" borderId="0" xfId="51" applyNumberFormat="1" applyFont="1" applyFill="1" applyBorder="1" applyAlignment="1">
      <alignment vertical="center"/>
    </xf>
    <xf numFmtId="41" fontId="107" fillId="0" borderId="0" xfId="51" applyNumberFormat="1" applyFont="1" applyFill="1" applyBorder="1" applyAlignment="1">
      <alignment vertical="center"/>
    </xf>
    <xf numFmtId="0" fontId="114" fillId="0" borderId="0" xfId="67" applyFont="1" applyBorder="1" applyAlignment="1">
      <alignment/>
      <protection/>
    </xf>
    <xf numFmtId="0" fontId="114" fillId="0" borderId="0" xfId="67" applyFont="1" applyBorder="1" applyAlignment="1">
      <alignment horizontal="distributed"/>
      <protection/>
    </xf>
    <xf numFmtId="38" fontId="118" fillId="0" borderId="0" xfId="49" applyFont="1" applyAlignment="1">
      <alignment/>
    </xf>
    <xf numFmtId="0" fontId="115" fillId="0" borderId="0" xfId="67" applyFont="1" applyAlignment="1">
      <alignment/>
      <protection/>
    </xf>
    <xf numFmtId="0" fontId="114" fillId="0" borderId="0" xfId="67" applyFont="1" applyBorder="1" applyAlignment="1">
      <alignment horizontal="distributed" vertical="top"/>
      <protection/>
    </xf>
    <xf numFmtId="41" fontId="113" fillId="0" borderId="15" xfId="51" applyNumberFormat="1" applyFont="1" applyFill="1" applyBorder="1" applyAlignment="1">
      <alignment vertical="center"/>
    </xf>
    <xf numFmtId="0" fontId="118" fillId="0" borderId="0" xfId="67" applyFont="1" applyAlignment="1">
      <alignment/>
      <protection/>
    </xf>
    <xf numFmtId="0" fontId="118" fillId="0" borderId="0" xfId="67" applyFont="1">
      <alignment/>
      <protection/>
    </xf>
    <xf numFmtId="0" fontId="115" fillId="0" borderId="0" xfId="67" applyFont="1">
      <alignment/>
      <protection/>
    </xf>
    <xf numFmtId="41" fontId="115" fillId="0" borderId="15" xfId="51" applyNumberFormat="1" applyFont="1" applyBorder="1" applyAlignment="1">
      <alignment horizontal="right" vertical="center"/>
    </xf>
    <xf numFmtId="41" fontId="115" fillId="0" borderId="0" xfId="51" applyNumberFormat="1" applyFont="1" applyBorder="1" applyAlignment="1">
      <alignment horizontal="right" vertical="center"/>
    </xf>
    <xf numFmtId="0" fontId="119" fillId="0" borderId="0" xfId="67" applyFont="1" applyBorder="1" applyAlignment="1">
      <alignment horizontal="distributed" vertical="center"/>
      <protection/>
    </xf>
    <xf numFmtId="0" fontId="114" fillId="0" borderId="0" xfId="67" applyFont="1" applyFill="1" applyBorder="1" applyAlignment="1">
      <alignment horizontal="distributed" vertical="center"/>
      <protection/>
    </xf>
    <xf numFmtId="41" fontId="115" fillId="0" borderId="15" xfId="51" applyNumberFormat="1" applyFont="1" applyFill="1" applyBorder="1" applyAlignment="1">
      <alignment horizontal="right" vertical="center"/>
    </xf>
    <xf numFmtId="41" fontId="115" fillId="0" borderId="0" xfId="51" applyNumberFormat="1" applyFont="1" applyFill="1" applyBorder="1" applyAlignment="1">
      <alignment horizontal="right" vertical="center"/>
    </xf>
    <xf numFmtId="41" fontId="107" fillId="0" borderId="15" xfId="51" applyNumberFormat="1" applyFont="1" applyFill="1" applyBorder="1" applyAlignment="1">
      <alignment vertical="center"/>
    </xf>
    <xf numFmtId="0" fontId="114" fillId="0" borderId="0" xfId="67" applyFont="1" applyBorder="1" applyAlignment="1">
      <alignment horizontal="centerContinuous" vertical="center"/>
      <protection/>
    </xf>
    <xf numFmtId="41" fontId="115" fillId="0" borderId="24" xfId="51" applyNumberFormat="1" applyFont="1" applyBorder="1" applyAlignment="1">
      <alignment vertical="center"/>
    </xf>
    <xf numFmtId="41" fontId="107" fillId="0" borderId="24" xfId="51" applyNumberFormat="1" applyFont="1" applyBorder="1" applyAlignment="1">
      <alignment vertical="center"/>
    </xf>
    <xf numFmtId="41" fontId="115" fillId="0" borderId="15" xfId="51" applyNumberFormat="1" applyFont="1" applyFill="1" applyBorder="1" applyAlignment="1">
      <alignment vertical="center"/>
    </xf>
    <xf numFmtId="41" fontId="113" fillId="34" borderId="15" xfId="51" applyNumberFormat="1" applyFont="1" applyFill="1" applyBorder="1" applyAlignment="1">
      <alignment vertical="center"/>
    </xf>
    <xf numFmtId="41" fontId="115" fillId="0" borderId="18" xfId="51" applyNumberFormat="1" applyFont="1" applyBorder="1" applyAlignment="1">
      <alignment horizontal="right" vertical="center"/>
    </xf>
    <xf numFmtId="41" fontId="115" fillId="0" borderId="17" xfId="51" applyNumberFormat="1" applyFont="1" applyBorder="1" applyAlignment="1">
      <alignment horizontal="right" vertical="center"/>
    </xf>
    <xf numFmtId="41" fontId="113" fillId="0" borderId="18" xfId="51" applyNumberFormat="1" applyFont="1" applyBorder="1" applyAlignment="1">
      <alignment vertical="center"/>
    </xf>
    <xf numFmtId="184" fontId="113" fillId="0" borderId="17" xfId="51" applyNumberFormat="1" applyFont="1" applyBorder="1" applyAlignment="1">
      <alignment vertical="center"/>
    </xf>
    <xf numFmtId="0" fontId="118" fillId="0" borderId="17" xfId="67" applyFont="1" applyBorder="1">
      <alignment/>
      <protection/>
    </xf>
    <xf numFmtId="0" fontId="108" fillId="0" borderId="0" xfId="67" applyFont="1" applyBorder="1" applyAlignment="1">
      <alignment vertical="center"/>
      <protection/>
    </xf>
    <xf numFmtId="0" fontId="108" fillId="0" borderId="0" xfId="67" applyFont="1" applyBorder="1">
      <alignment/>
      <protection/>
    </xf>
    <xf numFmtId="0" fontId="108" fillId="0" borderId="0" xfId="67" applyFont="1">
      <alignment/>
      <protection/>
    </xf>
    <xf numFmtId="0" fontId="108" fillId="0" borderId="0" xfId="67" applyFont="1" applyAlignment="1">
      <alignment horizontal="right" vertical="center"/>
      <protection/>
    </xf>
    <xf numFmtId="0" fontId="120" fillId="0" borderId="0" xfId="67" applyFont="1">
      <alignment/>
      <protection/>
    </xf>
    <xf numFmtId="0" fontId="120" fillId="0" borderId="0" xfId="67" applyFont="1" applyAlignment="1">
      <alignment horizontal="right" vertical="center"/>
      <protection/>
    </xf>
    <xf numFmtId="0" fontId="109" fillId="0" borderId="0" xfId="67" applyFont="1" applyBorder="1">
      <alignment/>
      <protection/>
    </xf>
    <xf numFmtId="0" fontId="109" fillId="0" borderId="0" xfId="67" applyFont="1">
      <alignment/>
      <protection/>
    </xf>
    <xf numFmtId="20" fontId="5" fillId="0" borderId="20" xfId="67" applyNumberFormat="1" applyFont="1" applyBorder="1" applyAlignment="1">
      <alignment vertical="center"/>
      <protection/>
    </xf>
    <xf numFmtId="0" fontId="15" fillId="0" borderId="27" xfId="67" applyFont="1" applyBorder="1">
      <alignment/>
      <protection/>
    </xf>
    <xf numFmtId="0" fontId="15" fillId="0" borderId="27" xfId="67" applyFont="1" applyBorder="1" applyAlignment="1">
      <alignment horizontal="right" vertical="center"/>
      <protection/>
    </xf>
    <xf numFmtId="0" fontId="15" fillId="0" borderId="17" xfId="67" applyFont="1" applyBorder="1" applyAlignment="1">
      <alignment/>
      <protection/>
    </xf>
    <xf numFmtId="41" fontId="15" fillId="0" borderId="14" xfId="51" applyNumberFormat="1" applyFont="1" applyBorder="1" applyAlignment="1">
      <alignment horizontal="right" vertical="center"/>
    </xf>
    <xf numFmtId="41" fontId="15" fillId="0" borderId="0" xfId="51" applyNumberFormat="1" applyFont="1" applyBorder="1" applyAlignment="1">
      <alignment horizontal="right" vertical="center"/>
    </xf>
    <xf numFmtId="41" fontId="13" fillId="0" borderId="14" xfId="51" applyNumberFormat="1" applyFont="1" applyBorder="1" applyAlignment="1">
      <alignment vertical="center"/>
    </xf>
    <xf numFmtId="41" fontId="13" fillId="0" borderId="23" xfId="51" applyNumberFormat="1" applyFont="1" applyBorder="1" applyAlignment="1">
      <alignment vertical="center"/>
    </xf>
    <xf numFmtId="0" fontId="19" fillId="0" borderId="0" xfId="67" applyFont="1" applyBorder="1" applyAlignment="1">
      <alignment vertical="center"/>
      <protection/>
    </xf>
    <xf numFmtId="0" fontId="12" fillId="0" borderId="0" xfId="67" applyFont="1" applyBorder="1" applyAlignment="1">
      <alignment horizontal="distributed" vertical="center"/>
      <protection/>
    </xf>
    <xf numFmtId="41" fontId="13" fillId="0" borderId="15" xfId="51" applyNumberFormat="1" applyFont="1" applyBorder="1" applyAlignment="1">
      <alignment vertical="center"/>
    </xf>
    <xf numFmtId="41" fontId="13" fillId="0" borderId="0" xfId="51" applyNumberFormat="1" applyFont="1" applyBorder="1" applyAlignment="1">
      <alignment vertical="center"/>
    </xf>
    <xf numFmtId="0" fontId="12" fillId="0" borderId="0" xfId="67" applyFont="1" applyBorder="1" applyAlignment="1">
      <alignment vertical="center"/>
      <protection/>
    </xf>
    <xf numFmtId="41" fontId="13" fillId="0" borderId="15" xfId="51" applyNumberFormat="1" applyFont="1" applyBorder="1" applyAlignment="1">
      <alignment horizontal="right" vertical="center"/>
    </xf>
    <xf numFmtId="41" fontId="15" fillId="0" borderId="18" xfId="51" applyNumberFormat="1" applyFont="1" applyBorder="1" applyAlignment="1">
      <alignment horizontal="right" vertical="center"/>
    </xf>
    <xf numFmtId="41" fontId="15" fillId="0" borderId="17" xfId="51" applyNumberFormat="1" applyFont="1" applyBorder="1" applyAlignment="1">
      <alignment horizontal="right" vertical="center"/>
    </xf>
    <xf numFmtId="41" fontId="13" fillId="0" borderId="18" xfId="51" applyNumberFormat="1" applyFont="1" applyBorder="1" applyAlignment="1">
      <alignment horizontal="right" vertical="center"/>
    </xf>
    <xf numFmtId="41" fontId="13" fillId="0" borderId="17" xfId="51" applyNumberFormat="1" applyFont="1" applyBorder="1" applyAlignment="1">
      <alignment horizontal="right" vertical="center"/>
    </xf>
    <xf numFmtId="0" fontId="14" fillId="0" borderId="0" xfId="67" applyFont="1" applyBorder="1">
      <alignment/>
      <protection/>
    </xf>
    <xf numFmtId="0" fontId="4" fillId="0" borderId="0" xfId="67" applyFont="1" applyBorder="1">
      <alignment/>
      <protection/>
    </xf>
    <xf numFmtId="41" fontId="14" fillId="0" borderId="0" xfId="67" applyNumberFormat="1" applyFont="1">
      <alignment/>
      <protection/>
    </xf>
    <xf numFmtId="38" fontId="14" fillId="0" borderId="0" xfId="67" applyNumberFormat="1" applyFont="1">
      <alignment/>
      <protection/>
    </xf>
    <xf numFmtId="0" fontId="41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38" fontId="19" fillId="0" borderId="20" xfId="51" applyFont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85" fontId="15" fillId="0" borderId="22" xfId="0" applyNumberFormat="1" applyFont="1" applyBorder="1" applyAlignment="1">
      <alignment horizontal="center" vertical="center"/>
    </xf>
    <xf numFmtId="41" fontId="15" fillId="0" borderId="24" xfId="51" applyNumberFormat="1" applyFont="1" applyBorder="1" applyAlignment="1">
      <alignment horizontal="right" vertical="center"/>
    </xf>
    <xf numFmtId="41" fontId="13" fillId="0" borderId="24" xfId="51" applyNumberFormat="1" applyFont="1" applyBorder="1" applyAlignment="1">
      <alignment horizontal="right" vertical="center"/>
    </xf>
    <xf numFmtId="185" fontId="15" fillId="0" borderId="16" xfId="0" applyNumberFormat="1" applyFont="1" applyBorder="1" applyAlignment="1">
      <alignment horizontal="center" vertical="center"/>
    </xf>
    <xf numFmtId="41" fontId="13" fillId="0" borderId="0" xfId="51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distributed" vertical="center"/>
    </xf>
    <xf numFmtId="185" fontId="15" fillId="0" borderId="25" xfId="0" applyNumberFormat="1" applyFont="1" applyBorder="1" applyAlignment="1">
      <alignment horizontal="center" vertical="center"/>
    </xf>
    <xf numFmtId="41" fontId="15" fillId="0" borderId="19" xfId="51" applyNumberFormat="1" applyFont="1" applyBorder="1" applyAlignment="1">
      <alignment horizontal="right" vertical="center"/>
    </xf>
    <xf numFmtId="41" fontId="13" fillId="0" borderId="19" xfId="51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70" applyFont="1" applyBorder="1" applyAlignment="1">
      <alignment vertical="center"/>
      <protection/>
    </xf>
    <xf numFmtId="0" fontId="4" fillId="0" borderId="0" xfId="70" applyFont="1" applyBorder="1" applyAlignment="1">
      <alignment horizontal="center" vertical="center" wrapText="1"/>
      <protection/>
    </xf>
    <xf numFmtId="0" fontId="5" fillId="0" borderId="20" xfId="70" applyFont="1" applyBorder="1" applyAlignment="1">
      <alignment vertical="center"/>
      <protection/>
    </xf>
    <xf numFmtId="0" fontId="4" fillId="0" borderId="20" xfId="70" applyFont="1" applyBorder="1" applyAlignment="1">
      <alignment horizontal="center" vertical="center" wrapText="1"/>
      <protection/>
    </xf>
    <xf numFmtId="0" fontId="12" fillId="0" borderId="0" xfId="70" applyFont="1" applyAlignment="1">
      <alignment horizontal="right" vertical="center"/>
      <protection/>
    </xf>
    <xf numFmtId="0" fontId="12" fillId="0" borderId="19" xfId="70" applyFont="1" applyBorder="1" applyAlignment="1">
      <alignment horizontal="centerContinuous" vertical="center" wrapText="1"/>
      <protection/>
    </xf>
    <xf numFmtId="0" fontId="12" fillId="0" borderId="25" xfId="70" applyFont="1" applyBorder="1" applyAlignment="1">
      <alignment horizontal="centerContinuous" vertical="center" wrapText="1"/>
      <protection/>
    </xf>
    <xf numFmtId="0" fontId="12" fillId="0" borderId="17" xfId="70" applyFont="1" applyBorder="1" applyAlignment="1">
      <alignment horizontal="centerContinuous" vertical="center" wrapText="1"/>
      <protection/>
    </xf>
    <xf numFmtId="0" fontId="12" fillId="0" borderId="14" xfId="70" applyFont="1" applyBorder="1" applyAlignment="1">
      <alignment horizontal="centerContinuous" vertical="center" wrapText="1"/>
      <protection/>
    </xf>
    <xf numFmtId="0" fontId="12" fillId="0" borderId="23" xfId="70" applyFont="1" applyBorder="1" applyAlignment="1">
      <alignment horizontal="centerContinuous" vertical="center" wrapText="1"/>
      <protection/>
    </xf>
    <xf numFmtId="0" fontId="12" fillId="0" borderId="16" xfId="70" applyFont="1" applyBorder="1" applyAlignment="1">
      <alignment vertical="center"/>
      <protection/>
    </xf>
    <xf numFmtId="0" fontId="12" fillId="0" borderId="15" xfId="0" applyFont="1" applyBorder="1" applyAlignment="1">
      <alignment horizontal="distributed" vertical="distributed" textRotation="255"/>
    </xf>
    <xf numFmtId="0" fontId="12" fillId="0" borderId="24" xfId="0" applyFont="1" applyBorder="1" applyAlignment="1">
      <alignment horizontal="distributed" vertical="distributed" textRotation="255"/>
    </xf>
    <xf numFmtId="0" fontId="12" fillId="0" borderId="22" xfId="70" applyFont="1" applyFill="1" applyBorder="1" applyAlignment="1">
      <alignment horizontal="center" vertical="center"/>
      <protection/>
    </xf>
    <xf numFmtId="41" fontId="12" fillId="0" borderId="14" xfId="70" applyNumberFormat="1" applyFont="1" applyFill="1" applyBorder="1" applyAlignment="1">
      <alignment vertical="center"/>
      <protection/>
    </xf>
    <xf numFmtId="41" fontId="12" fillId="0" borderId="23" xfId="70" applyNumberFormat="1" applyFont="1" applyFill="1" applyBorder="1" applyAlignment="1">
      <alignment vertical="center"/>
      <protection/>
    </xf>
    <xf numFmtId="0" fontId="12" fillId="0" borderId="16" xfId="70" applyFont="1" applyFill="1" applyBorder="1" applyAlignment="1">
      <alignment horizontal="center" vertical="center"/>
      <protection/>
    </xf>
    <xf numFmtId="41" fontId="12" fillId="0" borderId="15" xfId="70" applyNumberFormat="1" applyFont="1" applyFill="1" applyBorder="1" applyAlignment="1">
      <alignment vertical="center"/>
      <protection/>
    </xf>
    <xf numFmtId="0" fontId="12" fillId="0" borderId="15" xfId="70" applyNumberFormat="1" applyFont="1" applyFill="1" applyBorder="1" applyAlignment="1">
      <alignment horizontal="right" vertical="center"/>
      <protection/>
    </xf>
    <xf numFmtId="41" fontId="12" fillId="0" borderId="24" xfId="70" applyNumberFormat="1" applyFont="1" applyFill="1" applyBorder="1" applyAlignment="1">
      <alignment vertical="center"/>
      <protection/>
    </xf>
    <xf numFmtId="41" fontId="12" fillId="0" borderId="0" xfId="0" applyNumberFormat="1" applyFont="1" applyBorder="1" applyAlignment="1">
      <alignment/>
    </xf>
    <xf numFmtId="0" fontId="19" fillId="0" borderId="25" xfId="70" applyFont="1" applyFill="1" applyBorder="1" applyAlignment="1">
      <alignment horizontal="center" vertical="center"/>
      <protection/>
    </xf>
    <xf numFmtId="41" fontId="19" fillId="0" borderId="18" xfId="70" applyNumberFormat="1" applyFont="1" applyFill="1" applyBorder="1" applyAlignment="1">
      <alignment vertical="center"/>
      <protection/>
    </xf>
    <xf numFmtId="0" fontId="19" fillId="0" borderId="18" xfId="70" applyNumberFormat="1" applyFont="1" applyFill="1" applyBorder="1" applyAlignment="1">
      <alignment horizontal="right" vertical="center"/>
      <protection/>
    </xf>
    <xf numFmtId="41" fontId="19" fillId="0" borderId="19" xfId="70" applyNumberFormat="1" applyFont="1" applyFill="1" applyBorder="1" applyAlignment="1">
      <alignment vertical="center"/>
      <protection/>
    </xf>
    <xf numFmtId="41" fontId="12" fillId="0" borderId="0" xfId="0" applyNumberFormat="1" applyFont="1" applyAlignment="1">
      <alignment/>
    </xf>
    <xf numFmtId="0" fontId="14" fillId="0" borderId="0" xfId="70" applyFont="1" applyAlignment="1">
      <alignment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70" applyFont="1" applyFill="1" applyAlignment="1">
      <alignment horizontal="center" vertical="center" wrapText="1"/>
      <protection/>
    </xf>
    <xf numFmtId="0" fontId="14" fillId="0" borderId="0" xfId="71" applyFont="1" applyAlignment="1">
      <alignment horizontal="right" vertical="center"/>
      <protection/>
    </xf>
    <xf numFmtId="0" fontId="42" fillId="0" borderId="0" xfId="0" applyFont="1" applyFill="1" applyAlignment="1">
      <alignment/>
    </xf>
    <xf numFmtId="41" fontId="14" fillId="0" borderId="0" xfId="70" applyNumberFormat="1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5" fillId="0" borderId="31" xfId="82" applyFont="1" applyBorder="1" applyAlignment="1">
      <alignment horizontal="right"/>
      <protection/>
    </xf>
    <xf numFmtId="0" fontId="15" fillId="0" borderId="25" xfId="82" applyFont="1" applyBorder="1" applyAlignment="1">
      <alignment vertical="center"/>
      <protection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2" xfId="82" applyFont="1" applyBorder="1" applyAlignment="1">
      <alignment horizontal="center" vertical="center"/>
      <protection/>
    </xf>
    <xf numFmtId="0" fontId="15" fillId="0" borderId="16" xfId="82" applyFont="1" applyBorder="1" applyAlignment="1">
      <alignment horizontal="center" vertical="center"/>
      <protection/>
    </xf>
    <xf numFmtId="0" fontId="13" fillId="0" borderId="25" xfId="82" applyFont="1" applyBorder="1" applyAlignment="1">
      <alignment horizontal="center" vertical="center"/>
      <protection/>
    </xf>
    <xf numFmtId="0" fontId="116" fillId="0" borderId="0" xfId="0" applyFont="1" applyBorder="1" applyAlignment="1">
      <alignment vertical="center"/>
    </xf>
    <xf numFmtId="38" fontId="116" fillId="0" borderId="0" xfId="51" applyFont="1" applyBorder="1" applyAlignment="1">
      <alignment vertical="center"/>
    </xf>
    <xf numFmtId="38" fontId="109" fillId="0" borderId="0" xfId="51" applyFont="1" applyBorder="1" applyAlignment="1">
      <alignment vertical="center"/>
    </xf>
    <xf numFmtId="0" fontId="116" fillId="0" borderId="0" xfId="0" applyFont="1" applyAlignment="1">
      <alignment/>
    </xf>
    <xf numFmtId="0" fontId="116" fillId="0" borderId="20" xfId="0" applyFont="1" applyBorder="1" applyAlignment="1">
      <alignment vertical="center"/>
    </xf>
    <xf numFmtId="38" fontId="116" fillId="0" borderId="20" xfId="51" applyFont="1" applyBorder="1" applyAlignment="1">
      <alignment vertical="center"/>
    </xf>
    <xf numFmtId="38" fontId="109" fillId="0" borderId="20" xfId="51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38" fontId="115" fillId="0" borderId="0" xfId="51" applyFont="1" applyBorder="1" applyAlignment="1">
      <alignment horizontal="right" vertical="center"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 vertical="center"/>
    </xf>
    <xf numFmtId="0" fontId="115" fillId="0" borderId="17" xfId="0" applyFont="1" applyBorder="1" applyAlignment="1">
      <alignment horizontal="left" vertical="center"/>
    </xf>
    <xf numFmtId="0" fontId="115" fillId="0" borderId="17" xfId="0" applyFont="1" applyBorder="1" applyAlignment="1">
      <alignment horizontal="center" vertical="center"/>
    </xf>
    <xf numFmtId="0" fontId="115" fillId="0" borderId="25" xfId="0" applyFont="1" applyBorder="1" applyAlignment="1">
      <alignment horizontal="left" vertical="center"/>
    </xf>
    <xf numFmtId="0" fontId="115" fillId="0" borderId="0" xfId="0" applyFont="1" applyAlignment="1">
      <alignment vertical="center"/>
    </xf>
    <xf numFmtId="0" fontId="115" fillId="0" borderId="23" xfId="0" applyFont="1" applyBorder="1" applyAlignment="1">
      <alignment horizontal="center" vertical="center" wrapText="1"/>
    </xf>
    <xf numFmtId="38" fontId="115" fillId="0" borderId="0" xfId="51" applyFont="1" applyBorder="1" applyAlignment="1">
      <alignment horizontal="center" vertical="center"/>
    </xf>
    <xf numFmtId="38" fontId="115" fillId="0" borderId="22" xfId="51" applyFont="1" applyBorder="1" applyAlignment="1">
      <alignment horizontal="center" vertical="center"/>
    </xf>
    <xf numFmtId="176" fontId="115" fillId="0" borderId="24" xfId="0" applyNumberFormat="1" applyFont="1" applyBorder="1" applyAlignment="1">
      <alignment vertical="center"/>
    </xf>
    <xf numFmtId="176" fontId="107" fillId="0" borderId="24" xfId="0" applyNumberFormat="1" applyFont="1" applyBorder="1" applyAlignment="1">
      <alignment vertical="center"/>
    </xf>
    <xf numFmtId="0" fontId="115" fillId="0" borderId="24" xfId="0" applyFont="1" applyBorder="1" applyAlignment="1">
      <alignment horizontal="center" vertical="center" wrapText="1"/>
    </xf>
    <xf numFmtId="38" fontId="115" fillId="0" borderId="16" xfId="51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 wrapText="1"/>
    </xf>
    <xf numFmtId="38" fontId="115" fillId="0" borderId="17" xfId="51" applyFont="1" applyBorder="1" applyAlignment="1">
      <alignment horizontal="center" vertical="center"/>
    </xf>
    <xf numFmtId="38" fontId="115" fillId="0" borderId="25" xfId="51" applyFont="1" applyBorder="1" applyAlignment="1">
      <alignment horizontal="center" vertical="center"/>
    </xf>
    <xf numFmtId="176" fontId="115" fillId="0" borderId="19" xfId="0" applyNumberFormat="1" applyFont="1" applyBorder="1" applyAlignment="1">
      <alignment vertical="center"/>
    </xf>
    <xf numFmtId="0" fontId="115" fillId="0" borderId="24" xfId="0" applyFont="1" applyFill="1" applyBorder="1" applyAlignment="1">
      <alignment horizontal="center" vertical="distributed" textRotation="255"/>
    </xf>
    <xf numFmtId="38" fontId="115" fillId="0" borderId="0" xfId="51" applyFont="1" applyBorder="1" applyAlignment="1">
      <alignment horizontal="distributed" vertical="center"/>
    </xf>
    <xf numFmtId="38" fontId="115" fillId="0" borderId="16" xfId="51" applyFont="1" applyBorder="1" applyAlignment="1">
      <alignment horizontal="distributed" vertical="center"/>
    </xf>
    <xf numFmtId="0" fontId="115" fillId="0" borderId="19" xfId="0" applyFont="1" applyFill="1" applyBorder="1" applyAlignment="1">
      <alignment horizontal="center" vertical="distributed" textRotation="255"/>
    </xf>
    <xf numFmtId="38" fontId="115" fillId="0" borderId="17" xfId="51" applyFont="1" applyBorder="1" applyAlignment="1">
      <alignment horizontal="distributed" vertical="center"/>
    </xf>
    <xf numFmtId="38" fontId="115" fillId="0" borderId="25" xfId="51" applyFont="1" applyBorder="1" applyAlignment="1">
      <alignment horizontal="distributed" vertical="center"/>
    </xf>
    <xf numFmtId="0" fontId="115" fillId="0" borderId="0" xfId="0" applyFont="1" applyBorder="1" applyAlignment="1">
      <alignment horizontal="distributed" vertical="center"/>
    </xf>
    <xf numFmtId="0" fontId="115" fillId="0" borderId="16" xfId="0" applyFont="1" applyBorder="1" applyAlignment="1">
      <alignment horizontal="distributed" vertical="center"/>
    </xf>
    <xf numFmtId="0" fontId="115" fillId="0" borderId="24" xfId="0" applyFont="1" applyBorder="1" applyAlignment="1">
      <alignment horizontal="center" vertical="distributed" textRotation="255"/>
    </xf>
    <xf numFmtId="186" fontId="115" fillId="0" borderId="24" xfId="0" applyNumberFormat="1" applyFont="1" applyBorder="1" applyAlignment="1">
      <alignment horizontal="right" vertical="center"/>
    </xf>
    <xf numFmtId="176" fontId="115" fillId="0" borderId="24" xfId="0" applyNumberFormat="1" applyFont="1" applyBorder="1" applyAlignment="1">
      <alignment horizontal="right" vertical="center"/>
    </xf>
    <xf numFmtId="176" fontId="107" fillId="0" borderId="24" xfId="0" applyNumberFormat="1" applyFont="1" applyBorder="1" applyAlignment="1">
      <alignment horizontal="right" vertical="center"/>
    </xf>
    <xf numFmtId="0" fontId="115" fillId="0" borderId="19" xfId="0" applyFont="1" applyBorder="1" applyAlignment="1">
      <alignment horizontal="center" vertical="distributed" textRotation="255"/>
    </xf>
    <xf numFmtId="0" fontId="115" fillId="0" borderId="17" xfId="0" applyFont="1" applyBorder="1" applyAlignment="1">
      <alignment horizontal="center" vertical="center" wrapText="1"/>
    </xf>
    <xf numFmtId="0" fontId="114" fillId="0" borderId="0" xfId="0" applyFont="1" applyAlignment="1">
      <alignment horizontal="distributed" vertical="center"/>
    </xf>
    <xf numFmtId="38" fontId="114" fillId="0" borderId="0" xfId="51" applyFont="1" applyAlignment="1">
      <alignment vertical="center"/>
    </xf>
    <xf numFmtId="38" fontId="108" fillId="0" borderId="0" xfId="51" applyFont="1" applyAlignment="1">
      <alignment horizontal="right" vertical="center"/>
    </xf>
    <xf numFmtId="0" fontId="114" fillId="0" borderId="0" xfId="0" applyFont="1" applyAlignment="1">
      <alignment vertical="center"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 vertical="center"/>
    </xf>
    <xf numFmtId="38" fontId="113" fillId="0" borderId="0" xfId="51" applyFont="1" applyAlignment="1">
      <alignment vertical="center"/>
    </xf>
    <xf numFmtId="0" fontId="15" fillId="0" borderId="30" xfId="0" applyFont="1" applyBorder="1" applyAlignment="1">
      <alignment horizontal="centerContinuous" vertical="center"/>
    </xf>
    <xf numFmtId="0" fontId="15" fillId="0" borderId="27" xfId="0" applyFont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23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41" fontId="15" fillId="0" borderId="24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41" fontId="13" fillId="0" borderId="18" xfId="0" applyNumberFormat="1" applyFont="1" applyFill="1" applyBorder="1" applyAlignment="1">
      <alignment vertical="center"/>
    </xf>
    <xf numFmtId="41" fontId="13" fillId="0" borderId="18" xfId="0" applyNumberFormat="1" applyFont="1" applyFill="1" applyBorder="1" applyAlignment="1">
      <alignment horizontal="right" vertical="center"/>
    </xf>
    <xf numFmtId="41" fontId="13" fillId="0" borderId="19" xfId="0" applyNumberFormat="1" applyFont="1" applyFill="1" applyBorder="1" applyAlignment="1">
      <alignment horizontal="right"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5" fillId="0" borderId="0" xfId="71" applyFont="1" applyAlignment="1">
      <alignment vertical="center"/>
      <protection/>
    </xf>
    <xf numFmtId="0" fontId="20" fillId="0" borderId="0" xfId="71" applyFont="1" applyAlignment="1">
      <alignment/>
      <protection/>
    </xf>
    <xf numFmtId="0" fontId="4" fillId="0" borderId="0" xfId="71" applyFont="1">
      <alignment/>
      <protection/>
    </xf>
    <xf numFmtId="0" fontId="20" fillId="0" borderId="0" xfId="71" applyFont="1" applyAlignment="1">
      <alignment vertical="center"/>
      <protection/>
    </xf>
    <xf numFmtId="0" fontId="15" fillId="0" borderId="31" xfId="71" applyFont="1" applyBorder="1" applyAlignment="1">
      <alignment horizontal="right" wrapText="1"/>
      <protection/>
    </xf>
    <xf numFmtId="0" fontId="15" fillId="0" borderId="0" xfId="71" applyFont="1" applyAlignment="1">
      <alignment/>
      <protection/>
    </xf>
    <xf numFmtId="0" fontId="15" fillId="0" borderId="25" xfId="71" applyFont="1" applyBorder="1" applyAlignment="1">
      <alignment horizontal="left" vertical="center" wrapText="1"/>
      <protection/>
    </xf>
    <xf numFmtId="0" fontId="15" fillId="0" borderId="29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horizontal="center" vertical="center" wrapText="1"/>
      <protection/>
    </xf>
    <xf numFmtId="0" fontId="15" fillId="0" borderId="0" xfId="71" applyFont="1">
      <alignment/>
      <protection/>
    </xf>
    <xf numFmtId="0" fontId="15" fillId="0" borderId="22" xfId="71" applyFont="1" applyFill="1" applyBorder="1" applyAlignment="1">
      <alignment horizontal="center" vertical="center"/>
      <protection/>
    </xf>
    <xf numFmtId="176" fontId="15" fillId="0" borderId="14" xfId="71" applyNumberFormat="1" applyFont="1" applyFill="1" applyBorder="1" applyAlignment="1">
      <alignment horizontal="right" vertical="center"/>
      <protection/>
    </xf>
    <xf numFmtId="176" fontId="15" fillId="0" borderId="23" xfId="71" applyNumberFormat="1" applyFont="1" applyFill="1" applyBorder="1" applyAlignment="1">
      <alignment horizontal="right" vertical="center"/>
      <protection/>
    </xf>
    <xf numFmtId="0" fontId="15" fillId="0" borderId="16" xfId="71" applyFont="1" applyFill="1" applyBorder="1" applyAlignment="1">
      <alignment horizontal="center" vertical="center"/>
      <protection/>
    </xf>
    <xf numFmtId="176" fontId="15" fillId="0" borderId="15" xfId="71" applyNumberFormat="1" applyFont="1" applyFill="1" applyBorder="1" applyAlignment="1">
      <alignment horizontal="right" vertical="center"/>
      <protection/>
    </xf>
    <xf numFmtId="176" fontId="15" fillId="0" borderId="24" xfId="71" applyNumberFormat="1" applyFont="1" applyFill="1" applyBorder="1" applyAlignment="1">
      <alignment horizontal="right" vertical="center"/>
      <protection/>
    </xf>
    <xf numFmtId="0" fontId="13" fillId="0" borderId="25" xfId="71" applyFont="1" applyFill="1" applyBorder="1" applyAlignment="1">
      <alignment horizontal="center" vertical="center"/>
      <protection/>
    </xf>
    <xf numFmtId="176" fontId="13" fillId="0" borderId="18" xfId="71" applyNumberFormat="1" applyFont="1" applyFill="1" applyBorder="1" applyAlignment="1">
      <alignment horizontal="right" vertical="center"/>
      <protection/>
    </xf>
    <xf numFmtId="176" fontId="13" fillId="0" borderId="19" xfId="71" applyNumberFormat="1" applyFont="1" applyFill="1" applyBorder="1" applyAlignment="1">
      <alignment horizontal="right" vertical="center"/>
      <protection/>
    </xf>
    <xf numFmtId="0" fontId="14" fillId="0" borderId="0" xfId="71" applyFont="1" applyAlignment="1">
      <alignment vertical="center"/>
      <protection/>
    </xf>
    <xf numFmtId="0" fontId="4" fillId="0" borderId="0" xfId="71" applyFont="1" applyAlignment="1">
      <alignment vertical="center"/>
      <protection/>
    </xf>
    <xf numFmtId="49" fontId="14" fillId="0" borderId="26" xfId="71" applyNumberFormat="1" applyFont="1" applyBorder="1" applyAlignment="1">
      <alignment horizontal="left" vertical="center"/>
      <protection/>
    </xf>
    <xf numFmtId="0" fontId="121" fillId="0" borderId="0" xfId="71" applyFont="1" applyAlignment="1">
      <alignment vertical="top"/>
      <protection/>
    </xf>
    <xf numFmtId="0" fontId="122" fillId="0" borderId="0" xfId="71" applyFont="1" applyAlignment="1">
      <alignment vertical="center"/>
      <protection/>
    </xf>
    <xf numFmtId="0" fontId="14" fillId="0" borderId="0" xfId="71" applyFont="1" applyAlignment="1">
      <alignment horizontal="right" vertical="top"/>
      <protection/>
    </xf>
    <xf numFmtId="0" fontId="121" fillId="0" borderId="0" xfId="71" applyFont="1">
      <alignment/>
      <protection/>
    </xf>
    <xf numFmtId="0" fontId="122" fillId="0" borderId="0" xfId="71" applyFont="1">
      <alignment/>
      <protection/>
    </xf>
    <xf numFmtId="0" fontId="15" fillId="0" borderId="31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left" vertical="center" wrapText="1"/>
    </xf>
    <xf numFmtId="176" fontId="15" fillId="0" borderId="23" xfId="0" applyNumberFormat="1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vertical="center"/>
    </xf>
    <xf numFmtId="176" fontId="13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15" fillId="0" borderId="25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" vertical="center"/>
    </xf>
    <xf numFmtId="41" fontId="15" fillId="0" borderId="23" xfId="0" applyNumberFormat="1" applyFont="1" applyFill="1" applyBorder="1" applyAlignment="1">
      <alignment vertical="center"/>
    </xf>
    <xf numFmtId="41" fontId="15" fillId="0" borderId="24" xfId="0" applyNumberFormat="1" applyFont="1" applyFill="1" applyBorder="1" applyAlignment="1">
      <alignment vertical="center"/>
    </xf>
    <xf numFmtId="41" fontId="13" fillId="0" borderId="18" xfId="0" applyNumberFormat="1" applyFont="1" applyBorder="1" applyAlignment="1">
      <alignment vertical="center"/>
    </xf>
    <xf numFmtId="41" fontId="13" fillId="0" borderId="19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right"/>
    </xf>
    <xf numFmtId="176" fontId="13" fillId="0" borderId="18" xfId="0" applyNumberFormat="1" applyFont="1" applyFill="1" applyBorder="1" applyAlignment="1">
      <alignment horizontal="right" vertical="center"/>
    </xf>
    <xf numFmtId="187" fontId="15" fillId="0" borderId="23" xfId="0" applyNumberFormat="1" applyFont="1" applyFill="1" applyBorder="1" applyAlignment="1">
      <alignment vertical="center"/>
    </xf>
    <xf numFmtId="187" fontId="15" fillId="0" borderId="24" xfId="0" applyNumberFormat="1" applyFont="1" applyFill="1" applyBorder="1" applyAlignment="1">
      <alignment vertical="center"/>
    </xf>
    <xf numFmtId="188" fontId="13" fillId="0" borderId="19" xfId="42" applyNumberFormat="1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189" fontId="4" fillId="0" borderId="0" xfId="0" applyNumberFormat="1" applyFont="1" applyAlignment="1">
      <alignment/>
    </xf>
    <xf numFmtId="0" fontId="15" fillId="0" borderId="26" xfId="0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vertical="center"/>
    </xf>
    <xf numFmtId="0" fontId="116" fillId="0" borderId="0" xfId="73" applyFont="1" applyFill="1" applyBorder="1" applyAlignment="1">
      <alignment vertical="center"/>
      <protection/>
    </xf>
    <xf numFmtId="0" fontId="109" fillId="0" borderId="0" xfId="73" applyFont="1" applyFill="1" applyBorder="1" applyAlignment="1">
      <alignment/>
      <protection/>
    </xf>
    <xf numFmtId="0" fontId="109" fillId="0" borderId="0" xfId="0" applyFont="1" applyFill="1" applyAlignment="1">
      <alignment/>
    </xf>
    <xf numFmtId="0" fontId="116" fillId="0" borderId="20" xfId="73" applyFont="1" applyFill="1" applyBorder="1" applyAlignment="1">
      <alignment vertical="center"/>
      <protection/>
    </xf>
    <xf numFmtId="0" fontId="109" fillId="0" borderId="20" xfId="73" applyFont="1" applyFill="1" applyBorder="1" applyAlignment="1">
      <alignment vertical="center"/>
      <protection/>
    </xf>
    <xf numFmtId="0" fontId="108" fillId="0" borderId="20" xfId="73" applyFont="1" applyFill="1" applyBorder="1" applyAlignment="1">
      <alignment horizontal="right" vertical="center"/>
      <protection/>
    </xf>
    <xf numFmtId="0" fontId="115" fillId="0" borderId="31" xfId="73" applyFont="1" applyFill="1" applyBorder="1" applyAlignment="1">
      <alignment horizontal="right" vertical="center"/>
      <protection/>
    </xf>
    <xf numFmtId="0" fontId="115" fillId="0" borderId="25" xfId="73" applyFont="1" applyFill="1" applyBorder="1" applyAlignment="1">
      <alignment horizontal="left" vertical="center"/>
      <protection/>
    </xf>
    <xf numFmtId="0" fontId="115" fillId="0" borderId="18" xfId="73" applyFont="1" applyFill="1" applyBorder="1" applyAlignment="1">
      <alignment horizontal="center" vertical="center"/>
      <protection/>
    </xf>
    <xf numFmtId="0" fontId="115" fillId="0" borderId="17" xfId="73" applyFont="1" applyFill="1" applyBorder="1" applyAlignment="1">
      <alignment horizontal="center" vertical="center"/>
      <protection/>
    </xf>
    <xf numFmtId="0" fontId="115" fillId="0" borderId="25" xfId="73" applyFont="1" applyFill="1" applyBorder="1" applyAlignment="1">
      <alignment horizontal="center" vertical="center"/>
      <protection/>
    </xf>
    <xf numFmtId="0" fontId="115" fillId="0" borderId="22" xfId="73" applyFont="1" applyFill="1" applyBorder="1" applyAlignment="1">
      <alignment horizontal="center" vertical="center"/>
      <protection/>
    </xf>
    <xf numFmtId="179" fontId="115" fillId="0" borderId="14" xfId="73" applyNumberFormat="1" applyFont="1" applyFill="1" applyBorder="1" applyAlignment="1">
      <alignment horizontal="right" vertical="center"/>
      <protection/>
    </xf>
    <xf numFmtId="176" fontId="115" fillId="0" borderId="14" xfId="73" applyNumberFormat="1" applyFont="1" applyFill="1" applyBorder="1" applyAlignment="1">
      <alignment horizontal="right" vertical="center"/>
      <protection/>
    </xf>
    <xf numFmtId="179" fontId="115" fillId="0" borderId="23" xfId="73" applyNumberFormat="1" applyFont="1" applyFill="1" applyBorder="1" applyAlignment="1">
      <alignment horizontal="right" vertical="center"/>
      <protection/>
    </xf>
    <xf numFmtId="0" fontId="115" fillId="0" borderId="16" xfId="73" applyFont="1" applyFill="1" applyBorder="1" applyAlignment="1">
      <alignment horizontal="center" vertical="center"/>
      <protection/>
    </xf>
    <xf numFmtId="179" fontId="115" fillId="0" borderId="15" xfId="73" applyNumberFormat="1" applyFont="1" applyFill="1" applyBorder="1" applyAlignment="1">
      <alignment horizontal="right" vertical="center"/>
      <protection/>
    </xf>
    <xf numFmtId="179" fontId="115" fillId="0" borderId="24" xfId="73" applyNumberFormat="1" applyFont="1" applyFill="1" applyBorder="1" applyAlignment="1">
      <alignment horizontal="right" vertical="center"/>
      <protection/>
    </xf>
    <xf numFmtId="0" fontId="107" fillId="0" borderId="25" xfId="73" applyFont="1" applyFill="1" applyBorder="1" applyAlignment="1">
      <alignment horizontal="center" vertical="center"/>
      <protection/>
    </xf>
    <xf numFmtId="179" fontId="107" fillId="0" borderId="18" xfId="73" applyNumberFormat="1" applyFont="1" applyFill="1" applyBorder="1" applyAlignment="1">
      <alignment horizontal="right" vertical="center"/>
      <protection/>
    </xf>
    <xf numFmtId="179" fontId="107" fillId="0" borderId="19" xfId="73" applyNumberFormat="1" applyFont="1" applyFill="1" applyBorder="1" applyAlignment="1">
      <alignment horizontal="right" vertical="center"/>
      <protection/>
    </xf>
    <xf numFmtId="0" fontId="108" fillId="0" borderId="0" xfId="73" applyFont="1" applyFill="1" applyAlignment="1">
      <alignment vertical="center"/>
      <protection/>
    </xf>
    <xf numFmtId="0" fontId="109" fillId="0" borderId="0" xfId="0" applyFont="1" applyAlignment="1">
      <alignment vertical="center"/>
    </xf>
    <xf numFmtId="0" fontId="108" fillId="0" borderId="0" xfId="75" applyFont="1" applyFill="1" applyBorder="1" applyAlignment="1">
      <alignment horizontal="left" vertical="center"/>
      <protection/>
    </xf>
    <xf numFmtId="0" fontId="108" fillId="0" borderId="0" xfId="0" applyFont="1" applyAlignment="1">
      <alignment/>
    </xf>
    <xf numFmtId="0" fontId="108" fillId="0" borderId="0" xfId="75" applyFont="1" applyFill="1" applyBorder="1" applyAlignment="1">
      <alignment vertical="center"/>
      <protection/>
    </xf>
    <xf numFmtId="0" fontId="108" fillId="0" borderId="0" xfId="0" applyFont="1" applyFill="1" applyAlignment="1">
      <alignment vertical="center"/>
    </xf>
    <xf numFmtId="0" fontId="118" fillId="0" borderId="0" xfId="0" applyFont="1" applyAlignment="1">
      <alignment/>
    </xf>
    <xf numFmtId="0" fontId="5" fillId="0" borderId="0" xfId="74" applyFont="1" applyBorder="1" applyAlignment="1">
      <alignment vertical="center"/>
      <protection/>
    </xf>
    <xf numFmtId="0" fontId="4" fillId="0" borderId="0" xfId="74" applyFont="1" applyBorder="1" applyAlignment="1">
      <alignment vertical="center"/>
      <protection/>
    </xf>
    <xf numFmtId="0" fontId="5" fillId="0" borderId="20" xfId="74" applyFont="1" applyBorder="1" applyAlignment="1">
      <alignment vertical="center"/>
      <protection/>
    </xf>
    <xf numFmtId="0" fontId="4" fillId="0" borderId="20" xfId="74" applyFont="1" applyFill="1" applyBorder="1" applyAlignment="1">
      <alignment vertical="center"/>
      <protection/>
    </xf>
    <xf numFmtId="0" fontId="4" fillId="0" borderId="20" xfId="74" applyFont="1" applyBorder="1" applyAlignment="1">
      <alignment vertical="center"/>
      <protection/>
    </xf>
    <xf numFmtId="0" fontId="14" fillId="0" borderId="20" xfId="76" applyFont="1" applyBorder="1" applyAlignment="1">
      <alignment horizontal="right" vertical="center"/>
      <protection/>
    </xf>
    <xf numFmtId="0" fontId="15" fillId="0" borderId="31" xfId="74" applyFont="1" applyFill="1" applyBorder="1" applyAlignment="1">
      <alignment horizontal="right" vertical="center"/>
      <protection/>
    </xf>
    <xf numFmtId="0" fontId="15" fillId="0" borderId="25" xfId="74" applyFont="1" applyFill="1" applyBorder="1" applyAlignment="1">
      <alignment horizontal="left" vertical="center"/>
      <protection/>
    </xf>
    <xf numFmtId="0" fontId="15" fillId="0" borderId="18" xfId="74" applyFont="1" applyFill="1" applyBorder="1" applyAlignment="1">
      <alignment horizontal="center" vertical="center"/>
      <protection/>
    </xf>
    <xf numFmtId="0" fontId="15" fillId="0" borderId="17" xfId="74" applyFont="1" applyFill="1" applyBorder="1" applyAlignment="1">
      <alignment horizontal="center" vertical="center"/>
      <protection/>
    </xf>
    <xf numFmtId="0" fontId="15" fillId="0" borderId="22" xfId="74" applyFont="1" applyFill="1" applyBorder="1" applyAlignment="1">
      <alignment horizontal="center" vertical="center"/>
      <protection/>
    </xf>
    <xf numFmtId="176" fontId="15" fillId="0" borderId="14" xfId="74" applyNumberFormat="1" applyFont="1" applyFill="1" applyBorder="1" applyAlignment="1">
      <alignment horizontal="right" vertical="center"/>
      <protection/>
    </xf>
    <xf numFmtId="176" fontId="15" fillId="0" borderId="26" xfId="74" applyNumberFormat="1" applyFont="1" applyFill="1" applyBorder="1" applyAlignment="1">
      <alignment horizontal="right" vertical="center"/>
      <protection/>
    </xf>
    <xf numFmtId="176" fontId="15" fillId="0" borderId="23" xfId="74" applyNumberFormat="1" applyFont="1" applyFill="1" applyBorder="1" applyAlignment="1">
      <alignment horizontal="right" vertical="center"/>
      <protection/>
    </xf>
    <xf numFmtId="0" fontId="15" fillId="0" borderId="16" xfId="74" applyFont="1" applyFill="1" applyBorder="1" applyAlignment="1">
      <alignment horizontal="center" vertical="center"/>
      <protection/>
    </xf>
    <xf numFmtId="176" fontId="15" fillId="0" borderId="15" xfId="74" applyNumberFormat="1" applyFont="1" applyFill="1" applyBorder="1" applyAlignment="1">
      <alignment horizontal="right" vertical="center"/>
      <protection/>
    </xf>
    <xf numFmtId="176" fontId="15" fillId="0" borderId="0" xfId="74" applyNumberFormat="1" applyFont="1" applyFill="1" applyBorder="1" applyAlignment="1">
      <alignment horizontal="right" vertical="center"/>
      <protection/>
    </xf>
    <xf numFmtId="176" fontId="15" fillId="0" borderId="24" xfId="74" applyNumberFormat="1" applyFont="1" applyFill="1" applyBorder="1" applyAlignment="1">
      <alignment horizontal="right" vertical="center"/>
      <protection/>
    </xf>
    <xf numFmtId="0" fontId="13" fillId="0" borderId="25" xfId="74" applyFont="1" applyFill="1" applyBorder="1" applyAlignment="1">
      <alignment horizontal="center" vertical="center"/>
      <protection/>
    </xf>
    <xf numFmtId="176" fontId="13" fillId="0" borderId="18" xfId="74" applyNumberFormat="1" applyFont="1" applyFill="1" applyBorder="1" applyAlignment="1">
      <alignment horizontal="right" vertical="center"/>
      <protection/>
    </xf>
    <xf numFmtId="176" fontId="13" fillId="0" borderId="17" xfId="74" applyNumberFormat="1" applyFont="1" applyFill="1" applyBorder="1" applyAlignment="1">
      <alignment horizontal="right" vertical="center"/>
      <protection/>
    </xf>
    <xf numFmtId="176" fontId="13" fillId="0" borderId="19" xfId="74" applyNumberFormat="1" applyFont="1" applyFill="1" applyBorder="1" applyAlignment="1">
      <alignment horizontal="right" vertical="center"/>
      <protection/>
    </xf>
    <xf numFmtId="0" fontId="14" fillId="0" borderId="0" xfId="73" applyFont="1" applyFill="1" applyAlignment="1">
      <alignment vertical="center"/>
      <protection/>
    </xf>
    <xf numFmtId="0" fontId="14" fillId="0" borderId="0" xfId="74" applyFont="1" applyFill="1" applyAlignment="1">
      <alignment vertical="center"/>
      <protection/>
    </xf>
    <xf numFmtId="0" fontId="42" fillId="0" borderId="0" xfId="74" applyFont="1" applyFill="1">
      <alignment/>
      <protection/>
    </xf>
    <xf numFmtId="0" fontId="14" fillId="0" borderId="0" xfId="76" applyFont="1" applyFill="1" applyAlignment="1">
      <alignment horizontal="right" vertical="center"/>
      <protection/>
    </xf>
    <xf numFmtId="0" fontId="0" fillId="0" borderId="0" xfId="0" applyAlignment="1">
      <alignment/>
    </xf>
    <xf numFmtId="0" fontId="5" fillId="0" borderId="0" xfId="78" applyFont="1" applyAlignment="1">
      <alignment vertical="center"/>
      <protection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14" fillId="0" borderId="0" xfId="78" applyFont="1" applyAlignment="1">
      <alignment horizontal="right" vertical="center"/>
      <protection/>
    </xf>
    <xf numFmtId="0" fontId="15" fillId="0" borderId="31" xfId="78" applyFont="1" applyFill="1" applyBorder="1" applyAlignment="1">
      <alignment horizontal="right" vertical="center"/>
      <protection/>
    </xf>
    <xf numFmtId="0" fontId="15" fillId="0" borderId="25" xfId="78" applyFont="1" applyFill="1" applyBorder="1" applyAlignment="1">
      <alignment horizontal="left" vertical="center"/>
      <protection/>
    </xf>
    <xf numFmtId="0" fontId="15" fillId="0" borderId="25" xfId="78" applyFont="1" applyFill="1" applyBorder="1" applyAlignment="1">
      <alignment horizontal="center" vertical="center"/>
      <protection/>
    </xf>
    <xf numFmtId="0" fontId="15" fillId="0" borderId="17" xfId="78" applyFont="1" applyFill="1" applyBorder="1" applyAlignment="1">
      <alignment horizontal="center" vertical="center"/>
      <protection/>
    </xf>
    <xf numFmtId="0" fontId="15" fillId="0" borderId="19" xfId="78" applyFont="1" applyFill="1" applyBorder="1" applyAlignment="1">
      <alignment horizontal="center" vertical="center"/>
      <protection/>
    </xf>
    <xf numFmtId="0" fontId="15" fillId="0" borderId="22" xfId="78" applyFont="1" applyFill="1" applyBorder="1" applyAlignment="1">
      <alignment horizontal="center" vertical="center"/>
      <protection/>
    </xf>
    <xf numFmtId="176" fontId="15" fillId="0" borderId="14" xfId="78" applyNumberFormat="1" applyFont="1" applyFill="1" applyBorder="1" applyAlignment="1">
      <alignment vertical="center"/>
      <protection/>
    </xf>
    <xf numFmtId="176" fontId="15" fillId="0" borderId="14" xfId="73" applyNumberFormat="1" applyFont="1" applyFill="1" applyBorder="1" applyAlignment="1">
      <alignment horizontal="right" vertical="center"/>
      <protection/>
    </xf>
    <xf numFmtId="176" fontId="15" fillId="0" borderId="23" xfId="78" applyNumberFormat="1" applyFont="1" applyFill="1" applyBorder="1" applyAlignment="1">
      <alignment vertical="center"/>
      <protection/>
    </xf>
    <xf numFmtId="0" fontId="15" fillId="0" borderId="16" xfId="78" applyFont="1" applyFill="1" applyBorder="1" applyAlignment="1">
      <alignment horizontal="center" vertical="center"/>
      <protection/>
    </xf>
    <xf numFmtId="176" fontId="15" fillId="0" borderId="15" xfId="78" applyNumberFormat="1" applyFont="1" applyFill="1" applyBorder="1" applyAlignment="1">
      <alignment vertical="center"/>
      <protection/>
    </xf>
    <xf numFmtId="176" fontId="15" fillId="0" borderId="15" xfId="73" applyNumberFormat="1" applyFont="1" applyFill="1" applyBorder="1" applyAlignment="1">
      <alignment horizontal="right" vertical="center"/>
      <protection/>
    </xf>
    <xf numFmtId="176" fontId="15" fillId="0" borderId="24" xfId="78" applyNumberFormat="1" applyFont="1" applyFill="1" applyBorder="1" applyAlignment="1">
      <alignment vertical="center"/>
      <protection/>
    </xf>
    <xf numFmtId="0" fontId="13" fillId="0" borderId="25" xfId="78" applyFont="1" applyFill="1" applyBorder="1" applyAlignment="1">
      <alignment horizontal="center" vertical="center"/>
      <protection/>
    </xf>
    <xf numFmtId="176" fontId="107" fillId="0" borderId="18" xfId="78" applyNumberFormat="1" applyFont="1" applyFill="1" applyBorder="1" applyAlignment="1">
      <alignment vertical="center"/>
      <protection/>
    </xf>
    <xf numFmtId="176" fontId="107" fillId="0" borderId="18" xfId="73" applyNumberFormat="1" applyFont="1" applyFill="1" applyBorder="1" applyAlignment="1">
      <alignment horizontal="right" vertical="center"/>
      <protection/>
    </xf>
    <xf numFmtId="176" fontId="107" fillId="0" borderId="19" xfId="78" applyNumberFormat="1" applyFont="1" applyFill="1" applyBorder="1" applyAlignment="1">
      <alignment vertical="center"/>
      <protection/>
    </xf>
    <xf numFmtId="0" fontId="14" fillId="0" borderId="0" xfId="73" applyFont="1" applyAlignment="1">
      <alignment vertical="center"/>
      <protection/>
    </xf>
    <xf numFmtId="0" fontId="108" fillId="0" borderId="0" xfId="78" applyFont="1">
      <alignment/>
      <protection/>
    </xf>
    <xf numFmtId="0" fontId="108" fillId="0" borderId="26" xfId="78" applyFont="1" applyBorder="1" applyAlignment="1">
      <alignment horizontal="right" vertical="center"/>
      <protection/>
    </xf>
    <xf numFmtId="0" fontId="109" fillId="0" borderId="26" xfId="0" applyFont="1" applyBorder="1" applyAlignment="1">
      <alignment/>
    </xf>
    <xf numFmtId="0" fontId="108" fillId="0" borderId="26" xfId="0" applyFont="1" applyBorder="1" applyAlignment="1">
      <alignment horizontal="right"/>
    </xf>
    <xf numFmtId="0" fontId="116" fillId="0" borderId="0" xfId="77" applyFont="1" applyAlignment="1">
      <alignment vertical="center"/>
      <protection/>
    </xf>
    <xf numFmtId="0" fontId="116" fillId="0" borderId="0" xfId="77" applyFont="1" applyAlignment="1">
      <alignment/>
      <protection/>
    </xf>
    <xf numFmtId="0" fontId="116" fillId="0" borderId="0" xfId="77" applyFont="1">
      <alignment/>
      <protection/>
    </xf>
    <xf numFmtId="0" fontId="108" fillId="0" borderId="0" xfId="77" applyFont="1" applyAlignment="1">
      <alignment horizontal="right" vertical="center"/>
      <protection/>
    </xf>
    <xf numFmtId="0" fontId="115" fillId="0" borderId="31" xfId="77" applyFont="1" applyFill="1" applyBorder="1" applyAlignment="1">
      <alignment horizontal="right" vertical="center"/>
      <protection/>
    </xf>
    <xf numFmtId="0" fontId="115" fillId="0" borderId="25" xfId="77" applyFont="1" applyFill="1" applyBorder="1" applyAlignment="1">
      <alignment horizontal="left" vertical="center"/>
      <protection/>
    </xf>
    <xf numFmtId="0" fontId="115" fillId="0" borderId="25" xfId="77" applyFont="1" applyFill="1" applyBorder="1" applyAlignment="1">
      <alignment horizontal="center" vertical="center"/>
      <protection/>
    </xf>
    <xf numFmtId="0" fontId="115" fillId="0" borderId="17" xfId="77" applyFont="1" applyFill="1" applyBorder="1" applyAlignment="1">
      <alignment horizontal="center" vertical="center"/>
      <protection/>
    </xf>
    <xf numFmtId="0" fontId="115" fillId="0" borderId="19" xfId="77" applyFont="1" applyFill="1" applyBorder="1" applyAlignment="1">
      <alignment horizontal="center" vertical="center"/>
      <protection/>
    </xf>
    <xf numFmtId="0" fontId="115" fillId="0" borderId="22" xfId="77" applyFont="1" applyFill="1" applyBorder="1" applyAlignment="1">
      <alignment horizontal="center" vertical="center"/>
      <protection/>
    </xf>
    <xf numFmtId="176" fontId="115" fillId="0" borderId="23" xfId="77" applyNumberFormat="1" applyFont="1" applyFill="1" applyBorder="1" applyAlignment="1">
      <alignment vertical="center"/>
      <protection/>
    </xf>
    <xf numFmtId="0" fontId="115" fillId="0" borderId="16" xfId="77" applyFont="1" applyFill="1" applyBorder="1" applyAlignment="1">
      <alignment horizontal="center" vertical="center"/>
      <protection/>
    </xf>
    <xf numFmtId="176" fontId="115" fillId="0" borderId="15" xfId="73" applyNumberFormat="1" applyFont="1" applyFill="1" applyBorder="1" applyAlignment="1">
      <alignment horizontal="right" vertical="center"/>
      <protection/>
    </xf>
    <xf numFmtId="176" fontId="115" fillId="0" borderId="24" xfId="77" applyNumberFormat="1" applyFont="1" applyFill="1" applyBorder="1" applyAlignment="1">
      <alignment vertical="center"/>
      <protection/>
    </xf>
    <xf numFmtId="0" fontId="107" fillId="0" borderId="25" xfId="77" applyFont="1" applyFill="1" applyBorder="1" applyAlignment="1">
      <alignment horizontal="center" vertical="center"/>
      <protection/>
    </xf>
    <xf numFmtId="176" fontId="107" fillId="0" borderId="19" xfId="77" applyNumberFormat="1" applyFont="1" applyFill="1" applyBorder="1" applyAlignment="1">
      <alignment vertical="center"/>
      <protection/>
    </xf>
    <xf numFmtId="0" fontId="108" fillId="0" borderId="0" xfId="73" applyFont="1" applyAlignment="1">
      <alignment vertical="center"/>
      <protection/>
    </xf>
    <xf numFmtId="0" fontId="108" fillId="0" borderId="26" xfId="0" applyFont="1" applyBorder="1" applyAlignment="1">
      <alignment horizontal="right" vertical="center"/>
    </xf>
    <xf numFmtId="176" fontId="108" fillId="0" borderId="0" xfId="0" applyNumberFormat="1" applyFont="1" applyAlignment="1">
      <alignment/>
    </xf>
    <xf numFmtId="0" fontId="108" fillId="0" borderId="0" xfId="0" applyFont="1" applyAlignment="1">
      <alignment horizontal="right"/>
    </xf>
    <xf numFmtId="176" fontId="115" fillId="0" borderId="14" xfId="77" applyNumberFormat="1" applyFont="1" applyFill="1" applyBorder="1" applyAlignment="1">
      <alignment vertical="center"/>
      <protection/>
    </xf>
    <xf numFmtId="176" fontId="115" fillId="0" borderId="15" xfId="77" applyNumberFormat="1" applyFont="1" applyFill="1" applyBorder="1" applyAlignment="1">
      <alignment vertical="center"/>
      <protection/>
    </xf>
    <xf numFmtId="176" fontId="107" fillId="0" borderId="18" xfId="77" applyNumberFormat="1" applyFont="1" applyFill="1" applyBorder="1" applyAlignment="1">
      <alignment vertical="center"/>
      <protection/>
    </xf>
    <xf numFmtId="0" fontId="5" fillId="0" borderId="0" xfId="77" applyFont="1" applyAlignment="1">
      <alignment vertical="center"/>
      <protection/>
    </xf>
    <xf numFmtId="0" fontId="5" fillId="0" borderId="0" xfId="77" applyFont="1" applyAlignment="1">
      <alignment/>
      <protection/>
    </xf>
    <xf numFmtId="0" fontId="5" fillId="0" borderId="0" xfId="77" applyFont="1">
      <alignment/>
      <protection/>
    </xf>
    <xf numFmtId="0" fontId="14" fillId="0" borderId="0" xfId="77" applyFont="1" applyAlignment="1">
      <alignment horizontal="right" vertical="center"/>
      <protection/>
    </xf>
    <xf numFmtId="0" fontId="15" fillId="0" borderId="31" xfId="77" applyFont="1" applyFill="1" applyBorder="1" applyAlignment="1">
      <alignment horizontal="right" vertical="center"/>
      <protection/>
    </xf>
    <xf numFmtId="0" fontId="15" fillId="0" borderId="25" xfId="77" applyFont="1" applyFill="1" applyBorder="1" applyAlignment="1">
      <alignment horizontal="left" vertical="center"/>
      <protection/>
    </xf>
    <xf numFmtId="0" fontId="15" fillId="0" borderId="25" xfId="77" applyFont="1" applyFill="1" applyBorder="1" applyAlignment="1">
      <alignment horizontal="center" vertical="center"/>
      <protection/>
    </xf>
    <xf numFmtId="0" fontId="15" fillId="0" borderId="17" xfId="77" applyFont="1" applyFill="1" applyBorder="1" applyAlignment="1">
      <alignment horizontal="center" vertical="center"/>
      <protection/>
    </xf>
    <xf numFmtId="0" fontId="15" fillId="0" borderId="19" xfId="77" applyFont="1" applyFill="1" applyBorder="1" applyAlignment="1">
      <alignment horizontal="center" vertical="center"/>
      <protection/>
    </xf>
    <xf numFmtId="0" fontId="15" fillId="0" borderId="22" xfId="77" applyFont="1" applyFill="1" applyBorder="1" applyAlignment="1">
      <alignment horizontal="center" vertical="center"/>
      <protection/>
    </xf>
    <xf numFmtId="176" fontId="15" fillId="0" borderId="22" xfId="77" applyNumberFormat="1" applyFont="1" applyFill="1" applyBorder="1" applyAlignment="1">
      <alignment vertical="center"/>
      <protection/>
    </xf>
    <xf numFmtId="176" fontId="15" fillId="0" borderId="26" xfId="77" applyNumberFormat="1" applyFont="1" applyFill="1" applyBorder="1" applyAlignment="1">
      <alignment vertical="center"/>
      <protection/>
    </xf>
    <xf numFmtId="176" fontId="15" fillId="0" borderId="23" xfId="77" applyNumberFormat="1" applyFont="1" applyFill="1" applyBorder="1" applyAlignment="1">
      <alignment vertical="center"/>
      <protection/>
    </xf>
    <xf numFmtId="0" fontId="15" fillId="0" borderId="16" xfId="77" applyFont="1" applyFill="1" applyBorder="1" applyAlignment="1">
      <alignment horizontal="center" vertical="center"/>
      <protection/>
    </xf>
    <xf numFmtId="176" fontId="15" fillId="0" borderId="16" xfId="77" applyNumberFormat="1" applyFont="1" applyFill="1" applyBorder="1" applyAlignment="1">
      <alignment vertical="center"/>
      <protection/>
    </xf>
    <xf numFmtId="176" fontId="15" fillId="0" borderId="0" xfId="77" applyNumberFormat="1" applyFont="1" applyFill="1" applyBorder="1" applyAlignment="1">
      <alignment vertical="center"/>
      <protection/>
    </xf>
    <xf numFmtId="176" fontId="15" fillId="0" borderId="24" xfId="77" applyNumberFormat="1" applyFont="1" applyFill="1" applyBorder="1" applyAlignment="1">
      <alignment vertical="center"/>
      <protection/>
    </xf>
    <xf numFmtId="0" fontId="13" fillId="0" borderId="25" xfId="77" applyFont="1" applyFill="1" applyBorder="1" applyAlignment="1">
      <alignment horizontal="center" vertical="center"/>
      <protection/>
    </xf>
    <xf numFmtId="176" fontId="13" fillId="0" borderId="25" xfId="77" applyNumberFormat="1" applyFont="1" applyFill="1" applyBorder="1" applyAlignment="1">
      <alignment vertical="center"/>
      <protection/>
    </xf>
    <xf numFmtId="176" fontId="13" fillId="0" borderId="18" xfId="73" applyNumberFormat="1" applyFont="1" applyFill="1" applyBorder="1" applyAlignment="1">
      <alignment horizontal="right" vertical="center"/>
      <protection/>
    </xf>
    <xf numFmtId="176" fontId="13" fillId="0" borderId="17" xfId="77" applyNumberFormat="1" applyFont="1" applyFill="1" applyBorder="1" applyAlignment="1">
      <alignment vertical="center"/>
      <protection/>
    </xf>
    <xf numFmtId="176" fontId="13" fillId="0" borderId="19" xfId="77" applyNumberFormat="1" applyFont="1" applyFill="1" applyBorder="1" applyAlignment="1">
      <alignment vertical="center"/>
      <protection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5" fillId="0" borderId="0" xfId="81" applyFont="1" applyBorder="1" applyAlignment="1">
      <alignment vertical="center"/>
      <protection/>
    </xf>
    <xf numFmtId="0" fontId="4" fillId="0" borderId="0" xfId="85" applyFont="1" applyAlignment="1">
      <alignment/>
      <protection/>
    </xf>
    <xf numFmtId="0" fontId="4" fillId="0" borderId="0" xfId="81" applyFont="1" applyBorder="1" applyAlignment="1">
      <alignment/>
      <protection/>
    </xf>
    <xf numFmtId="0" fontId="14" fillId="0" borderId="0" xfId="81" applyFont="1" applyBorder="1" applyAlignment="1">
      <alignment horizontal="right"/>
      <protection/>
    </xf>
    <xf numFmtId="0" fontId="4" fillId="0" borderId="0" xfId="85" applyFont="1">
      <alignment/>
      <protection/>
    </xf>
    <xf numFmtId="0" fontId="4" fillId="0" borderId="0" xfId="81" applyFont="1" applyBorder="1" applyAlignment="1">
      <alignment vertical="center"/>
      <protection/>
    </xf>
    <xf numFmtId="0" fontId="14" fillId="0" borderId="0" xfId="81" applyFont="1" applyBorder="1" applyAlignment="1">
      <alignment horizontal="right" vertical="center"/>
      <protection/>
    </xf>
    <xf numFmtId="0" fontId="12" fillId="0" borderId="28" xfId="81" applyFont="1" applyFill="1" applyBorder="1" applyAlignment="1" applyProtection="1">
      <alignment horizontal="centerContinuous" vertical="center"/>
      <protection/>
    </xf>
    <xf numFmtId="0" fontId="12" fillId="0" borderId="12" xfId="81" applyFont="1" applyFill="1" applyBorder="1" applyAlignment="1" applyProtection="1">
      <alignment horizontal="centerContinuous" vertical="center"/>
      <protection/>
    </xf>
    <xf numFmtId="0" fontId="12" fillId="0" borderId="21" xfId="81" applyFont="1" applyBorder="1" applyAlignment="1">
      <alignment horizontal="center" vertical="distributed" textRotation="255"/>
      <protection/>
    </xf>
    <xf numFmtId="0" fontId="12" fillId="0" borderId="14" xfId="81" applyFont="1" applyFill="1" applyBorder="1" applyAlignment="1" applyProtection="1">
      <alignment horizontal="center" vertical="distributed" textRotation="255"/>
      <protection/>
    </xf>
    <xf numFmtId="0" fontId="12" fillId="0" borderId="14" xfId="81" applyFont="1" applyBorder="1" applyAlignment="1" applyProtection="1">
      <alignment horizontal="center" vertical="distributed" textRotation="255"/>
      <protection/>
    </xf>
    <xf numFmtId="0" fontId="12" fillId="0" borderId="14" xfId="81" applyFont="1" applyBorder="1" applyAlignment="1" applyProtection="1">
      <alignment horizontal="center" vertical="distributed" textRotation="255" wrapText="1"/>
      <protection/>
    </xf>
    <xf numFmtId="0" fontId="14" fillId="0" borderId="16" xfId="81" applyFont="1" applyBorder="1" applyAlignment="1">
      <alignment horizontal="left" vertical="justify" wrapText="1"/>
      <protection/>
    </xf>
    <xf numFmtId="0" fontId="12" fillId="0" borderId="15" xfId="81" applyFont="1" applyFill="1" applyBorder="1" applyAlignment="1" applyProtection="1">
      <alignment horizontal="center" vertical="distributed" textRotation="255"/>
      <protection/>
    </xf>
    <xf numFmtId="0" fontId="12" fillId="0" borderId="15" xfId="81" applyFont="1" applyBorder="1" applyAlignment="1" applyProtection="1">
      <alignment horizontal="center" vertical="distributed" textRotation="255"/>
      <protection/>
    </xf>
    <xf numFmtId="0" fontId="12" fillId="0" borderId="15" xfId="81" applyFont="1" applyBorder="1" applyAlignment="1" applyProtection="1">
      <alignment horizontal="center" vertical="distributed" textRotation="255" wrapText="1"/>
      <protection/>
    </xf>
    <xf numFmtId="0" fontId="12" fillId="0" borderId="25" xfId="81" applyFont="1" applyBorder="1" applyAlignment="1">
      <alignment horizontal="left" vertical="justify" wrapText="1"/>
      <protection/>
    </xf>
    <xf numFmtId="0" fontId="12" fillId="0" borderId="18" xfId="81" applyFont="1" applyBorder="1" applyAlignment="1">
      <alignment horizontal="center" vertical="distributed" textRotation="255"/>
      <protection/>
    </xf>
    <xf numFmtId="0" fontId="12" fillId="0" borderId="18" xfId="81" applyFont="1" applyFill="1" applyBorder="1" applyAlignment="1" applyProtection="1">
      <alignment horizontal="center" vertical="distributed" textRotation="255"/>
      <protection/>
    </xf>
    <xf numFmtId="0" fontId="12" fillId="0" borderId="18" xfId="81" applyFont="1" applyBorder="1" applyAlignment="1" applyProtection="1">
      <alignment horizontal="center" vertical="distributed" textRotation="255"/>
      <protection/>
    </xf>
    <xf numFmtId="0" fontId="12" fillId="0" borderId="18" xfId="81" applyFont="1" applyBorder="1" applyAlignment="1" applyProtection="1">
      <alignment horizontal="center" vertical="distributed" textRotation="255" wrapText="1"/>
      <protection/>
    </xf>
    <xf numFmtId="0" fontId="12" fillId="0" borderId="19" xfId="81" applyFont="1" applyBorder="1" applyAlignment="1">
      <alignment horizontal="center" vertical="distributed" textRotation="255"/>
      <protection/>
    </xf>
    <xf numFmtId="0" fontId="12" fillId="0" borderId="22" xfId="81" applyNumberFormat="1" applyFont="1" applyBorder="1" applyAlignment="1">
      <alignment horizontal="center" vertical="center"/>
      <protection/>
    </xf>
    <xf numFmtId="0" fontId="15" fillId="0" borderId="14" xfId="81" applyNumberFormat="1" applyFont="1" applyBorder="1" applyAlignment="1">
      <alignment horizontal="right" vertical="center"/>
      <protection/>
    </xf>
    <xf numFmtId="0" fontId="15" fillId="0" borderId="14" xfId="85" applyNumberFormat="1" applyFont="1" applyBorder="1" applyAlignment="1">
      <alignment horizontal="right" vertical="center"/>
      <protection/>
    </xf>
    <xf numFmtId="0" fontId="15" fillId="0" borderId="23" xfId="85" applyNumberFormat="1" applyFont="1" applyBorder="1" applyAlignment="1">
      <alignment horizontal="right" vertical="center"/>
      <protection/>
    </xf>
    <xf numFmtId="0" fontId="12" fillId="0" borderId="16" xfId="81" applyNumberFormat="1" applyFont="1" applyBorder="1" applyAlignment="1">
      <alignment horizontal="center" vertical="center"/>
      <protection/>
    </xf>
    <xf numFmtId="38" fontId="15" fillId="0" borderId="15" xfId="49" applyFont="1" applyBorder="1" applyAlignment="1">
      <alignment horizontal="right" vertical="center"/>
    </xf>
    <xf numFmtId="0" fontId="15" fillId="0" borderId="15" xfId="81" applyNumberFormat="1" applyFont="1" applyBorder="1" applyAlignment="1">
      <alignment horizontal="right" vertical="center"/>
      <protection/>
    </xf>
    <xf numFmtId="0" fontId="15" fillId="0" borderId="15" xfId="85" applyNumberFormat="1" applyFont="1" applyBorder="1" applyAlignment="1">
      <alignment horizontal="right" vertical="center"/>
      <protection/>
    </xf>
    <xf numFmtId="0" fontId="15" fillId="0" borderId="24" xfId="85" applyNumberFormat="1" applyFont="1" applyBorder="1" applyAlignment="1">
      <alignment horizontal="right" vertical="center"/>
      <protection/>
    </xf>
    <xf numFmtId="0" fontId="19" fillId="0" borderId="25" xfId="81" applyNumberFormat="1" applyFont="1" applyBorder="1" applyAlignment="1">
      <alignment horizontal="center" vertical="center"/>
      <protection/>
    </xf>
    <xf numFmtId="38" fontId="13" fillId="0" borderId="18" xfId="49" applyFont="1" applyFill="1" applyBorder="1" applyAlignment="1">
      <alignment horizontal="right" vertical="center"/>
    </xf>
    <xf numFmtId="0" fontId="13" fillId="0" borderId="18" xfId="81" applyNumberFormat="1" applyFont="1" applyFill="1" applyBorder="1" applyAlignment="1">
      <alignment horizontal="right" vertical="center"/>
      <protection/>
    </xf>
    <xf numFmtId="0" fontId="13" fillId="0" borderId="18" xfId="81" applyNumberFormat="1" applyFont="1" applyBorder="1" applyAlignment="1">
      <alignment horizontal="right" vertical="center"/>
      <protection/>
    </xf>
    <xf numFmtId="0" fontId="13" fillId="0" borderId="18" xfId="85" applyNumberFormat="1" applyFont="1" applyFill="1" applyBorder="1" applyAlignment="1">
      <alignment horizontal="right" vertical="center"/>
      <protection/>
    </xf>
    <xf numFmtId="0" fontId="13" fillId="0" borderId="19" xfId="8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0" xfId="85" applyFont="1" applyFill="1" applyAlignment="1">
      <alignment vertical="center"/>
      <protection/>
    </xf>
    <xf numFmtId="0" fontId="14" fillId="0" borderId="0" xfId="81" applyFont="1" applyFill="1" applyAlignment="1">
      <alignment vertical="center"/>
      <protection/>
    </xf>
    <xf numFmtId="0" fontId="14" fillId="0" borderId="0" xfId="81" applyFont="1" applyFill="1" applyAlignment="1">
      <alignment horizontal="right" vertical="center"/>
      <protection/>
    </xf>
    <xf numFmtId="0" fontId="14" fillId="0" borderId="26" xfId="85" applyFont="1" applyFill="1" applyBorder="1" applyAlignment="1">
      <alignment horizontal="right" vertical="center"/>
      <protection/>
    </xf>
    <xf numFmtId="0" fontId="14" fillId="0" borderId="0" xfId="85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14" fillId="0" borderId="0" xfId="85" applyFont="1" applyFill="1" applyAlignment="1">
      <alignment horizontal="right" vertical="center"/>
      <protection/>
    </xf>
    <xf numFmtId="0" fontId="116" fillId="0" borderId="0" xfId="84" applyFont="1" applyBorder="1" applyAlignment="1">
      <alignment vertical="center"/>
      <protection/>
    </xf>
    <xf numFmtId="0" fontId="116" fillId="0" borderId="0" xfId="84" applyFont="1" applyBorder="1" applyAlignment="1">
      <alignment/>
      <protection/>
    </xf>
    <xf numFmtId="0" fontId="109" fillId="0" borderId="0" xfId="84" applyFont="1" applyBorder="1" applyAlignment="1">
      <alignment/>
      <protection/>
    </xf>
    <xf numFmtId="0" fontId="123" fillId="0" borderId="0" xfId="84" applyFont="1" applyAlignment="1">
      <alignment/>
      <protection/>
    </xf>
    <xf numFmtId="0" fontId="114" fillId="0" borderId="0" xfId="84" applyFont="1" applyAlignment="1">
      <alignment/>
      <protection/>
    </xf>
    <xf numFmtId="0" fontId="109" fillId="0" borderId="0" xfId="84" applyFont="1" applyBorder="1" applyAlignment="1">
      <alignment vertical="center"/>
      <protection/>
    </xf>
    <xf numFmtId="0" fontId="108" fillId="0" borderId="0" xfId="84" applyFont="1" applyBorder="1" applyAlignment="1">
      <alignment horizontal="right" vertical="center"/>
      <protection/>
    </xf>
    <xf numFmtId="0" fontId="123" fillId="0" borderId="0" xfId="84" applyFont="1" applyAlignment="1">
      <alignment vertical="center"/>
      <protection/>
    </xf>
    <xf numFmtId="0" fontId="114" fillId="0" borderId="0" xfId="84" applyFont="1" applyAlignment="1">
      <alignment vertical="center"/>
      <protection/>
    </xf>
    <xf numFmtId="0" fontId="115" fillId="0" borderId="27" xfId="84" applyFont="1" applyBorder="1" applyAlignment="1">
      <alignment horizontal="right" vertical="center"/>
      <protection/>
    </xf>
    <xf numFmtId="0" fontId="115" fillId="0" borderId="0" xfId="84" applyFont="1" applyBorder="1" applyAlignment="1">
      <alignment vertical="center" wrapText="1"/>
      <protection/>
    </xf>
    <xf numFmtId="0" fontId="115" fillId="0" borderId="0" xfId="84" applyFont="1" applyAlignment="1">
      <alignment vertical="center"/>
      <protection/>
    </xf>
    <xf numFmtId="0" fontId="124" fillId="0" borderId="0" xfId="84" applyFont="1">
      <alignment/>
      <protection/>
    </xf>
    <xf numFmtId="0" fontId="115" fillId="0" borderId="25" xfId="84" applyFont="1" applyBorder="1" applyAlignment="1">
      <alignment vertical="center"/>
      <protection/>
    </xf>
    <xf numFmtId="0" fontId="124" fillId="0" borderId="0" xfId="84" applyFont="1" applyBorder="1" applyAlignment="1">
      <alignment vertical="center"/>
      <protection/>
    </xf>
    <xf numFmtId="0" fontId="115" fillId="0" borderId="26" xfId="84" applyFont="1" applyBorder="1" applyAlignment="1">
      <alignment horizontal="center" vertical="center"/>
      <protection/>
    </xf>
    <xf numFmtId="41" fontId="115" fillId="0" borderId="14" xfId="84" applyNumberFormat="1" applyFont="1" applyBorder="1" applyAlignment="1">
      <alignment horizontal="right" vertical="center"/>
      <protection/>
    </xf>
    <xf numFmtId="41" fontId="115" fillId="0" borderId="23" xfId="84" applyNumberFormat="1" applyFont="1" applyBorder="1" applyAlignment="1">
      <alignment horizontal="right" vertical="center"/>
      <protection/>
    </xf>
    <xf numFmtId="41" fontId="115" fillId="0" borderId="0" xfId="84" applyNumberFormat="1" applyFont="1" applyBorder="1" applyAlignment="1">
      <alignment horizontal="right" vertical="center"/>
      <protection/>
    </xf>
    <xf numFmtId="0" fontId="115" fillId="0" borderId="0" xfId="84" applyFont="1" applyBorder="1" applyAlignment="1">
      <alignment horizontal="center" vertical="center"/>
      <protection/>
    </xf>
    <xf numFmtId="41" fontId="115" fillId="0" borderId="15" xfId="84" applyNumberFormat="1" applyFont="1" applyBorder="1" applyAlignment="1">
      <alignment horizontal="right" vertical="center"/>
      <protection/>
    </xf>
    <xf numFmtId="41" fontId="115" fillId="0" borderId="24" xfId="84" applyNumberFormat="1" applyFont="1" applyBorder="1" applyAlignment="1">
      <alignment horizontal="right" vertical="center"/>
      <protection/>
    </xf>
    <xf numFmtId="0" fontId="107" fillId="0" borderId="17" xfId="84" applyFont="1" applyBorder="1" applyAlignment="1">
      <alignment horizontal="center" vertical="center"/>
      <protection/>
    </xf>
    <xf numFmtId="41" fontId="107" fillId="0" borderId="18" xfId="84" applyNumberFormat="1" applyFont="1" applyBorder="1" applyAlignment="1">
      <alignment horizontal="right" vertical="center"/>
      <protection/>
    </xf>
    <xf numFmtId="41" fontId="107" fillId="0" borderId="19" xfId="84" applyNumberFormat="1" applyFont="1" applyBorder="1" applyAlignment="1">
      <alignment horizontal="right" vertical="center"/>
      <protection/>
    </xf>
    <xf numFmtId="41" fontId="107" fillId="0" borderId="0" xfId="84" applyNumberFormat="1" applyFont="1" applyBorder="1" applyAlignment="1">
      <alignment horizontal="right" vertical="center"/>
      <protection/>
    </xf>
    <xf numFmtId="0" fontId="108" fillId="0" borderId="0" xfId="84" applyFont="1" applyAlignment="1">
      <alignment vertical="center"/>
      <protection/>
    </xf>
    <xf numFmtId="0" fontId="108" fillId="0" borderId="0" xfId="84" applyFont="1" applyAlignment="1">
      <alignment horizontal="left" vertical="center"/>
      <protection/>
    </xf>
    <xf numFmtId="0" fontId="123" fillId="0" borderId="0" xfId="84" applyFont="1">
      <alignment/>
      <protection/>
    </xf>
    <xf numFmtId="0" fontId="108" fillId="0" borderId="0" xfId="84" applyFont="1" applyAlignment="1">
      <alignment horizontal="right" vertical="center"/>
      <protection/>
    </xf>
    <xf numFmtId="0" fontId="123" fillId="0" borderId="0" xfId="84" applyFont="1" applyAlignment="1">
      <alignment horizontal="right" vertical="center"/>
      <protection/>
    </xf>
    <xf numFmtId="0" fontId="109" fillId="0" borderId="0" xfId="84" applyFont="1" applyAlignment="1">
      <alignment vertical="center"/>
      <protection/>
    </xf>
    <xf numFmtId="0" fontId="114" fillId="0" borderId="0" xfId="0" applyFont="1" applyAlignment="1">
      <alignment horizontal="right"/>
    </xf>
    <xf numFmtId="177" fontId="115" fillId="0" borderId="31" xfId="0" applyNumberFormat="1" applyFont="1" applyBorder="1" applyAlignment="1">
      <alignment horizontal="right"/>
    </xf>
    <xf numFmtId="177" fontId="115" fillId="0" borderId="25" xfId="0" applyNumberFormat="1" applyFont="1" applyBorder="1" applyAlignment="1">
      <alignment vertical="top"/>
    </xf>
    <xf numFmtId="177" fontId="115" fillId="0" borderId="22" xfId="0" applyNumberFormat="1" applyFont="1" applyBorder="1" applyAlignment="1">
      <alignment horizontal="center" vertical="center"/>
    </xf>
    <xf numFmtId="177" fontId="115" fillId="0" borderId="14" xfId="0" applyNumberFormat="1" applyFont="1" applyBorder="1" applyAlignment="1">
      <alignment vertical="center"/>
    </xf>
    <xf numFmtId="177" fontId="115" fillId="0" borderId="23" xfId="0" applyNumberFormat="1" applyFont="1" applyBorder="1" applyAlignment="1">
      <alignment vertical="center"/>
    </xf>
    <xf numFmtId="177" fontId="115" fillId="0" borderId="16" xfId="0" applyNumberFormat="1" applyFont="1" applyBorder="1" applyAlignment="1">
      <alignment horizontal="center" vertical="center"/>
    </xf>
    <xf numFmtId="177" fontId="115" fillId="0" borderId="15" xfId="0" applyNumberFormat="1" applyFont="1" applyBorder="1" applyAlignment="1">
      <alignment vertical="center"/>
    </xf>
    <xf numFmtId="177" fontId="115" fillId="0" borderId="24" xfId="0" applyNumberFormat="1" applyFont="1" applyFill="1" applyBorder="1" applyAlignment="1">
      <alignment vertical="center"/>
    </xf>
    <xf numFmtId="177" fontId="107" fillId="0" borderId="25" xfId="0" applyNumberFormat="1" applyFont="1" applyBorder="1" applyAlignment="1">
      <alignment horizontal="center" vertical="center"/>
    </xf>
    <xf numFmtId="177" fontId="107" fillId="0" borderId="19" xfId="0" applyNumberFormat="1" applyFont="1" applyFill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09" fillId="0" borderId="0" xfId="0" applyFont="1" applyAlignment="1">
      <alignment horizontal="center"/>
    </xf>
    <xf numFmtId="0" fontId="108" fillId="0" borderId="20" xfId="0" applyFont="1" applyBorder="1" applyAlignment="1">
      <alignment horizontal="right" vertical="center"/>
    </xf>
    <xf numFmtId="0" fontId="115" fillId="0" borderId="31" xfId="0" applyFont="1" applyBorder="1" applyAlignment="1">
      <alignment horizontal="right"/>
    </xf>
    <xf numFmtId="0" fontId="115" fillId="0" borderId="0" xfId="0" applyFont="1" applyAlignment="1">
      <alignment horizontal="center"/>
    </xf>
    <xf numFmtId="0" fontId="115" fillId="0" borderId="25" xfId="0" applyFont="1" applyBorder="1" applyAlignment="1">
      <alignment vertical="top"/>
    </xf>
    <xf numFmtId="0" fontId="115" fillId="0" borderId="17" xfId="0" applyFont="1" applyBorder="1" applyAlignment="1">
      <alignment horizontal="center"/>
    </xf>
    <xf numFmtId="176" fontId="115" fillId="0" borderId="22" xfId="0" applyNumberFormat="1" applyFont="1" applyBorder="1" applyAlignment="1">
      <alignment horizontal="center" vertical="center"/>
    </xf>
    <xf numFmtId="176" fontId="115" fillId="0" borderId="14" xfId="51" applyNumberFormat="1" applyFont="1" applyBorder="1" applyAlignment="1">
      <alignment vertical="center"/>
    </xf>
    <xf numFmtId="176" fontId="115" fillId="0" borderId="23" xfId="51" applyNumberFormat="1" applyFont="1" applyBorder="1" applyAlignment="1">
      <alignment vertical="center"/>
    </xf>
    <xf numFmtId="0" fontId="107" fillId="0" borderId="0" xfId="0" applyFont="1" applyAlignment="1">
      <alignment horizontal="center" vertical="center"/>
    </xf>
    <xf numFmtId="176" fontId="115" fillId="0" borderId="16" xfId="0" applyNumberFormat="1" applyFont="1" applyBorder="1" applyAlignment="1">
      <alignment horizontal="center" vertical="center"/>
    </xf>
    <xf numFmtId="176" fontId="115" fillId="0" borderId="15" xfId="51" applyNumberFormat="1" applyFont="1" applyBorder="1" applyAlignment="1">
      <alignment vertical="center"/>
    </xf>
    <xf numFmtId="176" fontId="115" fillId="0" borderId="24" xfId="51" applyNumberFormat="1" applyFont="1" applyBorder="1" applyAlignment="1">
      <alignment vertical="center"/>
    </xf>
    <xf numFmtId="176" fontId="107" fillId="0" borderId="25" xfId="0" applyNumberFormat="1" applyFont="1" applyBorder="1" applyAlignment="1">
      <alignment horizontal="center" vertical="center"/>
    </xf>
    <xf numFmtId="176" fontId="107" fillId="0" borderId="18" xfId="51" applyNumberFormat="1" applyFont="1" applyBorder="1" applyAlignment="1">
      <alignment vertical="center"/>
    </xf>
    <xf numFmtId="176" fontId="107" fillId="0" borderId="19" xfId="51" applyNumberFormat="1" applyFont="1" applyBorder="1" applyAlignment="1">
      <alignment vertical="center"/>
    </xf>
    <xf numFmtId="0" fontId="123" fillId="0" borderId="0" xfId="0" applyFont="1" applyAlignment="1">
      <alignment horizontal="center"/>
    </xf>
    <xf numFmtId="176" fontId="109" fillId="0" borderId="0" xfId="0" applyNumberFormat="1" applyFont="1" applyAlignment="1">
      <alignment horizontal="center"/>
    </xf>
    <xf numFmtId="0" fontId="14" fillId="0" borderId="0" xfId="0" applyFont="1" applyAlignment="1">
      <alignment vertical="top"/>
    </xf>
    <xf numFmtId="0" fontId="126" fillId="0" borderId="0" xfId="84" applyFont="1">
      <alignment/>
      <protection/>
    </xf>
    <xf numFmtId="0" fontId="116" fillId="0" borderId="0" xfId="83" applyFont="1" applyBorder="1" applyAlignment="1">
      <alignment vertical="center"/>
      <protection/>
    </xf>
    <xf numFmtId="0" fontId="109" fillId="0" borderId="0" xfId="83" applyFont="1" applyBorder="1" applyAlignment="1">
      <alignment/>
      <protection/>
    </xf>
    <xf numFmtId="0" fontId="123" fillId="0" borderId="0" xfId="83" applyFont="1" applyAlignment="1">
      <alignment/>
      <protection/>
    </xf>
    <xf numFmtId="0" fontId="109" fillId="0" borderId="0" xfId="83" applyFont="1" applyBorder="1" applyAlignment="1">
      <alignment vertical="center"/>
      <protection/>
    </xf>
    <xf numFmtId="0" fontId="123" fillId="0" borderId="0" xfId="83" applyFont="1">
      <alignment/>
      <protection/>
    </xf>
    <xf numFmtId="0" fontId="114" fillId="0" borderId="31" xfId="83" applyFont="1" applyBorder="1" applyAlignment="1">
      <alignment horizontal="right" vertical="top"/>
      <protection/>
    </xf>
    <xf numFmtId="0" fontId="127" fillId="0" borderId="0" xfId="84" applyFont="1" applyAlignment="1">
      <alignment vertical="center"/>
      <protection/>
    </xf>
    <xf numFmtId="0" fontId="114" fillId="0" borderId="14" xfId="83" applyFont="1" applyBorder="1" applyAlignment="1">
      <alignment horizontal="center" vertical="center"/>
      <protection/>
    </xf>
    <xf numFmtId="0" fontId="114" fillId="0" borderId="23" xfId="83" applyFont="1" applyBorder="1" applyAlignment="1">
      <alignment horizontal="center" vertical="center"/>
      <protection/>
    </xf>
    <xf numFmtId="0" fontId="114" fillId="0" borderId="18" xfId="83" applyFont="1" applyBorder="1" applyAlignment="1">
      <alignment horizontal="center" vertical="center" wrapText="1"/>
      <protection/>
    </xf>
    <xf numFmtId="0" fontId="114" fillId="0" borderId="19" xfId="83" applyFont="1" applyBorder="1" applyAlignment="1">
      <alignment horizontal="center" vertical="center" wrapText="1"/>
      <protection/>
    </xf>
    <xf numFmtId="0" fontId="114" fillId="0" borderId="0" xfId="84" applyFont="1" applyAlignment="1">
      <alignment vertical="center" shrinkToFit="1"/>
      <protection/>
    </xf>
    <xf numFmtId="0" fontId="127" fillId="0" borderId="0" xfId="84" applyFont="1" applyAlignment="1">
      <alignment vertical="center" shrinkToFit="1"/>
      <protection/>
    </xf>
    <xf numFmtId="176" fontId="115" fillId="0" borderId="22" xfId="83" applyNumberFormat="1" applyFont="1" applyBorder="1" applyAlignment="1">
      <alignment horizontal="center" vertical="center"/>
      <protection/>
    </xf>
    <xf numFmtId="3" fontId="115" fillId="0" borderId="14" xfId="83" applyNumberFormat="1" applyFont="1" applyBorder="1" applyAlignment="1">
      <alignment vertical="center"/>
      <protection/>
    </xf>
    <xf numFmtId="3" fontId="115" fillId="0" borderId="14" xfId="83" applyNumberFormat="1" applyFont="1" applyFill="1" applyBorder="1" applyAlignment="1">
      <alignment vertical="center"/>
      <protection/>
    </xf>
    <xf numFmtId="3" fontId="115" fillId="0" borderId="23" xfId="83" applyNumberFormat="1" applyFont="1" applyFill="1" applyBorder="1" applyAlignment="1">
      <alignment vertical="center"/>
      <protection/>
    </xf>
    <xf numFmtId="0" fontId="115" fillId="0" borderId="0" xfId="84" applyFont="1">
      <alignment/>
      <protection/>
    </xf>
    <xf numFmtId="176" fontId="115" fillId="0" borderId="16" xfId="83" applyNumberFormat="1" applyFont="1" applyBorder="1" applyAlignment="1">
      <alignment horizontal="center" vertical="center"/>
      <protection/>
    </xf>
    <xf numFmtId="3" fontId="115" fillId="0" borderId="15" xfId="83" applyNumberFormat="1" applyFont="1" applyBorder="1" applyAlignment="1">
      <alignment vertical="center"/>
      <protection/>
    </xf>
    <xf numFmtId="3" fontId="115" fillId="0" borderId="15" xfId="83" applyNumberFormat="1" applyFont="1" applyFill="1" applyBorder="1" applyAlignment="1">
      <alignment vertical="center"/>
      <protection/>
    </xf>
    <xf numFmtId="3" fontId="115" fillId="0" borderId="15" xfId="83" applyNumberFormat="1" applyFont="1" applyFill="1" applyBorder="1" applyAlignment="1">
      <alignment vertical="center" shrinkToFit="1"/>
      <protection/>
    </xf>
    <xf numFmtId="3" fontId="115" fillId="0" borderId="24" xfId="83" applyNumberFormat="1" applyFont="1" applyFill="1" applyBorder="1" applyAlignment="1">
      <alignment vertical="center"/>
      <protection/>
    </xf>
    <xf numFmtId="176" fontId="107" fillId="0" borderId="25" xfId="83" applyNumberFormat="1" applyFont="1" applyBorder="1" applyAlignment="1">
      <alignment horizontal="center" vertical="center"/>
      <protection/>
    </xf>
    <xf numFmtId="3" fontId="107" fillId="0" borderId="18" xfId="83" applyNumberFormat="1" applyFont="1" applyBorder="1" applyAlignment="1">
      <alignment vertical="center"/>
      <protection/>
    </xf>
    <xf numFmtId="3" fontId="107" fillId="0" borderId="18" xfId="83" applyNumberFormat="1" applyFont="1" applyFill="1" applyBorder="1" applyAlignment="1">
      <alignment vertical="center"/>
      <protection/>
    </xf>
    <xf numFmtId="3" fontId="107" fillId="0" borderId="18" xfId="83" applyNumberFormat="1" applyFont="1" applyFill="1" applyBorder="1" applyAlignment="1">
      <alignment vertical="center" shrinkToFit="1"/>
      <protection/>
    </xf>
    <xf numFmtId="3" fontId="107" fillId="0" borderId="19" xfId="83" applyNumberFormat="1" applyFont="1" applyFill="1" applyBorder="1" applyAlignment="1">
      <alignment vertical="center"/>
      <protection/>
    </xf>
    <xf numFmtId="0" fontId="108" fillId="0" borderId="0" xfId="83" applyFont="1" applyAlignment="1">
      <alignment vertical="center"/>
      <protection/>
    </xf>
    <xf numFmtId="0" fontId="114" fillId="0" borderId="0" xfId="83" applyFont="1">
      <alignment/>
      <protection/>
    </xf>
    <xf numFmtId="0" fontId="108" fillId="0" borderId="0" xfId="83" applyFont="1" applyAlignment="1">
      <alignment horizontal="right" vertical="center"/>
      <protection/>
    </xf>
    <xf numFmtId="0" fontId="114" fillId="0" borderId="0" xfId="84" applyFont="1">
      <alignment/>
      <protection/>
    </xf>
    <xf numFmtId="0" fontId="108" fillId="0" borderId="0" xfId="83" applyFont="1" applyAlignment="1">
      <alignment horizontal="left"/>
      <protection/>
    </xf>
    <xf numFmtId="0" fontId="108" fillId="0" borderId="0" xfId="83" applyFont="1" applyAlignment="1">
      <alignment horizontal="left" vertical="center"/>
      <protection/>
    </xf>
    <xf numFmtId="0" fontId="114" fillId="0" borderId="0" xfId="83" applyFont="1" applyAlignment="1">
      <alignment vertical="top"/>
      <protection/>
    </xf>
    <xf numFmtId="176" fontId="114" fillId="0" borderId="0" xfId="84" applyNumberFormat="1" applyFont="1">
      <alignment/>
      <protection/>
    </xf>
    <xf numFmtId="0" fontId="108" fillId="0" borderId="0" xfId="84" applyFont="1" applyAlignment="1">
      <alignment horizontal="left"/>
      <protection/>
    </xf>
    <xf numFmtId="0" fontId="123" fillId="0" borderId="0" xfId="84" applyFont="1" applyAlignment="1">
      <alignment horizontal="left" shrinkToFit="1"/>
      <protection/>
    </xf>
    <xf numFmtId="0" fontId="116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114" fillId="0" borderId="30" xfId="0" applyFont="1" applyBorder="1" applyAlignment="1">
      <alignment horizontal="centerContinuous" vertical="center"/>
    </xf>
    <xf numFmtId="0" fontId="114" fillId="0" borderId="12" xfId="0" applyFont="1" applyBorder="1" applyAlignment="1">
      <alignment horizontal="centerContinuous" vertical="center"/>
    </xf>
    <xf numFmtId="0" fontId="109" fillId="0" borderId="22" xfId="0" applyFont="1" applyBorder="1" applyAlignment="1">
      <alignment/>
    </xf>
    <xf numFmtId="0" fontId="109" fillId="0" borderId="14" xfId="0" applyFont="1" applyBorder="1" applyAlignment="1">
      <alignment/>
    </xf>
    <xf numFmtId="0" fontId="109" fillId="0" borderId="23" xfId="0" applyFont="1" applyBorder="1" applyAlignment="1">
      <alignment/>
    </xf>
    <xf numFmtId="0" fontId="108" fillId="0" borderId="16" xfId="0" applyFont="1" applyBorder="1" applyAlignment="1">
      <alignment horizontal="left"/>
    </xf>
    <xf numFmtId="0" fontId="114" fillId="0" borderId="16" xfId="0" applyFont="1" applyBorder="1" applyAlignment="1">
      <alignment horizontal="center" vertical="distributed" textRotation="255" wrapText="1"/>
    </xf>
    <xf numFmtId="0" fontId="114" fillId="0" borderId="15" xfId="0" applyFont="1" applyBorder="1" applyAlignment="1">
      <alignment horizontal="center" vertical="distributed" textRotation="255" wrapText="1"/>
    </xf>
    <xf numFmtId="0" fontId="114" fillId="0" borderId="15" xfId="0" applyFont="1" applyBorder="1" applyAlignment="1">
      <alignment horizontal="center" vertical="top" textRotation="255" wrapText="1"/>
    </xf>
    <xf numFmtId="0" fontId="114" fillId="0" borderId="24" xfId="0" applyFont="1" applyBorder="1" applyAlignment="1">
      <alignment horizontal="center" vertical="distributed" textRotation="255" wrapText="1"/>
    </xf>
    <xf numFmtId="0" fontId="114" fillId="0" borderId="0" xfId="0" applyFont="1" applyBorder="1" applyAlignment="1">
      <alignment horizontal="center" vertical="top" textRotation="255" wrapText="1"/>
    </xf>
    <xf numFmtId="0" fontId="114" fillId="0" borderId="0" xfId="0" applyFont="1" applyAlignment="1">
      <alignment horizontal="justify" textRotation="255"/>
    </xf>
    <xf numFmtId="0" fontId="114" fillId="0" borderId="25" xfId="0" applyFont="1" applyBorder="1" applyAlignment="1">
      <alignment horizontal="left" vertical="top"/>
    </xf>
    <xf numFmtId="0" fontId="109" fillId="0" borderId="25" xfId="0" applyFont="1" applyBorder="1" applyAlignment="1">
      <alignment/>
    </xf>
    <xf numFmtId="0" fontId="109" fillId="0" borderId="18" xfId="0" applyFont="1" applyBorder="1" applyAlignment="1">
      <alignment/>
    </xf>
    <xf numFmtId="0" fontId="118" fillId="0" borderId="18" xfId="0" applyFont="1" applyBorder="1" applyAlignment="1">
      <alignment vertical="distributed"/>
    </xf>
    <xf numFmtId="0" fontId="117" fillId="0" borderId="18" xfId="0" applyFont="1" applyBorder="1" applyAlignment="1">
      <alignment/>
    </xf>
    <xf numFmtId="0" fontId="109" fillId="0" borderId="19" xfId="0" applyFont="1" applyBorder="1" applyAlignment="1">
      <alignment/>
    </xf>
    <xf numFmtId="0" fontId="114" fillId="0" borderId="22" xfId="0" applyFont="1" applyBorder="1" applyAlignment="1">
      <alignment horizontal="center" vertical="center"/>
    </xf>
    <xf numFmtId="38" fontId="115" fillId="0" borderId="14" xfId="51" applyFont="1" applyBorder="1" applyAlignment="1">
      <alignment horizontal="right" vertical="center"/>
    </xf>
    <xf numFmtId="176" fontId="115" fillId="0" borderId="14" xfId="51" applyNumberFormat="1" applyFont="1" applyBorder="1" applyAlignment="1">
      <alignment horizontal="right" vertical="center"/>
    </xf>
    <xf numFmtId="38" fontId="115" fillId="0" borderId="14" xfId="51" applyFont="1" applyFill="1" applyBorder="1" applyAlignment="1">
      <alignment horizontal="right" vertical="center"/>
    </xf>
    <xf numFmtId="38" fontId="115" fillId="0" borderId="23" xfId="51" applyFont="1" applyBorder="1" applyAlignment="1">
      <alignment horizontal="right" vertical="center"/>
    </xf>
    <xf numFmtId="38" fontId="114" fillId="0" borderId="0" xfId="51" applyFont="1" applyBorder="1" applyAlignment="1">
      <alignment horizontal="right" vertical="center"/>
    </xf>
    <xf numFmtId="0" fontId="114" fillId="0" borderId="0" xfId="0" applyFont="1" applyAlignment="1">
      <alignment horizontal="justify" vertical="center" textRotation="255"/>
    </xf>
    <xf numFmtId="0" fontId="114" fillId="0" borderId="16" xfId="0" applyFont="1" applyBorder="1" applyAlignment="1">
      <alignment horizontal="center" vertical="center"/>
    </xf>
    <xf numFmtId="38" fontId="115" fillId="0" borderId="15" xfId="51" applyFont="1" applyBorder="1" applyAlignment="1">
      <alignment horizontal="right" vertical="center"/>
    </xf>
    <xf numFmtId="176" fontId="115" fillId="0" borderId="15" xfId="51" applyNumberFormat="1" applyFont="1" applyBorder="1" applyAlignment="1">
      <alignment horizontal="right" vertical="center"/>
    </xf>
    <xf numFmtId="38" fontId="115" fillId="0" borderId="15" xfId="51" applyFont="1" applyFill="1" applyBorder="1" applyAlignment="1">
      <alignment horizontal="right" vertical="center"/>
    </xf>
    <xf numFmtId="38" fontId="115" fillId="0" borderId="24" xfId="51" applyFont="1" applyBorder="1" applyAlignment="1">
      <alignment horizontal="right" vertical="center"/>
    </xf>
    <xf numFmtId="38" fontId="113" fillId="0" borderId="0" xfId="51" applyFont="1" applyBorder="1" applyAlignment="1">
      <alignment horizontal="right" vertical="center"/>
    </xf>
    <xf numFmtId="0" fontId="113" fillId="0" borderId="0" xfId="0" applyFont="1" applyAlignment="1">
      <alignment vertical="center"/>
    </xf>
    <xf numFmtId="0" fontId="113" fillId="0" borderId="25" xfId="0" applyFont="1" applyBorder="1" applyAlignment="1">
      <alignment horizontal="center" vertical="center"/>
    </xf>
    <xf numFmtId="38" fontId="107" fillId="0" borderId="18" xfId="51" applyFont="1" applyBorder="1" applyAlignment="1">
      <alignment horizontal="right" vertical="center"/>
    </xf>
    <xf numFmtId="176" fontId="107" fillId="0" borderId="18" xfId="51" applyNumberFormat="1" applyFont="1" applyBorder="1" applyAlignment="1">
      <alignment horizontal="right" vertical="center"/>
    </xf>
    <xf numFmtId="38" fontId="107" fillId="0" borderId="18" xfId="51" applyFont="1" applyFill="1" applyBorder="1" applyAlignment="1">
      <alignment horizontal="right" vertical="center"/>
    </xf>
    <xf numFmtId="38" fontId="107" fillId="0" borderId="19" xfId="51" applyFont="1" applyBorder="1" applyAlignment="1">
      <alignment horizontal="right" vertical="center"/>
    </xf>
    <xf numFmtId="0" fontId="116" fillId="0" borderId="0" xfId="0" applyFont="1" applyBorder="1" applyAlignment="1">
      <alignment/>
    </xf>
    <xf numFmtId="177" fontId="115" fillId="0" borderId="31" xfId="0" applyNumberFormat="1" applyFont="1" applyBorder="1" applyAlignment="1">
      <alignment horizontal="right" vertical="center"/>
    </xf>
    <xf numFmtId="177" fontId="115" fillId="0" borderId="25" xfId="0" applyNumberFormat="1" applyFont="1" applyBorder="1" applyAlignment="1">
      <alignment/>
    </xf>
    <xf numFmtId="177" fontId="115" fillId="0" borderId="18" xfId="0" applyNumberFormat="1" applyFont="1" applyBorder="1" applyAlignment="1">
      <alignment horizontal="center" vertical="center" wrapText="1"/>
    </xf>
    <xf numFmtId="177" fontId="115" fillId="0" borderId="29" xfId="0" applyNumberFormat="1" applyFont="1" applyBorder="1" applyAlignment="1">
      <alignment horizontal="center" vertical="center" wrapText="1"/>
    </xf>
    <xf numFmtId="41" fontId="115" fillId="0" borderId="15" xfId="0" applyNumberFormat="1" applyFont="1" applyFill="1" applyBorder="1" applyAlignment="1">
      <alignment horizontal="right" vertical="center"/>
    </xf>
    <xf numFmtId="177" fontId="115" fillId="0" borderId="15" xfId="0" applyNumberFormat="1" applyFont="1" applyFill="1" applyBorder="1" applyAlignment="1">
      <alignment vertical="center"/>
    </xf>
    <xf numFmtId="177" fontId="107" fillId="0" borderId="18" xfId="0" applyNumberFormat="1" applyFont="1" applyFill="1" applyBorder="1" applyAlignment="1">
      <alignment vertical="center"/>
    </xf>
    <xf numFmtId="0" fontId="108" fillId="0" borderId="0" xfId="0" applyFont="1" applyAlignment="1">
      <alignment vertical="top" wrapText="1"/>
    </xf>
    <xf numFmtId="0" fontId="108" fillId="0" borderId="26" xfId="0" applyFont="1" applyBorder="1" applyAlignment="1">
      <alignment vertical="center" wrapText="1"/>
    </xf>
    <xf numFmtId="177" fontId="109" fillId="0" borderId="0" xfId="0" applyNumberFormat="1" applyFont="1" applyAlignment="1">
      <alignment/>
    </xf>
    <xf numFmtId="0" fontId="116" fillId="0" borderId="0" xfId="64" applyFont="1" applyBorder="1" applyAlignment="1">
      <alignment vertical="center"/>
      <protection/>
    </xf>
    <xf numFmtId="0" fontId="109" fillId="0" borderId="0" xfId="64" applyFont="1" applyBorder="1" applyAlignment="1">
      <alignment/>
      <protection/>
    </xf>
    <xf numFmtId="0" fontId="114" fillId="0" borderId="0" xfId="64" applyFont="1" applyAlignment="1">
      <alignment/>
      <protection/>
    </xf>
    <xf numFmtId="0" fontId="116" fillId="0" borderId="20" xfId="64" applyFont="1" applyBorder="1" applyAlignment="1">
      <alignment vertical="center"/>
      <protection/>
    </xf>
    <xf numFmtId="0" fontId="109" fillId="0" borderId="20" xfId="64" applyFont="1" applyBorder="1" applyAlignment="1">
      <alignment vertical="center"/>
      <protection/>
    </xf>
    <xf numFmtId="0" fontId="114" fillId="0" borderId="0" xfId="64" applyFont="1" applyAlignment="1">
      <alignment vertical="center"/>
      <protection/>
    </xf>
    <xf numFmtId="0" fontId="115" fillId="0" borderId="16" xfId="0" applyFont="1" applyBorder="1" applyAlignment="1">
      <alignment horizontal="right" vertical="center"/>
    </xf>
    <xf numFmtId="0" fontId="115" fillId="0" borderId="17" xfId="64" applyFont="1" applyBorder="1" applyAlignment="1">
      <alignment horizontal="centerContinuous" vertical="center"/>
      <protection/>
    </xf>
    <xf numFmtId="0" fontId="115" fillId="0" borderId="25" xfId="64" applyFont="1" applyBorder="1" applyAlignment="1">
      <alignment horizontal="centerContinuous" vertical="center"/>
      <protection/>
    </xf>
    <xf numFmtId="0" fontId="115" fillId="0" borderId="0" xfId="64" applyFont="1" applyAlignment="1">
      <alignment vertical="center"/>
      <protection/>
    </xf>
    <xf numFmtId="0" fontId="115" fillId="0" borderId="25" xfId="64" applyFont="1" applyBorder="1" applyAlignment="1">
      <alignment horizontal="left" vertical="center"/>
      <protection/>
    </xf>
    <xf numFmtId="0" fontId="115" fillId="0" borderId="19" xfId="64" applyFont="1" applyBorder="1" applyAlignment="1">
      <alignment horizontal="center" vertical="center"/>
      <protection/>
    </xf>
    <xf numFmtId="0" fontId="115" fillId="0" borderId="29" xfId="64" applyFont="1" applyBorder="1" applyAlignment="1">
      <alignment horizontal="center" vertical="center"/>
      <protection/>
    </xf>
    <xf numFmtId="0" fontId="115" fillId="0" borderId="25" xfId="64" applyFont="1" applyBorder="1" applyAlignment="1">
      <alignment horizontal="center" vertical="center"/>
      <protection/>
    </xf>
    <xf numFmtId="0" fontId="115" fillId="0" borderId="17" xfId="64" applyFont="1" applyBorder="1" applyAlignment="1">
      <alignment horizontal="center" vertical="center"/>
      <protection/>
    </xf>
    <xf numFmtId="0" fontId="115" fillId="0" borderId="22" xfId="64" applyFont="1" applyBorder="1" applyAlignment="1">
      <alignment horizontal="center" vertical="center"/>
      <protection/>
    </xf>
    <xf numFmtId="190" fontId="115" fillId="0" borderId="14" xfId="51" applyNumberFormat="1" applyFont="1" applyBorder="1" applyAlignment="1">
      <alignment vertical="center"/>
    </xf>
    <xf numFmtId="190" fontId="115" fillId="0" borderId="23" xfId="51" applyNumberFormat="1" applyFont="1" applyBorder="1" applyAlignment="1">
      <alignment vertical="center"/>
    </xf>
    <xf numFmtId="0" fontId="115" fillId="0" borderId="16" xfId="64" applyFont="1" applyBorder="1" applyAlignment="1">
      <alignment horizontal="center" vertical="center"/>
      <protection/>
    </xf>
    <xf numFmtId="190" fontId="115" fillId="0" borderId="15" xfId="51" applyNumberFormat="1" applyFont="1" applyBorder="1" applyAlignment="1">
      <alignment vertical="center"/>
    </xf>
    <xf numFmtId="190" fontId="115" fillId="0" borderId="24" xfId="51" applyNumberFormat="1" applyFont="1" applyBorder="1" applyAlignment="1">
      <alignment vertical="center"/>
    </xf>
    <xf numFmtId="0" fontId="107" fillId="0" borderId="25" xfId="64" applyFont="1" applyBorder="1" applyAlignment="1">
      <alignment horizontal="center" vertical="center"/>
      <protection/>
    </xf>
    <xf numFmtId="190" fontId="107" fillId="0" borderId="18" xfId="51" applyNumberFormat="1" applyFont="1" applyBorder="1" applyAlignment="1">
      <alignment vertical="center"/>
    </xf>
    <xf numFmtId="190" fontId="107" fillId="0" borderId="19" xfId="51" applyNumberFormat="1" applyFont="1" applyBorder="1" applyAlignment="1">
      <alignment vertical="center"/>
    </xf>
    <xf numFmtId="0" fontId="108" fillId="0" borderId="0" xfId="64" applyFont="1" applyAlignment="1">
      <alignment vertical="center"/>
      <protection/>
    </xf>
    <xf numFmtId="0" fontId="108" fillId="0" borderId="0" xfId="64" applyFont="1" applyAlignment="1">
      <alignment horizontal="right" vertical="center"/>
      <protection/>
    </xf>
    <xf numFmtId="0" fontId="114" fillId="0" borderId="0" xfId="64" applyFont="1" applyBorder="1" applyAlignment="1">
      <alignment vertical="center"/>
      <protection/>
    </xf>
    <xf numFmtId="0" fontId="109" fillId="0" borderId="0" xfId="64" applyFont="1" applyBorder="1" applyAlignment="1">
      <alignment vertical="center"/>
      <protection/>
    </xf>
    <xf numFmtId="0" fontId="109" fillId="0" borderId="0" xfId="64" applyFont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/>
      <protection/>
    </xf>
    <xf numFmtId="0" fontId="12" fillId="0" borderId="0" xfId="64" applyFont="1" applyBorder="1" applyAlignment="1">
      <alignment/>
      <protection/>
    </xf>
    <xf numFmtId="0" fontId="5" fillId="0" borderId="20" xfId="64" applyFont="1" applyBorder="1" applyAlignment="1">
      <alignment vertical="center"/>
      <protection/>
    </xf>
    <xf numFmtId="0" fontId="19" fillId="0" borderId="20" xfId="64" applyFont="1" applyBorder="1" applyAlignment="1">
      <alignment vertical="center"/>
      <protection/>
    </xf>
    <xf numFmtId="0" fontId="12" fillId="0" borderId="20" xfId="64" applyFont="1" applyBorder="1" applyAlignment="1">
      <alignment vertical="center"/>
      <protection/>
    </xf>
    <xf numFmtId="0" fontId="14" fillId="0" borderId="0" xfId="64" applyFont="1" applyAlignment="1">
      <alignment horizontal="right" vertical="center"/>
      <protection/>
    </xf>
    <xf numFmtId="0" fontId="12" fillId="0" borderId="19" xfId="64" applyFont="1" applyBorder="1" applyAlignment="1">
      <alignment horizontal="centerContinuous" vertical="center"/>
      <protection/>
    </xf>
    <xf numFmtId="0" fontId="12" fillId="0" borderId="17" xfId="64" applyFont="1" applyBorder="1" applyAlignment="1">
      <alignment horizontal="centerContinuous" vertical="center"/>
      <protection/>
    </xf>
    <xf numFmtId="0" fontId="12" fillId="0" borderId="25" xfId="64" applyFont="1" applyBorder="1" applyAlignment="1">
      <alignment horizontal="centerContinuous" vertical="center"/>
      <protection/>
    </xf>
    <xf numFmtId="0" fontId="12" fillId="0" borderId="12" xfId="64" applyFont="1" applyBorder="1" applyAlignment="1">
      <alignment horizontal="centerContinuous" vertical="center"/>
      <protection/>
    </xf>
    <xf numFmtId="0" fontId="14" fillId="0" borderId="17" xfId="64" applyFont="1" applyBorder="1" applyAlignment="1">
      <alignment horizontal="left" vertical="center"/>
      <protection/>
    </xf>
    <xf numFmtId="0" fontId="12" fillId="0" borderId="18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12" fillId="0" borderId="29" xfId="64" applyFont="1" applyBorder="1" applyAlignment="1">
      <alignment horizontal="center" vertical="center"/>
      <protection/>
    </xf>
    <xf numFmtId="0" fontId="12" fillId="0" borderId="32" xfId="64" applyFont="1" applyBorder="1" applyAlignment="1">
      <alignment horizontal="center" vertical="center"/>
      <protection/>
    </xf>
    <xf numFmtId="0" fontId="12" fillId="0" borderId="22" xfId="64" applyFont="1" applyBorder="1" applyAlignment="1">
      <alignment horizontal="center" vertical="center"/>
      <protection/>
    </xf>
    <xf numFmtId="38" fontId="12" fillId="0" borderId="14" xfId="51" applyFont="1" applyBorder="1" applyAlignment="1">
      <alignment horizontal="right" vertical="center"/>
    </xf>
    <xf numFmtId="181" fontId="12" fillId="0" borderId="14" xfId="51" applyNumberFormat="1" applyFont="1" applyBorder="1" applyAlignment="1">
      <alignment horizontal="right" vertical="center"/>
    </xf>
    <xf numFmtId="3" fontId="12" fillId="0" borderId="14" xfId="51" applyNumberFormat="1" applyFont="1" applyBorder="1" applyAlignment="1">
      <alignment horizontal="right" vertical="center"/>
    </xf>
    <xf numFmtId="191" fontId="12" fillId="0" borderId="23" xfId="51" applyNumberFormat="1" applyFont="1" applyBorder="1" applyAlignment="1">
      <alignment horizontal="right" vertical="center"/>
    </xf>
    <xf numFmtId="0" fontId="12" fillId="0" borderId="16" xfId="64" applyFont="1" applyBorder="1" applyAlignment="1">
      <alignment horizontal="center" vertical="center"/>
      <protection/>
    </xf>
    <xf numFmtId="38" fontId="12" fillId="0" borderId="15" xfId="51" applyFont="1" applyBorder="1" applyAlignment="1">
      <alignment horizontal="right" vertical="center"/>
    </xf>
    <xf numFmtId="181" fontId="12" fillId="0" borderId="15" xfId="51" applyNumberFormat="1" applyFont="1" applyBorder="1" applyAlignment="1">
      <alignment horizontal="right" vertical="center"/>
    </xf>
    <xf numFmtId="3" fontId="12" fillId="0" borderId="15" xfId="51" applyNumberFormat="1" applyFont="1" applyBorder="1" applyAlignment="1">
      <alignment horizontal="right" vertical="center"/>
    </xf>
    <xf numFmtId="191" fontId="12" fillId="0" borderId="24" xfId="51" applyNumberFormat="1" applyFont="1" applyBorder="1" applyAlignment="1">
      <alignment horizontal="right" vertical="center"/>
    </xf>
    <xf numFmtId="0" fontId="19" fillId="0" borderId="25" xfId="64" applyFont="1" applyBorder="1" applyAlignment="1">
      <alignment horizontal="center" vertical="center"/>
      <protection/>
    </xf>
    <xf numFmtId="38" fontId="19" fillId="0" borderId="18" xfId="51" applyFont="1" applyBorder="1" applyAlignment="1">
      <alignment vertical="center"/>
    </xf>
    <xf numFmtId="181" fontId="19" fillId="0" borderId="18" xfId="51" applyNumberFormat="1" applyFont="1" applyBorder="1" applyAlignment="1">
      <alignment horizontal="right" vertical="center"/>
    </xf>
    <xf numFmtId="191" fontId="19" fillId="0" borderId="19" xfId="51" applyNumberFormat="1" applyFont="1" applyBorder="1" applyAlignment="1">
      <alignment horizontal="right" vertical="center"/>
    </xf>
    <xf numFmtId="0" fontId="1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192" fontId="19" fillId="0" borderId="0" xfId="51" applyNumberFormat="1" applyFont="1" applyFill="1" applyBorder="1" applyAlignment="1">
      <alignment vertical="center"/>
    </xf>
    <xf numFmtId="0" fontId="4" fillId="0" borderId="0" xfId="64" applyFont="1" applyBorder="1" applyAlignment="1">
      <alignment/>
      <protection/>
    </xf>
    <xf numFmtId="0" fontId="44" fillId="0" borderId="0" xfId="64" applyFont="1" applyAlignment="1">
      <alignment vertical="center"/>
      <protection/>
    </xf>
    <xf numFmtId="0" fontId="4" fillId="0" borderId="0" xfId="64" applyFont="1" applyAlignment="1">
      <alignment/>
      <protection/>
    </xf>
    <xf numFmtId="0" fontId="4" fillId="0" borderId="20" xfId="64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15" fillId="0" borderId="0" xfId="64" applyFont="1" applyAlignment="1">
      <alignment horizontal="right" vertical="center"/>
      <protection/>
    </xf>
    <xf numFmtId="0" fontId="15" fillId="0" borderId="15" xfId="64" applyFont="1" applyBorder="1" applyAlignment="1">
      <alignment horizontal="distributed" vertical="center"/>
      <protection/>
    </xf>
    <xf numFmtId="0" fontId="15" fillId="0" borderId="19" xfId="64" applyFont="1" applyBorder="1" applyAlignment="1">
      <alignment horizontal="centerContinuous" vertical="center"/>
      <protection/>
    </xf>
    <xf numFmtId="0" fontId="15" fillId="0" borderId="17" xfId="64" applyFont="1" applyBorder="1" applyAlignment="1">
      <alignment horizontal="centerContinuous" vertical="center"/>
      <protection/>
    </xf>
    <xf numFmtId="0" fontId="15" fillId="0" borderId="25" xfId="64" applyFont="1" applyBorder="1" applyAlignment="1">
      <alignment horizontal="centerContinuous" vertical="center"/>
      <protection/>
    </xf>
    <xf numFmtId="0" fontId="15" fillId="0" borderId="0" xfId="64" applyFont="1" applyAlignment="1">
      <alignment vertical="center"/>
      <protection/>
    </xf>
    <xf numFmtId="0" fontId="15" fillId="0" borderId="16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/>
      <protection/>
    </xf>
    <xf numFmtId="0" fontId="15" fillId="0" borderId="25" xfId="64" applyFont="1" applyBorder="1" applyAlignment="1">
      <alignment horizontal="left" vertical="center"/>
      <protection/>
    </xf>
    <xf numFmtId="0" fontId="15" fillId="0" borderId="18" xfId="64" applyFont="1" applyBorder="1" applyAlignment="1">
      <alignment vertical="center"/>
      <protection/>
    </xf>
    <xf numFmtId="0" fontId="12" fillId="0" borderId="18" xfId="64" applyFont="1" applyBorder="1" applyAlignment="1">
      <alignment horizontal="center" vertical="top"/>
      <protection/>
    </xf>
    <xf numFmtId="0" fontId="15" fillId="0" borderId="22" xfId="64" applyFont="1" applyBorder="1" applyAlignment="1">
      <alignment horizontal="center" vertical="center"/>
      <protection/>
    </xf>
    <xf numFmtId="41" fontId="15" fillId="0" borderId="14" xfId="51" applyNumberFormat="1" applyFont="1" applyFill="1" applyBorder="1" applyAlignment="1">
      <alignment vertical="center"/>
    </xf>
    <xf numFmtId="43" fontId="15" fillId="0" borderId="14" xfId="51" applyNumberFormat="1" applyFont="1" applyFill="1" applyBorder="1" applyAlignment="1">
      <alignment vertical="center"/>
    </xf>
    <xf numFmtId="41" fontId="15" fillId="0" borderId="23" xfId="51" applyNumberFormat="1" applyFont="1" applyFill="1" applyBorder="1" applyAlignment="1">
      <alignment vertical="center"/>
    </xf>
    <xf numFmtId="0" fontId="13" fillId="0" borderId="0" xfId="64" applyFont="1" applyAlignment="1">
      <alignment vertical="center"/>
      <protection/>
    </xf>
    <xf numFmtId="43" fontId="15" fillId="0" borderId="15" xfId="51" applyNumberFormat="1" applyFont="1" applyFill="1" applyBorder="1" applyAlignment="1">
      <alignment vertical="center"/>
    </xf>
    <xf numFmtId="41" fontId="15" fillId="0" borderId="24" xfId="51" applyNumberFormat="1" applyFont="1" applyFill="1" applyBorder="1" applyAlignment="1">
      <alignment vertical="center"/>
    </xf>
    <xf numFmtId="0" fontId="13" fillId="0" borderId="25" xfId="64" applyFont="1" applyBorder="1" applyAlignment="1">
      <alignment horizontal="center" vertical="center"/>
      <protection/>
    </xf>
    <xf numFmtId="43" fontId="13" fillId="0" borderId="18" xfId="51" applyNumberFormat="1" applyFont="1" applyFill="1" applyBorder="1" applyAlignment="1">
      <alignment vertical="center"/>
    </xf>
    <xf numFmtId="0" fontId="12" fillId="0" borderId="0" xfId="64" applyFont="1" applyAlignment="1">
      <alignment vertical="center"/>
      <protection/>
    </xf>
    <xf numFmtId="0" fontId="5" fillId="0" borderId="0" xfId="65" applyFont="1" applyBorder="1" applyAlignment="1">
      <alignment vertical="center"/>
      <protection/>
    </xf>
    <xf numFmtId="0" fontId="4" fillId="0" borderId="0" xfId="65" applyFont="1" applyAlignment="1">
      <alignment/>
      <protection/>
    </xf>
    <xf numFmtId="0" fontId="13" fillId="0" borderId="20" xfId="65" applyFont="1" applyBorder="1" applyAlignment="1">
      <alignment vertical="center"/>
      <protection/>
    </xf>
    <xf numFmtId="0" fontId="4" fillId="0" borderId="20" xfId="65" applyFont="1" applyBorder="1" applyAlignment="1">
      <alignment vertical="center"/>
      <protection/>
    </xf>
    <xf numFmtId="0" fontId="15" fillId="0" borderId="0" xfId="65" applyFont="1" applyBorder="1" applyAlignment="1">
      <alignment horizontal="right" vertical="center"/>
      <protection/>
    </xf>
    <xf numFmtId="0" fontId="15" fillId="0" borderId="0" xfId="65" applyFont="1" applyAlignment="1">
      <alignment horizontal="center"/>
      <protection/>
    </xf>
    <xf numFmtId="0" fontId="15" fillId="0" borderId="63" xfId="65" applyFont="1" applyBorder="1" applyAlignment="1">
      <alignment horizontal="center"/>
      <protection/>
    </xf>
    <xf numFmtId="0" fontId="15" fillId="0" borderId="17" xfId="65" applyFont="1" applyBorder="1" applyAlignment="1">
      <alignment horizontal="left" vertical="center"/>
      <protection/>
    </xf>
    <xf numFmtId="0" fontId="15" fillId="0" borderId="17" xfId="65" applyFont="1" applyBorder="1" applyAlignment="1">
      <alignment horizontal="center" vertical="top"/>
      <protection/>
    </xf>
    <xf numFmtId="0" fontId="15" fillId="0" borderId="18" xfId="65" applyFont="1" applyBorder="1" applyAlignment="1">
      <alignment horizontal="center" vertical="top"/>
      <protection/>
    </xf>
    <xf numFmtId="0" fontId="15" fillId="0" borderId="22" xfId="65" applyFont="1" applyBorder="1" applyAlignment="1">
      <alignment horizontal="center" vertical="center"/>
      <protection/>
    </xf>
    <xf numFmtId="41" fontId="15" fillId="0" borderId="14" xfId="65" applyNumberFormat="1" applyFont="1" applyBorder="1" applyAlignment="1">
      <alignment vertical="center"/>
      <protection/>
    </xf>
    <xf numFmtId="41" fontId="15" fillId="0" borderId="14" xfId="65" applyNumberFormat="1" applyFont="1" applyFill="1" applyBorder="1" applyAlignment="1">
      <alignment vertical="center"/>
      <protection/>
    </xf>
    <xf numFmtId="41" fontId="15" fillId="0" borderId="23" xfId="65" applyNumberFormat="1" applyFont="1" applyBorder="1" applyAlignment="1">
      <alignment vertical="center"/>
      <protection/>
    </xf>
    <xf numFmtId="0" fontId="15" fillId="0" borderId="16" xfId="65" applyFont="1" applyBorder="1" applyAlignment="1">
      <alignment horizontal="center" vertical="center"/>
      <protection/>
    </xf>
    <xf numFmtId="41" fontId="15" fillId="0" borderId="15" xfId="65" applyNumberFormat="1" applyFont="1" applyBorder="1" applyAlignment="1">
      <alignment vertical="center"/>
      <protection/>
    </xf>
    <xf numFmtId="41" fontId="15" fillId="0" borderId="15" xfId="65" applyNumberFormat="1" applyFont="1" applyFill="1" applyBorder="1" applyAlignment="1">
      <alignment vertical="center"/>
      <protection/>
    </xf>
    <xf numFmtId="41" fontId="15" fillId="0" borderId="24" xfId="65" applyNumberFormat="1" applyFont="1" applyBorder="1" applyAlignment="1">
      <alignment vertical="center"/>
      <protection/>
    </xf>
    <xf numFmtId="0" fontId="13" fillId="0" borderId="25" xfId="65" applyFont="1" applyBorder="1" applyAlignment="1">
      <alignment horizontal="center" vertical="center"/>
      <protection/>
    </xf>
    <xf numFmtId="41" fontId="13" fillId="0" borderId="18" xfId="65" applyNumberFormat="1" applyFont="1" applyBorder="1" applyAlignment="1">
      <alignment vertical="center"/>
      <protection/>
    </xf>
    <xf numFmtId="41" fontId="13" fillId="0" borderId="18" xfId="65" applyNumberFormat="1" applyFont="1" applyFill="1" applyBorder="1" applyAlignment="1">
      <alignment vertical="center"/>
      <protection/>
    </xf>
    <xf numFmtId="41" fontId="13" fillId="0" borderId="19" xfId="65" applyNumberFormat="1" applyFont="1" applyBorder="1" applyAlignment="1">
      <alignment vertical="center"/>
      <protection/>
    </xf>
    <xf numFmtId="0" fontId="14" fillId="0" borderId="0" xfId="65" applyFont="1" applyBorder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14" fillId="0" borderId="0" xfId="65" applyFont="1" applyAlignment="1">
      <alignment horizontal="right"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41" fontId="4" fillId="0" borderId="0" xfId="0" applyNumberFormat="1" applyFont="1" applyAlignment="1">
      <alignment/>
    </xf>
    <xf numFmtId="0" fontId="5" fillId="0" borderId="0" xfId="79" applyFont="1" applyAlignment="1">
      <alignment vertical="center"/>
      <protection/>
    </xf>
    <xf numFmtId="0" fontId="14" fillId="0" borderId="0" xfId="79" applyFont="1" applyAlignment="1">
      <alignment/>
      <protection/>
    </xf>
    <xf numFmtId="0" fontId="14" fillId="0" borderId="0" xfId="79" applyFont="1" applyBorder="1" applyAlignment="1">
      <alignment/>
      <protection/>
    </xf>
    <xf numFmtId="0" fontId="14" fillId="0" borderId="0" xfId="79" applyFont="1" applyAlignment="1">
      <alignment vertical="center"/>
      <protection/>
    </xf>
    <xf numFmtId="0" fontId="14" fillId="0" borderId="0" xfId="79" applyFont="1" applyBorder="1" applyAlignment="1">
      <alignment vertical="center"/>
      <protection/>
    </xf>
    <xf numFmtId="0" fontId="15" fillId="0" borderId="31" xfId="79" applyFont="1" applyBorder="1" applyAlignment="1">
      <alignment horizontal="right" vertical="center"/>
      <protection/>
    </xf>
    <xf numFmtId="0" fontId="15" fillId="0" borderId="25" xfId="79" applyFont="1" applyBorder="1" applyAlignment="1">
      <alignment vertical="center"/>
      <protection/>
    </xf>
    <xf numFmtId="38" fontId="15" fillId="0" borderId="22" xfId="51" applyFont="1" applyBorder="1" applyAlignment="1">
      <alignment horizontal="center" vertical="center"/>
    </xf>
    <xf numFmtId="41" fontId="15" fillId="0" borderId="14" xfId="51" applyNumberFormat="1" applyFont="1" applyBorder="1" applyAlignment="1">
      <alignment vertical="center"/>
    </xf>
    <xf numFmtId="192" fontId="15" fillId="0" borderId="14" xfId="51" applyNumberFormat="1" applyFont="1" applyBorder="1" applyAlignment="1">
      <alignment vertical="center"/>
    </xf>
    <xf numFmtId="192" fontId="15" fillId="0" borderId="23" xfId="51" applyNumberFormat="1" applyFont="1" applyFill="1" applyBorder="1" applyAlignment="1">
      <alignment vertical="center"/>
    </xf>
    <xf numFmtId="38" fontId="15" fillId="0" borderId="16" xfId="51" applyFont="1" applyBorder="1" applyAlignment="1">
      <alignment horizontal="center" vertical="center"/>
    </xf>
    <xf numFmtId="41" fontId="15" fillId="0" borderId="15" xfId="51" applyNumberFormat="1" applyFont="1" applyBorder="1" applyAlignment="1">
      <alignment vertical="center"/>
    </xf>
    <xf numFmtId="192" fontId="15" fillId="0" borderId="15" xfId="51" applyNumberFormat="1" applyFont="1" applyBorder="1" applyAlignment="1">
      <alignment vertical="center"/>
    </xf>
    <xf numFmtId="192" fontId="15" fillId="0" borderId="24" xfId="51" applyNumberFormat="1" applyFont="1" applyFill="1" applyBorder="1" applyAlignment="1">
      <alignment vertical="center"/>
    </xf>
    <xf numFmtId="38" fontId="13" fillId="0" borderId="25" xfId="51" applyFont="1" applyBorder="1" applyAlignment="1">
      <alignment horizontal="center" vertical="center"/>
    </xf>
    <xf numFmtId="41" fontId="13" fillId="0" borderId="18" xfId="51" applyNumberFormat="1" applyFont="1" applyBorder="1" applyAlignment="1">
      <alignment vertical="center"/>
    </xf>
    <xf numFmtId="192" fontId="13" fillId="0" borderId="18" xfId="51" applyNumberFormat="1" applyFont="1" applyBorder="1" applyAlignment="1">
      <alignment vertical="center"/>
    </xf>
    <xf numFmtId="192" fontId="13" fillId="0" borderId="19" xfId="51" applyNumberFormat="1" applyFont="1" applyBorder="1" applyAlignment="1">
      <alignment vertical="center"/>
    </xf>
    <xf numFmtId="0" fontId="4" fillId="0" borderId="0" xfId="79" applyFont="1">
      <alignment/>
      <protection/>
    </xf>
    <xf numFmtId="0" fontId="122" fillId="0" borderId="0" xfId="0" applyFont="1" applyAlignment="1">
      <alignment/>
    </xf>
    <xf numFmtId="0" fontId="122" fillId="0" borderId="0" xfId="79" applyFont="1" applyBorder="1">
      <alignment/>
      <protection/>
    </xf>
    <xf numFmtId="192" fontId="128" fillId="0" borderId="0" xfId="51" applyNumberFormat="1" applyFont="1" applyFill="1" applyBorder="1" applyAlignment="1">
      <alignment vertical="center"/>
    </xf>
    <xf numFmtId="192" fontId="4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25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6" xfId="72" applyFont="1" applyFill="1" applyBorder="1" applyAlignment="1">
      <alignment horizontal="center" vertical="center"/>
      <protection/>
    </xf>
    <xf numFmtId="179" fontId="15" fillId="0" borderId="15" xfId="51" applyNumberFormat="1" applyFont="1" applyFill="1" applyBorder="1" applyAlignment="1">
      <alignment vertical="center"/>
    </xf>
    <xf numFmtId="192" fontId="15" fillId="0" borderId="15" xfId="43" applyNumberFormat="1" applyFont="1" applyFill="1" applyBorder="1" applyAlignment="1">
      <alignment vertical="center"/>
    </xf>
    <xf numFmtId="179" fontId="15" fillId="0" borderId="24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3" fillId="0" borderId="16" xfId="72" applyFont="1" applyFill="1" applyBorder="1" applyAlignment="1">
      <alignment horizontal="center" vertical="center"/>
      <protection/>
    </xf>
    <xf numFmtId="179" fontId="13" fillId="0" borderId="15" xfId="51" applyNumberFormat="1" applyFont="1" applyFill="1" applyBorder="1" applyAlignment="1">
      <alignment vertical="center"/>
    </xf>
    <xf numFmtId="192" fontId="13" fillId="0" borderId="15" xfId="43" applyNumberFormat="1" applyFont="1" applyFill="1" applyBorder="1" applyAlignment="1">
      <alignment vertical="center"/>
    </xf>
    <xf numFmtId="179" fontId="13" fillId="0" borderId="24" xfId="5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9" fontId="15" fillId="0" borderId="15" xfId="51" applyNumberFormat="1" applyFont="1" applyFill="1" applyBorder="1" applyAlignment="1">
      <alignment horizontal="right" vertical="center"/>
    </xf>
    <xf numFmtId="0" fontId="15" fillId="0" borderId="25" xfId="72" applyFont="1" applyFill="1" applyBorder="1" applyAlignment="1">
      <alignment horizontal="center" vertical="center"/>
      <protection/>
    </xf>
    <xf numFmtId="179" fontId="15" fillId="0" borderId="18" xfId="51" applyNumberFormat="1" applyFont="1" applyFill="1" applyBorder="1" applyAlignment="1">
      <alignment vertical="center"/>
    </xf>
    <xf numFmtId="192" fontId="15" fillId="0" borderId="18" xfId="43" applyNumberFormat="1" applyFont="1" applyFill="1" applyBorder="1" applyAlignment="1">
      <alignment vertical="center"/>
    </xf>
    <xf numFmtId="179" fontId="15" fillId="0" borderId="18" xfId="51" applyNumberFormat="1" applyFont="1" applyFill="1" applyBorder="1" applyAlignment="1">
      <alignment horizontal="right" vertical="center"/>
    </xf>
    <xf numFmtId="179" fontId="15" fillId="0" borderId="19" xfId="51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top"/>
    </xf>
    <xf numFmtId="179" fontId="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72" applyFont="1" applyFill="1" applyAlignment="1">
      <alignment vertical="center"/>
      <protection/>
    </xf>
    <xf numFmtId="0" fontId="4" fillId="0" borderId="0" xfId="72" applyFont="1" applyFill="1">
      <alignment/>
      <protection/>
    </xf>
    <xf numFmtId="0" fontId="14" fillId="0" borderId="0" xfId="72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right"/>
    </xf>
    <xf numFmtId="176" fontId="15" fillId="0" borderId="14" xfId="65" applyNumberFormat="1" applyFont="1" applyBorder="1" applyAlignment="1">
      <alignment vertical="center"/>
      <protection/>
    </xf>
    <xf numFmtId="176" fontId="15" fillId="0" borderId="15" xfId="65" applyNumberFormat="1" applyFont="1" applyBorder="1" applyAlignment="1">
      <alignment vertical="center"/>
      <protection/>
    </xf>
    <xf numFmtId="176" fontId="13" fillId="0" borderId="18" xfId="65" applyNumberFormat="1" applyFont="1" applyBorder="1" applyAlignment="1">
      <alignment vertical="center"/>
      <protection/>
    </xf>
    <xf numFmtId="176" fontId="13" fillId="0" borderId="18" xfId="51" applyNumberFormat="1" applyFont="1" applyBorder="1" applyAlignment="1">
      <alignment vertical="center"/>
    </xf>
    <xf numFmtId="176" fontId="13" fillId="0" borderId="19" xfId="51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41" fontId="15" fillId="0" borderId="14" xfId="51" applyNumberFormat="1" applyFont="1" applyBorder="1" applyAlignment="1">
      <alignment horizontal="left" vertical="center"/>
    </xf>
    <xf numFmtId="43" fontId="15" fillId="0" borderId="14" xfId="51" applyNumberFormat="1" applyFont="1" applyBorder="1" applyAlignment="1">
      <alignment horizontal="right" vertical="center"/>
    </xf>
    <xf numFmtId="41" fontId="15" fillId="0" borderId="23" xfId="51" applyNumberFormat="1" applyFont="1" applyBorder="1" applyAlignment="1">
      <alignment horizontal="right" vertical="center"/>
    </xf>
    <xf numFmtId="41" fontId="15" fillId="0" borderId="15" xfId="51" applyNumberFormat="1" applyFont="1" applyBorder="1" applyAlignment="1">
      <alignment horizontal="left" vertical="center"/>
    </xf>
    <xf numFmtId="43" fontId="15" fillId="0" borderId="15" xfId="51" applyNumberFormat="1" applyFont="1" applyBorder="1" applyAlignment="1">
      <alignment horizontal="right" vertical="center"/>
    </xf>
    <xf numFmtId="41" fontId="13" fillId="0" borderId="18" xfId="51" applyNumberFormat="1" applyFont="1" applyFill="1" applyBorder="1" applyAlignment="1">
      <alignment horizontal="left" vertical="center"/>
    </xf>
    <xf numFmtId="41" fontId="13" fillId="0" borderId="18" xfId="51" applyNumberFormat="1" applyFont="1" applyFill="1" applyBorder="1" applyAlignment="1">
      <alignment horizontal="right" vertical="center"/>
    </xf>
    <xf numFmtId="43" fontId="13" fillId="0" borderId="18" xfId="51" applyNumberFormat="1" applyFont="1" applyFill="1" applyBorder="1" applyAlignment="1">
      <alignment horizontal="right" vertical="center"/>
    </xf>
    <xf numFmtId="41" fontId="13" fillId="0" borderId="19" xfId="51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20" fillId="0" borderId="0" xfId="0" applyNumberFormat="1" applyFont="1" applyAlignment="1">
      <alignment/>
    </xf>
    <xf numFmtId="0" fontId="48" fillId="0" borderId="0" xfId="64" applyFont="1" applyBorder="1" applyAlignment="1">
      <alignment vertical="center"/>
      <protection/>
    </xf>
    <xf numFmtId="0" fontId="12" fillId="0" borderId="29" xfId="64" applyFont="1" applyBorder="1" applyAlignment="1">
      <alignment horizontal="center" vertical="center" wrapText="1"/>
      <protection/>
    </xf>
    <xf numFmtId="0" fontId="12" fillId="0" borderId="32" xfId="64" applyFont="1" applyBorder="1" applyAlignment="1">
      <alignment horizontal="center" vertical="center" wrapText="1"/>
      <protection/>
    </xf>
    <xf numFmtId="38" fontId="15" fillId="0" borderId="14" xfId="49" applyFont="1" applyBorder="1" applyAlignment="1">
      <alignment vertical="center"/>
    </xf>
    <xf numFmtId="0" fontId="15" fillId="0" borderId="14" xfId="43" applyNumberFormat="1" applyFont="1" applyBorder="1" applyAlignment="1">
      <alignment vertical="center"/>
    </xf>
    <xf numFmtId="0" fontId="15" fillId="0" borderId="14" xfId="51" applyNumberFormat="1" applyFont="1" applyBorder="1" applyAlignment="1">
      <alignment vertical="center"/>
    </xf>
    <xf numFmtId="0" fontId="15" fillId="0" borderId="23" xfId="51" applyNumberFormat="1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43" applyNumberFormat="1" applyFont="1" applyBorder="1" applyAlignment="1">
      <alignment vertical="center"/>
    </xf>
    <xf numFmtId="0" fontId="15" fillId="0" borderId="15" xfId="51" applyNumberFormat="1" applyFont="1" applyBorder="1" applyAlignment="1">
      <alignment vertical="center"/>
    </xf>
    <xf numFmtId="2" fontId="15" fillId="0" borderId="24" xfId="43" applyNumberFormat="1" applyFont="1" applyBorder="1" applyAlignment="1">
      <alignment vertical="center"/>
    </xf>
    <xf numFmtId="0" fontId="19" fillId="0" borderId="25" xfId="64" applyFont="1" applyFill="1" applyBorder="1" applyAlignment="1">
      <alignment horizontal="center" vertical="center"/>
      <protection/>
    </xf>
    <xf numFmtId="38" fontId="13" fillId="0" borderId="18" xfId="49" applyFont="1" applyFill="1" applyBorder="1" applyAlignment="1">
      <alignment vertical="center"/>
    </xf>
    <xf numFmtId="2" fontId="13" fillId="0" borderId="19" xfId="43" applyNumberFormat="1" applyFont="1" applyFill="1" applyBorder="1" applyAlignment="1">
      <alignment vertical="center"/>
    </xf>
    <xf numFmtId="0" fontId="13" fillId="0" borderId="18" xfId="51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64" applyFont="1" applyAlignment="1">
      <alignment vertical="center"/>
      <protection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10" fontId="50" fillId="0" borderId="0" xfId="43" applyNumberFormat="1" applyFont="1" applyAlignment="1">
      <alignment/>
    </xf>
    <xf numFmtId="9" fontId="49" fillId="0" borderId="0" xfId="43" applyFont="1" applyAlignment="1">
      <alignment horizontal="left"/>
    </xf>
    <xf numFmtId="0" fontId="129" fillId="0" borderId="0" xfId="0" applyFont="1" applyAlignment="1">
      <alignment horizontal="right" vertical="center"/>
    </xf>
    <xf numFmtId="0" fontId="130" fillId="0" borderId="0" xfId="0" applyFont="1" applyAlignment="1">
      <alignment/>
    </xf>
    <xf numFmtId="0" fontId="51" fillId="0" borderId="0" xfId="0" applyFont="1" applyAlignment="1">
      <alignment/>
    </xf>
    <xf numFmtId="0" fontId="14" fillId="0" borderId="0" xfId="0" applyFont="1" applyAlignment="1">
      <alignment horizontal="left"/>
    </xf>
    <xf numFmtId="179" fontId="12" fillId="0" borderId="0" xfId="51" applyNumberFormat="1" applyFont="1" applyBorder="1" applyAlignment="1">
      <alignment horizontal="right" vertical="center"/>
    </xf>
    <xf numFmtId="192" fontId="15" fillId="0" borderId="14" xfId="43" applyNumberFormat="1" applyFont="1" applyBorder="1" applyAlignment="1">
      <alignment vertical="center"/>
    </xf>
    <xf numFmtId="192" fontId="15" fillId="0" borderId="23" xfId="43" applyNumberFormat="1" applyFont="1" applyBorder="1" applyAlignment="1">
      <alignment vertical="center"/>
    </xf>
    <xf numFmtId="188" fontId="15" fillId="0" borderId="15" xfId="43" applyNumberFormat="1" applyFont="1" applyBorder="1" applyAlignment="1">
      <alignment vertical="center"/>
    </xf>
    <xf numFmtId="188" fontId="15" fillId="0" borderId="24" xfId="43" applyNumberFormat="1" applyFont="1" applyBorder="1" applyAlignment="1">
      <alignment vertical="center"/>
    </xf>
    <xf numFmtId="188" fontId="13" fillId="0" borderId="18" xfId="43" applyNumberFormat="1" applyFont="1" applyBorder="1" applyAlignment="1">
      <alignment vertical="center"/>
    </xf>
    <xf numFmtId="188" fontId="13" fillId="0" borderId="19" xfId="43" applyNumberFormat="1" applyFont="1" applyBorder="1" applyAlignment="1">
      <alignment vertical="center"/>
    </xf>
    <xf numFmtId="9" fontId="20" fillId="0" borderId="0" xfId="43" applyFont="1" applyBorder="1" applyAlignment="1">
      <alignment/>
    </xf>
    <xf numFmtId="0" fontId="42" fillId="0" borderId="0" xfId="0" applyFont="1" applyBorder="1" applyAlignment="1">
      <alignment vertical="center"/>
    </xf>
    <xf numFmtId="41" fontId="20" fillId="0" borderId="0" xfId="0" applyNumberFormat="1" applyFont="1" applyAlignment="1">
      <alignment/>
    </xf>
    <xf numFmtId="179" fontId="15" fillId="0" borderId="14" xfId="51" applyNumberFormat="1" applyFont="1" applyBorder="1" applyAlignment="1">
      <alignment vertical="center"/>
    </xf>
    <xf numFmtId="178" fontId="15" fillId="0" borderId="23" xfId="43" applyNumberFormat="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40" fontId="13" fillId="0" borderId="0" xfId="51" applyNumberFormat="1" applyFont="1" applyBorder="1" applyAlignment="1">
      <alignment vertical="center"/>
    </xf>
    <xf numFmtId="179" fontId="15" fillId="0" borderId="15" xfId="51" applyNumberFormat="1" applyFont="1" applyBorder="1" applyAlignment="1">
      <alignment vertical="center"/>
    </xf>
    <xf numFmtId="178" fontId="15" fillId="0" borderId="24" xfId="43" applyNumberFormat="1" applyFont="1" applyBorder="1" applyAlignment="1">
      <alignment vertical="center"/>
    </xf>
    <xf numFmtId="179" fontId="13" fillId="0" borderId="18" xfId="51" applyNumberFormat="1" applyFont="1" applyBorder="1" applyAlignment="1">
      <alignment vertical="center"/>
    </xf>
    <xf numFmtId="178" fontId="13" fillId="0" borderId="19" xfId="43" applyNumberFormat="1" applyFont="1" applyBorder="1" applyAlignment="1">
      <alignment vertical="center"/>
    </xf>
    <xf numFmtId="0" fontId="5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5" fillId="0" borderId="20" xfId="66" applyFont="1" applyBorder="1" applyAlignment="1">
      <alignment vertical="center"/>
      <protection/>
    </xf>
    <xf numFmtId="0" fontId="4" fillId="0" borderId="20" xfId="66" applyFont="1" applyBorder="1" applyAlignment="1">
      <alignment vertical="center"/>
      <protection/>
    </xf>
    <xf numFmtId="0" fontId="14" fillId="0" borderId="0" xfId="66" applyFont="1" applyBorder="1" applyAlignment="1">
      <alignment horizontal="right" vertical="center"/>
      <protection/>
    </xf>
    <xf numFmtId="0" fontId="15" fillId="0" borderId="0" xfId="66" applyFont="1" applyBorder="1" applyAlignment="1">
      <alignment horizontal="right"/>
      <protection/>
    </xf>
    <xf numFmtId="0" fontId="15" fillId="0" borderId="19" xfId="66" applyFont="1" applyBorder="1" applyAlignment="1">
      <alignment horizontal="centerContinuous" vertical="center"/>
      <protection/>
    </xf>
    <xf numFmtId="0" fontId="15" fillId="0" borderId="25" xfId="66" applyFont="1" applyBorder="1" applyAlignment="1">
      <alignment horizontal="centerContinuous" vertical="center"/>
      <protection/>
    </xf>
    <xf numFmtId="0" fontId="15" fillId="0" borderId="21" xfId="66" applyFont="1" applyBorder="1" applyAlignment="1">
      <alignment horizontal="center"/>
      <protection/>
    </xf>
    <xf numFmtId="0" fontId="15" fillId="0" borderId="0" xfId="66" applyFont="1" applyAlignment="1">
      <alignment vertical="center"/>
      <protection/>
    </xf>
    <xf numFmtId="0" fontId="15" fillId="0" borderId="25" xfId="66" applyFont="1" applyBorder="1" applyAlignment="1">
      <alignment vertical="center"/>
      <protection/>
    </xf>
    <xf numFmtId="0" fontId="15" fillId="0" borderId="18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0" fontId="15" fillId="0" borderId="19" xfId="66" applyFont="1" applyBorder="1" applyAlignment="1">
      <alignment horizontal="center" vertical="top"/>
      <protection/>
    </xf>
    <xf numFmtId="0" fontId="15" fillId="0" borderId="22" xfId="66" applyFont="1" applyBorder="1" applyAlignment="1">
      <alignment horizontal="center" vertical="center"/>
      <protection/>
    </xf>
    <xf numFmtId="41" fontId="15" fillId="0" borderId="14" xfId="66" applyNumberFormat="1" applyFont="1" applyBorder="1" applyAlignment="1">
      <alignment horizontal="right" vertical="center"/>
      <protection/>
    </xf>
    <xf numFmtId="41" fontId="15" fillId="0" borderId="23" xfId="66" applyNumberFormat="1" applyFont="1" applyBorder="1" applyAlignment="1">
      <alignment horizontal="right" vertical="center"/>
      <protection/>
    </xf>
    <xf numFmtId="0" fontId="13" fillId="0" borderId="0" xfId="66" applyFont="1" applyAlignment="1">
      <alignment vertical="center"/>
      <protection/>
    </xf>
    <xf numFmtId="0" fontId="15" fillId="0" borderId="16" xfId="66" applyFont="1" applyBorder="1" applyAlignment="1">
      <alignment horizontal="center" vertical="center"/>
      <protection/>
    </xf>
    <xf numFmtId="41" fontId="15" fillId="0" borderId="15" xfId="66" applyNumberFormat="1" applyFont="1" applyBorder="1" applyAlignment="1">
      <alignment horizontal="right" vertical="center"/>
      <protection/>
    </xf>
    <xf numFmtId="41" fontId="15" fillId="0" borderId="24" xfId="66" applyNumberFormat="1" applyFont="1" applyBorder="1" applyAlignment="1">
      <alignment horizontal="right" vertical="center"/>
      <protection/>
    </xf>
    <xf numFmtId="0" fontId="13" fillId="0" borderId="25" xfId="66" applyFont="1" applyBorder="1" applyAlignment="1">
      <alignment horizontal="center" vertical="center"/>
      <protection/>
    </xf>
    <xf numFmtId="41" fontId="13" fillId="0" borderId="18" xfId="66" applyNumberFormat="1" applyFont="1" applyBorder="1" applyAlignment="1">
      <alignment horizontal="right" vertical="center"/>
      <protection/>
    </xf>
    <xf numFmtId="41" fontId="13" fillId="0" borderId="19" xfId="66" applyNumberFormat="1" applyFont="1" applyBorder="1" applyAlignment="1">
      <alignment horizontal="right"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Alignment="1">
      <alignment horizontal="left" vertical="center"/>
      <protection/>
    </xf>
    <xf numFmtId="0" fontId="14" fillId="0" borderId="0" xfId="66" applyFont="1" applyAlignment="1">
      <alignment horizontal="right" vertical="center"/>
      <protection/>
    </xf>
    <xf numFmtId="0" fontId="14" fillId="0" borderId="0" xfId="66" applyFont="1" applyBorder="1" applyAlignment="1">
      <alignment vertical="center"/>
      <protection/>
    </xf>
    <xf numFmtId="0" fontId="12" fillId="0" borderId="0" xfId="66" applyFont="1" applyAlignment="1">
      <alignment vertical="center"/>
      <protection/>
    </xf>
    <xf numFmtId="0" fontId="12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/>
      <protection/>
    </xf>
    <xf numFmtId="0" fontId="14" fillId="0" borderId="27" xfId="66" applyFont="1" applyBorder="1" applyAlignment="1">
      <alignment horizontal="right"/>
      <protection/>
    </xf>
    <xf numFmtId="0" fontId="12" fillId="0" borderId="63" xfId="66" applyFont="1" applyBorder="1" applyAlignment="1">
      <alignment horizontal="center" vertical="center"/>
      <protection/>
    </xf>
    <xf numFmtId="0" fontId="14" fillId="0" borderId="16" xfId="66" applyFont="1" applyBorder="1" applyAlignment="1">
      <alignment horizontal="left" vertical="center"/>
      <protection/>
    </xf>
    <xf numFmtId="0" fontId="12" fillId="0" borderId="15" xfId="66" applyFont="1" applyBorder="1" applyAlignment="1">
      <alignment horizontal="center" vertical="center"/>
      <protection/>
    </xf>
    <xf numFmtId="0" fontId="14" fillId="0" borderId="25" xfId="66" applyFont="1" applyBorder="1" applyAlignment="1">
      <alignment vertical="top"/>
      <protection/>
    </xf>
    <xf numFmtId="0" fontId="12" fillId="0" borderId="18" xfId="66" applyFont="1" applyBorder="1" applyAlignment="1">
      <alignment horizontal="center" vertical="center"/>
      <protection/>
    </xf>
    <xf numFmtId="0" fontId="12" fillId="0" borderId="22" xfId="66" applyFont="1" applyBorder="1" applyAlignment="1">
      <alignment horizontal="center" vertical="center"/>
      <protection/>
    </xf>
    <xf numFmtId="41" fontId="15" fillId="0" borderId="14" xfId="66" applyNumberFormat="1" applyFont="1" applyFill="1" applyBorder="1" applyAlignment="1">
      <alignment horizontal="right" vertical="center"/>
      <protection/>
    </xf>
    <xf numFmtId="41" fontId="15" fillId="0" borderId="26" xfId="66" applyNumberFormat="1" applyFont="1" applyFill="1" applyBorder="1" applyAlignment="1">
      <alignment horizontal="right" vertical="center"/>
      <protection/>
    </xf>
    <xf numFmtId="0" fontId="19" fillId="0" borderId="0" xfId="66" applyFont="1" applyBorder="1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12" fillId="0" borderId="16" xfId="66" applyFont="1" applyBorder="1" applyAlignment="1">
      <alignment horizontal="center" vertical="center"/>
      <protection/>
    </xf>
    <xf numFmtId="41" fontId="15" fillId="0" borderId="15" xfId="66" applyNumberFormat="1" applyFont="1" applyFill="1" applyBorder="1" applyAlignment="1">
      <alignment horizontal="right" vertical="center"/>
      <protection/>
    </xf>
    <xf numFmtId="41" fontId="15" fillId="0" borderId="0" xfId="66" applyNumberFormat="1" applyFont="1" applyFill="1" applyBorder="1" applyAlignment="1">
      <alignment horizontal="right" vertical="center"/>
      <protection/>
    </xf>
    <xf numFmtId="0" fontId="19" fillId="0" borderId="25" xfId="66" applyFont="1" applyBorder="1" applyAlignment="1">
      <alignment horizontal="center" vertical="center"/>
      <protection/>
    </xf>
    <xf numFmtId="41" fontId="13" fillId="35" borderId="18" xfId="51" applyNumberFormat="1" applyFont="1" applyFill="1" applyBorder="1" applyAlignment="1">
      <alignment horizontal="center" vertical="center"/>
    </xf>
    <xf numFmtId="41" fontId="13" fillId="35" borderId="17" xfId="51" applyNumberFormat="1" applyFont="1" applyFill="1" applyBorder="1" applyAlignment="1">
      <alignment horizontal="center" vertical="center"/>
    </xf>
    <xf numFmtId="20" fontId="19" fillId="0" borderId="0" xfId="66" applyNumberFormat="1" applyFont="1" applyAlignment="1">
      <alignment vertical="center"/>
      <protection/>
    </xf>
    <xf numFmtId="0" fontId="52" fillId="0" borderId="0" xfId="66" applyFont="1" applyBorder="1" applyAlignment="1">
      <alignment vertical="center"/>
      <protection/>
    </xf>
    <xf numFmtId="0" fontId="44" fillId="0" borderId="0" xfId="66" applyFont="1" applyAlignment="1">
      <alignment vertical="center"/>
      <protection/>
    </xf>
    <xf numFmtId="20" fontId="12" fillId="0" borderId="0" xfId="66" applyNumberFormat="1" applyFont="1" applyAlignment="1">
      <alignment vertical="center"/>
      <protection/>
    </xf>
    <xf numFmtId="0" fontId="15" fillId="0" borderId="27" xfId="66" applyFont="1" applyBorder="1" applyAlignment="1">
      <alignment horizontal="right" vertical="center"/>
      <protection/>
    </xf>
    <xf numFmtId="0" fontId="15" fillId="0" borderId="63" xfId="66" applyFont="1" applyBorder="1" applyAlignment="1">
      <alignment horizontal="center"/>
      <protection/>
    </xf>
    <xf numFmtId="0" fontId="15" fillId="0" borderId="18" xfId="66" applyFont="1" applyBorder="1" applyAlignment="1">
      <alignment horizontal="center" vertical="top"/>
      <protection/>
    </xf>
    <xf numFmtId="176" fontId="15" fillId="0" borderId="14" xfId="66" applyNumberFormat="1" applyFont="1" applyFill="1" applyBorder="1" applyAlignment="1">
      <alignment vertical="center"/>
      <protection/>
    </xf>
    <xf numFmtId="176" fontId="15" fillId="0" borderId="23" xfId="66" applyNumberFormat="1" applyFont="1" applyFill="1" applyBorder="1" applyAlignment="1">
      <alignment vertical="center"/>
      <protection/>
    </xf>
    <xf numFmtId="176" fontId="15" fillId="0" borderId="15" xfId="66" applyNumberFormat="1" applyFont="1" applyFill="1" applyBorder="1" applyAlignment="1">
      <alignment vertical="center"/>
      <protection/>
    </xf>
    <xf numFmtId="176" fontId="15" fillId="0" borderId="24" xfId="66" applyNumberFormat="1" applyFont="1" applyFill="1" applyBorder="1" applyAlignment="1">
      <alignment vertical="center"/>
      <protection/>
    </xf>
    <xf numFmtId="0" fontId="15" fillId="0" borderId="28" xfId="66" applyFont="1" applyBorder="1" applyAlignment="1">
      <alignment horizontal="center" vertical="center"/>
      <protection/>
    </xf>
    <xf numFmtId="0" fontId="15" fillId="0" borderId="12" xfId="66" applyFont="1" applyBorder="1" applyAlignment="1">
      <alignment horizontal="center" vertical="center"/>
      <protection/>
    </xf>
    <xf numFmtId="0" fontId="15" fillId="0" borderId="12" xfId="66" applyFont="1" applyBorder="1" applyAlignment="1">
      <alignment horizontal="centerContinuous" vertical="center"/>
      <protection/>
    </xf>
    <xf numFmtId="0" fontId="15" fillId="0" borderId="17" xfId="66" applyFont="1" applyBorder="1" applyAlignment="1">
      <alignment horizontal="left" vertical="center"/>
      <protection/>
    </xf>
    <xf numFmtId="0" fontId="15" fillId="0" borderId="19" xfId="66" applyFont="1" applyBorder="1" applyAlignment="1">
      <alignment horizontal="center" vertical="center"/>
      <protection/>
    </xf>
    <xf numFmtId="41" fontId="13" fillId="0" borderId="18" xfId="66" applyNumberFormat="1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5" fillId="0" borderId="15" xfId="69" applyFont="1" applyFill="1" applyBorder="1" applyAlignment="1">
      <alignment horizontal="center" vertical="center"/>
      <protection/>
    </xf>
    <xf numFmtId="0" fontId="15" fillId="0" borderId="24" xfId="69" applyFont="1" applyFill="1" applyBorder="1" applyAlignment="1">
      <alignment horizontal="center" vertical="center"/>
      <protection/>
    </xf>
    <xf numFmtId="0" fontId="12" fillId="0" borderId="6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distributed" vertical="center"/>
    </xf>
    <xf numFmtId="0" fontId="12" fillId="0" borderId="19" xfId="0" applyFont="1" applyBorder="1" applyAlignment="1">
      <alignment/>
    </xf>
    <xf numFmtId="0" fontId="22" fillId="0" borderId="6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14" fillId="0" borderId="6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2" fillId="0" borderId="63" xfId="0" applyFont="1" applyBorder="1" applyAlignment="1">
      <alignment horizontal="distributed" vertical="center" wrapText="1"/>
    </xf>
    <xf numFmtId="0" fontId="12" fillId="0" borderId="18" xfId="0" applyFont="1" applyBorder="1" applyAlignment="1">
      <alignment/>
    </xf>
    <xf numFmtId="0" fontId="12" fillId="0" borderId="6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4" fillId="0" borderId="14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4" fillId="0" borderId="64" xfId="62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5" fillId="0" borderId="44" xfId="62" applyFont="1" applyBorder="1" applyAlignment="1">
      <alignment horizontal="right" vertical="center"/>
      <protection/>
    </xf>
    <xf numFmtId="0" fontId="0" fillId="0" borderId="54" xfId="0" applyBorder="1" applyAlignment="1">
      <alignment horizontal="right" vertical="center"/>
    </xf>
    <xf numFmtId="0" fontId="12" fillId="33" borderId="45" xfId="62" applyFont="1" applyFill="1" applyBorder="1" applyAlignment="1">
      <alignment vertical="center" wrapText="1"/>
      <protection/>
    </xf>
    <xf numFmtId="0" fontId="0" fillId="0" borderId="51" xfId="0" applyBorder="1" applyAlignment="1">
      <alignment vertical="center"/>
    </xf>
    <xf numFmtId="41" fontId="12" fillId="0" borderId="62" xfId="62" applyNumberFormat="1" applyFont="1" applyBorder="1" applyAlignment="1">
      <alignment vertical="center"/>
      <protection/>
    </xf>
    <xf numFmtId="0" fontId="0" fillId="0" borderId="52" xfId="0" applyBorder="1" applyAlignment="1">
      <alignment vertical="center"/>
    </xf>
    <xf numFmtId="0" fontId="14" fillId="0" borderId="10" xfId="62" applyFont="1" applyBorder="1" applyAlignment="1">
      <alignment horizontal="center" vertical="center"/>
      <protection/>
    </xf>
    <xf numFmtId="0" fontId="25" fillId="0" borderId="56" xfId="62" applyFont="1" applyBorder="1" applyAlignment="1">
      <alignment vertical="center"/>
      <protection/>
    </xf>
    <xf numFmtId="0" fontId="7" fillId="0" borderId="53" xfId="0" applyFont="1" applyBorder="1" applyAlignment="1">
      <alignment vertical="center"/>
    </xf>
    <xf numFmtId="0" fontId="12" fillId="0" borderId="45" xfId="62" applyFont="1" applyBorder="1" applyAlignment="1">
      <alignment vertical="center" wrapText="1" shrinkToFit="1"/>
      <protection/>
    </xf>
    <xf numFmtId="0" fontId="0" fillId="0" borderId="51" xfId="0" applyFont="1" applyBorder="1" applyAlignment="1">
      <alignment vertical="center" wrapText="1" shrinkToFit="1"/>
    </xf>
    <xf numFmtId="41" fontId="12" fillId="0" borderId="62" xfId="62" applyNumberFormat="1" applyFont="1" applyBorder="1" applyAlignment="1">
      <alignment horizontal="right" vertical="center"/>
      <protection/>
    </xf>
    <xf numFmtId="0" fontId="0" fillId="0" borderId="52" xfId="0" applyFont="1" applyBorder="1" applyAlignment="1">
      <alignment horizontal="right" vertical="center"/>
    </xf>
    <xf numFmtId="0" fontId="14" fillId="0" borderId="0" xfId="62" applyFont="1" applyAlignment="1">
      <alignment vertical="center" wrapText="1"/>
      <protection/>
    </xf>
    <xf numFmtId="0" fontId="0" fillId="0" borderId="0" xfId="0" applyAlignment="1">
      <alignment vertical="center"/>
    </xf>
    <xf numFmtId="0" fontId="25" fillId="0" borderId="34" xfId="62" applyFont="1" applyBorder="1" applyAlignment="1">
      <alignment horizontal="right" vertical="center"/>
      <protection/>
    </xf>
    <xf numFmtId="0" fontId="7" fillId="0" borderId="34" xfId="62" applyFont="1" applyBorder="1" applyAlignment="1">
      <alignment vertical="center"/>
      <protection/>
    </xf>
    <xf numFmtId="0" fontId="14" fillId="33" borderId="35" xfId="62" applyFont="1" applyFill="1" applyBorder="1" applyAlignment="1">
      <alignment vertical="center" wrapText="1"/>
      <protection/>
    </xf>
    <xf numFmtId="0" fontId="26" fillId="33" borderId="35" xfId="62" applyFont="1" applyFill="1" applyBorder="1" applyAlignment="1">
      <alignment vertical="center"/>
      <protection/>
    </xf>
    <xf numFmtId="41" fontId="12" fillId="0" borderId="36" xfId="62" applyNumberFormat="1" applyFont="1" applyBorder="1" applyAlignment="1">
      <alignment vertical="center"/>
      <protection/>
    </xf>
    <xf numFmtId="0" fontId="10" fillId="0" borderId="36" xfId="62" applyFont="1" applyBorder="1" applyAlignment="1">
      <alignment vertical="center"/>
      <protection/>
    </xf>
    <xf numFmtId="0" fontId="12" fillId="0" borderId="45" xfId="0" applyFont="1" applyFill="1" applyBorder="1" applyAlignment="1">
      <alignment vertical="center" wrapText="1" shrinkToFit="1"/>
    </xf>
    <xf numFmtId="41" fontId="12" fillId="0" borderId="65" xfId="0" applyNumberFormat="1" applyFont="1" applyBorder="1" applyAlignment="1">
      <alignment vertical="center"/>
    </xf>
    <xf numFmtId="41" fontId="10" fillId="0" borderId="55" xfId="0" applyNumberFormat="1" applyFont="1" applyBorder="1" applyAlignment="1">
      <alignment vertical="center"/>
    </xf>
    <xf numFmtId="0" fontId="12" fillId="33" borderId="45" xfId="0" applyFont="1" applyFill="1" applyBorder="1" applyAlignment="1">
      <alignment vertical="center" wrapText="1" shrinkToFit="1"/>
    </xf>
    <xf numFmtId="41" fontId="12" fillId="0" borderId="6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5" fillId="0" borderId="56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28" fillId="33" borderId="35" xfId="0" applyFont="1" applyFill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41" fontId="12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1" fontId="10" fillId="0" borderId="52" xfId="0" applyNumberFormat="1" applyFont="1" applyBorder="1" applyAlignment="1">
      <alignment vertical="center"/>
    </xf>
    <xf numFmtId="0" fontId="28" fillId="0" borderId="40" xfId="0" applyFont="1" applyFill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12" fillId="0" borderId="45" xfId="62" applyFont="1" applyFill="1" applyBorder="1" applyAlignment="1">
      <alignment horizontal="left" vertical="center" wrapText="1"/>
      <protection/>
    </xf>
    <xf numFmtId="0" fontId="0" fillId="0" borderId="5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wrapText="1" shrinkToFit="1"/>
    </xf>
    <xf numFmtId="0" fontId="0" fillId="0" borderId="51" xfId="0" applyFont="1" applyBorder="1" applyAlignment="1">
      <alignment horizontal="left" vertical="center" wrapText="1" shrinkToFit="1"/>
    </xf>
    <xf numFmtId="41" fontId="12" fillId="0" borderId="49" xfId="0" applyNumberFormat="1" applyFont="1" applyBorder="1" applyAlignment="1">
      <alignment vertical="center"/>
    </xf>
    <xf numFmtId="0" fontId="25" fillId="0" borderId="44" xfId="0" applyFont="1" applyBorder="1" applyAlignment="1">
      <alignment horizontal="right" vertical="center"/>
    </xf>
    <xf numFmtId="0" fontId="12" fillId="0" borderId="45" xfId="0" applyFont="1" applyFill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4" fillId="0" borderId="35" xfId="62" applyFont="1" applyFill="1" applyBorder="1" applyAlignment="1">
      <alignment horizontal="left" vertical="center" wrapText="1"/>
      <protection/>
    </xf>
    <xf numFmtId="0" fontId="7" fillId="0" borderId="59" xfId="0" applyFont="1" applyBorder="1" applyAlignment="1">
      <alignment horizontal="right" vertical="center"/>
    </xf>
    <xf numFmtId="0" fontId="28" fillId="0" borderId="35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left" vertical="center" wrapText="1" shrinkToFit="1"/>
    </xf>
    <xf numFmtId="0" fontId="0" fillId="0" borderId="35" xfId="0" applyFont="1" applyBorder="1" applyAlignment="1">
      <alignment horizontal="left" vertical="center" wrapText="1" shrinkToFit="1"/>
    </xf>
    <xf numFmtId="0" fontId="12" fillId="0" borderId="35" xfId="62" applyFont="1" applyFill="1" applyBorder="1" applyAlignment="1">
      <alignment vertical="center" wrapText="1"/>
      <protection/>
    </xf>
    <xf numFmtId="0" fontId="12" fillId="0" borderId="35" xfId="0" applyFont="1" applyFill="1" applyBorder="1" applyAlignment="1">
      <alignment vertical="center" wrapText="1" shrinkToFit="1"/>
    </xf>
    <xf numFmtId="0" fontId="0" fillId="0" borderId="35" xfId="0" applyFont="1" applyBorder="1" applyAlignment="1">
      <alignment vertical="center" wrapText="1" shrinkToFit="1"/>
    </xf>
    <xf numFmtId="0" fontId="12" fillId="0" borderId="35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horizontal="left" vertical="center" wrapText="1" shrinkToFit="1"/>
    </xf>
    <xf numFmtId="0" fontId="29" fillId="0" borderId="35" xfId="0" applyFont="1" applyBorder="1" applyAlignment="1">
      <alignment horizontal="left" vertical="center" wrapText="1" shrinkToFit="1"/>
    </xf>
    <xf numFmtId="0" fontId="12" fillId="0" borderId="45" xfId="62" applyFont="1" applyFill="1" applyBorder="1" applyAlignment="1">
      <alignment horizontal="left" vertical="center" wrapText="1" shrinkToFit="1"/>
      <protection/>
    </xf>
    <xf numFmtId="0" fontId="25" fillId="0" borderId="4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8" fillId="0" borderId="40" xfId="0" applyFont="1" applyBorder="1" applyAlignment="1">
      <alignment vertical="center" wrapText="1" shrinkToFit="1"/>
    </xf>
    <xf numFmtId="0" fontId="29" fillId="0" borderId="40" xfId="0" applyFont="1" applyBorder="1" applyAlignment="1">
      <alignment vertical="center" wrapText="1" shrinkToFit="1"/>
    </xf>
    <xf numFmtId="0" fontId="29" fillId="0" borderId="47" xfId="0" applyFont="1" applyBorder="1" applyAlignment="1">
      <alignment vertical="center" wrapText="1"/>
    </xf>
    <xf numFmtId="41" fontId="10" fillId="0" borderId="67" xfId="0" applyNumberFormat="1" applyFont="1" applyBorder="1" applyAlignment="1">
      <alignment vertical="center"/>
    </xf>
    <xf numFmtId="41" fontId="10" fillId="0" borderId="68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 wrapText="1" shrinkToFit="1"/>
    </xf>
    <xf numFmtId="0" fontId="26" fillId="0" borderId="35" xfId="0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3" xfId="67" applyFont="1" applyBorder="1" applyAlignment="1">
      <alignment horizontal="center" vertical="center"/>
      <protection/>
    </xf>
    <xf numFmtId="0" fontId="15" fillId="0" borderId="18" xfId="67" applyFont="1" applyBorder="1" applyAlignment="1">
      <alignment horizontal="center" vertical="center"/>
      <protection/>
    </xf>
    <xf numFmtId="0" fontId="15" fillId="0" borderId="21" xfId="67" applyFont="1" applyBorder="1" applyAlignment="1">
      <alignment horizontal="center" vertical="center"/>
      <protection/>
    </xf>
    <xf numFmtId="0" fontId="15" fillId="0" borderId="19" xfId="67" applyFont="1" applyBorder="1" applyAlignment="1">
      <alignment horizontal="center" vertical="center"/>
      <protection/>
    </xf>
    <xf numFmtId="0" fontId="15" fillId="0" borderId="15" xfId="80" applyFont="1" applyBorder="1" applyAlignment="1">
      <alignment horizontal="center" vertical="center"/>
      <protection/>
    </xf>
    <xf numFmtId="0" fontId="15" fillId="0" borderId="24" xfId="80" applyFont="1" applyBorder="1" applyAlignment="1">
      <alignment horizontal="center" vertical="center"/>
      <protection/>
    </xf>
    <xf numFmtId="0" fontId="15" fillId="0" borderId="18" xfId="67" applyFont="1" applyBorder="1" applyAlignment="1">
      <alignment vertical="center"/>
      <protection/>
    </xf>
    <xf numFmtId="0" fontId="114" fillId="0" borderId="17" xfId="67" applyFont="1" applyBorder="1" applyAlignment="1">
      <alignment horizontal="distributed" vertical="center"/>
      <protection/>
    </xf>
    <xf numFmtId="0" fontId="114" fillId="0" borderId="25" xfId="67" applyFont="1" applyBorder="1" applyAlignment="1">
      <alignment horizontal="distributed" vertical="center"/>
      <protection/>
    </xf>
    <xf numFmtId="41" fontId="115" fillId="0" borderId="15" xfId="51" applyNumberFormat="1" applyFont="1" applyBorder="1" applyAlignment="1">
      <alignment horizontal="right" vertical="center"/>
    </xf>
    <xf numFmtId="0" fontId="118" fillId="0" borderId="15" xfId="0" applyFont="1" applyBorder="1" applyAlignment="1">
      <alignment horizontal="right" vertical="center"/>
    </xf>
    <xf numFmtId="0" fontId="114" fillId="0" borderId="0" xfId="67" applyFont="1" applyBorder="1" applyAlignment="1">
      <alignment horizontal="distributed" vertical="center"/>
      <protection/>
    </xf>
    <xf numFmtId="0" fontId="114" fillId="0" borderId="16" xfId="67" applyFont="1" applyBorder="1" applyAlignment="1">
      <alignment horizontal="distributed" vertical="center"/>
      <protection/>
    </xf>
    <xf numFmtId="41" fontId="115" fillId="0" borderId="15" xfId="51" applyNumberFormat="1" applyFont="1" applyBorder="1" applyAlignment="1">
      <alignment vertical="center"/>
    </xf>
    <xf numFmtId="0" fontId="118" fillId="0" borderId="15" xfId="0" applyFont="1" applyBorder="1" applyAlignment="1">
      <alignment vertical="center"/>
    </xf>
    <xf numFmtId="41" fontId="107" fillId="0" borderId="15" xfId="51" applyNumberFormat="1" applyFont="1" applyBorder="1" applyAlignment="1">
      <alignment vertical="center"/>
    </xf>
    <xf numFmtId="0" fontId="131" fillId="0" borderId="15" xfId="0" applyFont="1" applyBorder="1" applyAlignment="1">
      <alignment vertical="center"/>
    </xf>
    <xf numFmtId="41" fontId="107" fillId="0" borderId="15" xfId="51" applyNumberFormat="1" applyFont="1" applyBorder="1" applyAlignment="1">
      <alignment horizontal="right" vertical="center"/>
    </xf>
    <xf numFmtId="0" fontId="131" fillId="0" borderId="15" xfId="0" applyFont="1" applyBorder="1" applyAlignment="1">
      <alignment horizontal="right" vertical="center"/>
    </xf>
    <xf numFmtId="41" fontId="107" fillId="0" borderId="24" xfId="51" applyNumberFormat="1" applyFont="1" applyBorder="1" applyAlignment="1">
      <alignment horizontal="right" vertical="center"/>
    </xf>
    <xf numFmtId="0" fontId="131" fillId="0" borderId="24" xfId="0" applyFont="1" applyBorder="1" applyAlignment="1">
      <alignment horizontal="right" vertical="center"/>
    </xf>
    <xf numFmtId="41" fontId="107" fillId="0" borderId="24" xfId="51" applyNumberFormat="1" applyFont="1" applyBorder="1" applyAlignment="1">
      <alignment vertical="center"/>
    </xf>
    <xf numFmtId="0" fontId="131" fillId="0" borderId="24" xfId="0" applyFont="1" applyBorder="1" applyAlignment="1">
      <alignment vertical="center"/>
    </xf>
    <xf numFmtId="0" fontId="118" fillId="0" borderId="0" xfId="67" applyFont="1" applyAlignment="1">
      <alignment horizontal="center" vertical="center"/>
      <protection/>
    </xf>
    <xf numFmtId="0" fontId="115" fillId="0" borderId="28" xfId="67" applyFont="1" applyBorder="1" applyAlignment="1">
      <alignment horizontal="center" vertical="center"/>
      <protection/>
    </xf>
    <xf numFmtId="0" fontId="115" fillId="0" borderId="30" xfId="0" applyFont="1" applyBorder="1" applyAlignment="1">
      <alignment horizontal="center" vertical="center"/>
    </xf>
    <xf numFmtId="0" fontId="107" fillId="0" borderId="28" xfId="67" applyFont="1" applyBorder="1" applyAlignment="1">
      <alignment horizontal="center" vertical="center"/>
      <protection/>
    </xf>
    <xf numFmtId="0" fontId="115" fillId="0" borderId="12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2" fillId="0" borderId="17" xfId="67" applyFont="1" applyBorder="1" applyAlignment="1">
      <alignment horizontal="distributed" vertical="center"/>
      <protection/>
    </xf>
    <xf numFmtId="0" fontId="12" fillId="0" borderId="25" xfId="67" applyFont="1" applyBorder="1" applyAlignment="1">
      <alignment horizontal="distributed" vertical="center"/>
      <protection/>
    </xf>
    <xf numFmtId="0" fontId="15" fillId="0" borderId="28" xfId="67" applyFont="1" applyBorder="1" applyAlignment="1">
      <alignment horizontal="center" vertical="center"/>
      <protection/>
    </xf>
    <xf numFmtId="0" fontId="15" fillId="0" borderId="30" xfId="0" applyFont="1" applyBorder="1" applyAlignment="1">
      <alignment horizontal="center" vertical="center"/>
    </xf>
    <xf numFmtId="0" fontId="13" fillId="0" borderId="28" xfId="67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12" fillId="0" borderId="26" xfId="67" applyFont="1" applyBorder="1" applyAlignment="1">
      <alignment horizontal="distributed" vertical="center"/>
      <protection/>
    </xf>
    <xf numFmtId="0" fontId="12" fillId="0" borderId="22" xfId="67" applyFont="1" applyBorder="1" applyAlignment="1">
      <alignment horizontal="distributed" vertical="center"/>
      <protection/>
    </xf>
    <xf numFmtId="0" fontId="12" fillId="0" borderId="0" xfId="67" applyFont="1" applyBorder="1" applyAlignment="1">
      <alignment horizontal="distributed" vertical="center"/>
      <protection/>
    </xf>
    <xf numFmtId="0" fontId="12" fillId="0" borderId="16" xfId="67" applyFont="1" applyBorder="1" applyAlignment="1">
      <alignment horizontal="distributed" vertical="center"/>
      <protection/>
    </xf>
    <xf numFmtId="38" fontId="15" fillId="0" borderId="63" xfId="51" applyFont="1" applyBorder="1" applyAlignment="1">
      <alignment horizontal="center" vertical="center"/>
    </xf>
    <xf numFmtId="38" fontId="15" fillId="0" borderId="21" xfId="51" applyFont="1" applyBorder="1" applyAlignment="1">
      <alignment horizontal="center" vertical="center"/>
    </xf>
    <xf numFmtId="38" fontId="15" fillId="0" borderId="19" xfId="51" applyFont="1" applyBorder="1" applyAlignment="1">
      <alignment horizontal="center" vertical="center"/>
    </xf>
    <xf numFmtId="38" fontId="13" fillId="0" borderId="21" xfId="51" applyFont="1" applyBorder="1" applyAlignment="1">
      <alignment horizontal="center" vertical="center"/>
    </xf>
    <xf numFmtId="38" fontId="13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15" xfId="70" applyFont="1" applyBorder="1" applyAlignment="1">
      <alignment horizontal="distributed" vertical="center" textRotation="255"/>
      <protection/>
    </xf>
    <xf numFmtId="0" fontId="12" fillId="0" borderId="15" xfId="0" applyFont="1" applyBorder="1" applyAlignment="1">
      <alignment horizontal="distributed" vertical="center" textRotation="255"/>
    </xf>
    <xf numFmtId="0" fontId="12" fillId="0" borderId="24" xfId="70" applyFont="1" applyBorder="1" applyAlignment="1">
      <alignment horizontal="distributed" vertical="center" textRotation="255"/>
      <protection/>
    </xf>
    <xf numFmtId="0" fontId="12" fillId="0" borderId="24" xfId="0" applyFont="1" applyBorder="1" applyAlignment="1">
      <alignment horizontal="distributed" vertical="center" textRotation="255"/>
    </xf>
    <xf numFmtId="0" fontId="12" fillId="0" borderId="16" xfId="70" applyFont="1" applyBorder="1" applyAlignment="1">
      <alignment/>
      <protection/>
    </xf>
    <xf numFmtId="0" fontId="12" fillId="0" borderId="25" xfId="70" applyFont="1" applyBorder="1" applyAlignment="1">
      <alignment/>
      <protection/>
    </xf>
    <xf numFmtId="0" fontId="15" fillId="0" borderId="3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5" fillId="0" borderId="22" xfId="0" applyFont="1" applyBorder="1" applyAlignment="1">
      <alignment horizontal="center" vertical="center" wrapText="1"/>
    </xf>
    <xf numFmtId="0" fontId="115" fillId="0" borderId="16" xfId="0" applyFont="1" applyBorder="1" applyAlignment="1">
      <alignment horizontal="center" vertical="center" wrapText="1"/>
    </xf>
    <xf numFmtId="0" fontId="115" fillId="0" borderId="25" xfId="0" applyFont="1" applyBorder="1" applyAlignment="1">
      <alignment horizontal="center" vertical="center" wrapText="1"/>
    </xf>
    <xf numFmtId="0" fontId="115" fillId="0" borderId="63" xfId="0" applyFont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15" fillId="0" borderId="22" xfId="0" applyFont="1" applyFill="1" applyBorder="1" applyAlignment="1">
      <alignment horizontal="center" vertical="distributed" textRotation="255"/>
    </xf>
    <xf numFmtId="0" fontId="115" fillId="0" borderId="16" xfId="0" applyFont="1" applyFill="1" applyBorder="1" applyAlignment="1">
      <alignment horizontal="center" vertical="distributed" textRotation="255"/>
    </xf>
    <xf numFmtId="0" fontId="115" fillId="0" borderId="16" xfId="0" applyFont="1" applyBorder="1" applyAlignment="1">
      <alignment horizontal="center" vertical="distributed" textRotation="255"/>
    </xf>
    <xf numFmtId="0" fontId="115" fillId="0" borderId="25" xfId="0" applyFont="1" applyBorder="1" applyAlignment="1">
      <alignment horizontal="center" vertical="distributed" textRotation="255"/>
    </xf>
    <xf numFmtId="0" fontId="15" fillId="0" borderId="28" xfId="0" applyFont="1" applyBorder="1" applyAlignment="1">
      <alignment horizontal="center" vertical="center"/>
    </xf>
    <xf numFmtId="0" fontId="15" fillId="0" borderId="63" xfId="71" applyFont="1" applyBorder="1" applyAlignment="1">
      <alignment horizontal="center" vertical="center"/>
      <protection/>
    </xf>
    <xf numFmtId="0" fontId="15" fillId="0" borderId="18" xfId="0" applyFont="1" applyBorder="1" applyAlignment="1">
      <alignment/>
    </xf>
    <xf numFmtId="0" fontId="15" fillId="0" borderId="28" xfId="71" applyFont="1" applyBorder="1" applyAlignment="1">
      <alignment horizontal="center"/>
      <protection/>
    </xf>
    <xf numFmtId="0" fontId="115" fillId="0" borderId="63" xfId="73" applyFont="1" applyFill="1" applyBorder="1" applyAlignment="1">
      <alignment horizontal="center" vertical="center"/>
      <protection/>
    </xf>
    <xf numFmtId="0" fontId="118" fillId="0" borderId="18" xfId="0" applyFont="1" applyBorder="1" applyAlignment="1">
      <alignment horizontal="center" vertical="center"/>
    </xf>
    <xf numFmtId="0" fontId="115" fillId="0" borderId="28" xfId="73" applyFont="1" applyFill="1" applyBorder="1" applyAlignment="1">
      <alignment horizontal="center" vertical="center"/>
      <protection/>
    </xf>
    <xf numFmtId="0" fontId="118" fillId="0" borderId="12" xfId="0" applyFont="1" applyBorder="1" applyAlignment="1">
      <alignment horizontal="center" vertical="center"/>
    </xf>
    <xf numFmtId="0" fontId="118" fillId="0" borderId="30" xfId="0" applyFont="1" applyBorder="1" applyAlignment="1">
      <alignment horizontal="center" vertical="center"/>
    </xf>
    <xf numFmtId="0" fontId="115" fillId="0" borderId="21" xfId="73" applyFont="1" applyFill="1" applyBorder="1" applyAlignment="1">
      <alignment horizontal="center" vertical="center"/>
      <protection/>
    </xf>
    <xf numFmtId="0" fontId="118" fillId="0" borderId="19" xfId="0" applyFont="1" applyBorder="1" applyAlignment="1">
      <alignment horizontal="center" vertical="center"/>
    </xf>
    <xf numFmtId="0" fontId="15" fillId="0" borderId="63" xfId="74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15" fillId="0" borderId="28" xfId="74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1" xfId="76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15" fillId="0" borderId="63" xfId="78" applyFont="1" applyFill="1" applyBorder="1" applyAlignment="1">
      <alignment horizontal="center" vertical="center"/>
      <protection/>
    </xf>
    <xf numFmtId="0" fontId="15" fillId="0" borderId="28" xfId="78" applyFont="1" applyFill="1" applyBorder="1" applyAlignment="1">
      <alignment horizontal="center" vertical="center"/>
      <protection/>
    </xf>
    <xf numFmtId="0" fontId="15" fillId="0" borderId="63" xfId="77" applyFont="1" applyFill="1" applyBorder="1" applyAlignment="1">
      <alignment horizontal="center" vertical="center"/>
      <protection/>
    </xf>
    <xf numFmtId="0" fontId="15" fillId="0" borderId="28" xfId="77" applyFont="1" applyFill="1" applyBorder="1" applyAlignment="1">
      <alignment horizontal="center" vertical="center"/>
      <protection/>
    </xf>
    <xf numFmtId="0" fontId="36" fillId="0" borderId="12" xfId="0" applyFont="1" applyBorder="1" applyAlignment="1">
      <alignment horizontal="center" vertical="center"/>
    </xf>
    <xf numFmtId="0" fontId="115" fillId="0" borderId="63" xfId="77" applyFont="1" applyFill="1" applyBorder="1" applyAlignment="1">
      <alignment horizontal="center" vertical="center"/>
      <protection/>
    </xf>
    <xf numFmtId="0" fontId="115" fillId="0" borderId="28" xfId="77" applyFont="1" applyFill="1" applyBorder="1" applyAlignment="1">
      <alignment horizontal="center" vertical="center"/>
      <protection/>
    </xf>
    <xf numFmtId="0" fontId="12" fillId="0" borderId="24" xfId="81" applyFont="1" applyBorder="1" applyAlignment="1">
      <alignment horizontal="center" vertical="distributed" textRotation="255"/>
      <protection/>
    </xf>
    <xf numFmtId="0" fontId="14" fillId="0" borderId="31" xfId="81" applyFont="1" applyBorder="1" applyAlignment="1">
      <alignment horizontal="right" vertical="center"/>
      <protection/>
    </xf>
    <xf numFmtId="0" fontId="14" fillId="0" borderId="16" xfId="0" applyFont="1" applyBorder="1" applyAlignment="1">
      <alignment horizontal="right" vertical="center"/>
    </xf>
    <xf numFmtId="0" fontId="12" fillId="0" borderId="63" xfId="81" applyFont="1" applyBorder="1" applyAlignment="1">
      <alignment horizontal="center" vertical="distributed" textRotation="255"/>
      <protection/>
    </xf>
    <xf numFmtId="0" fontId="12" fillId="0" borderId="15" xfId="81" applyFont="1" applyBorder="1" applyAlignment="1">
      <alignment horizontal="center" vertical="distributed" textRotation="255"/>
      <protection/>
    </xf>
    <xf numFmtId="0" fontId="12" fillId="0" borderId="28" xfId="8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5" fillId="0" borderId="63" xfId="84" applyFont="1" applyBorder="1" applyAlignment="1">
      <alignment horizontal="center" vertical="center"/>
      <protection/>
    </xf>
    <xf numFmtId="0" fontId="124" fillId="0" borderId="18" xfId="84" applyFont="1" applyBorder="1" applyAlignment="1">
      <alignment horizontal="center" vertical="center"/>
      <protection/>
    </xf>
    <xf numFmtId="0" fontId="115" fillId="0" borderId="18" xfId="84" applyFont="1" applyBorder="1" applyAlignment="1">
      <alignment horizontal="center" vertical="center"/>
      <protection/>
    </xf>
    <xf numFmtId="0" fontId="115" fillId="0" borderId="63" xfId="84" applyFont="1" applyBorder="1" applyAlignment="1">
      <alignment horizontal="center" vertical="center" wrapText="1"/>
      <protection/>
    </xf>
    <xf numFmtId="0" fontId="115" fillId="0" borderId="21" xfId="84" applyFont="1" applyBorder="1" applyAlignment="1">
      <alignment horizontal="center" vertical="center"/>
      <protection/>
    </xf>
    <xf numFmtId="0" fontId="115" fillId="0" borderId="19" xfId="84" applyFont="1" applyBorder="1" applyAlignment="1">
      <alignment horizontal="center" vertical="center"/>
      <protection/>
    </xf>
    <xf numFmtId="177" fontId="115" fillId="0" borderId="63" xfId="0" applyNumberFormat="1" applyFont="1" applyBorder="1" applyAlignment="1">
      <alignment horizontal="center" vertical="center"/>
    </xf>
    <xf numFmtId="177" fontId="115" fillId="0" borderId="18" xfId="0" applyNumberFormat="1" applyFont="1" applyBorder="1" applyAlignment="1">
      <alignment horizontal="center" vertical="center"/>
    </xf>
    <xf numFmtId="177" fontId="115" fillId="0" borderId="21" xfId="0" applyNumberFormat="1" applyFont="1" applyBorder="1" applyAlignment="1">
      <alignment horizontal="center" vertical="center"/>
    </xf>
    <xf numFmtId="177" fontId="115" fillId="0" borderId="19" xfId="0" applyNumberFormat="1" applyFont="1" applyBorder="1" applyAlignment="1">
      <alignment horizontal="center" vertical="center"/>
    </xf>
    <xf numFmtId="0" fontId="114" fillId="0" borderId="28" xfId="83" applyFont="1" applyBorder="1" applyAlignment="1">
      <alignment horizontal="center" vertical="center"/>
      <protection/>
    </xf>
    <xf numFmtId="0" fontId="114" fillId="0" borderId="12" xfId="83" applyFont="1" applyBorder="1" applyAlignment="1">
      <alignment horizontal="center" vertical="center"/>
      <protection/>
    </xf>
    <xf numFmtId="0" fontId="114" fillId="0" borderId="30" xfId="83" applyFont="1" applyBorder="1" applyAlignment="1">
      <alignment horizontal="center" vertical="center"/>
      <protection/>
    </xf>
    <xf numFmtId="0" fontId="114" fillId="0" borderId="16" xfId="83" applyFont="1" applyBorder="1" applyAlignment="1">
      <alignment/>
      <protection/>
    </xf>
    <xf numFmtId="0" fontId="114" fillId="0" borderId="25" xfId="0" applyFont="1" applyBorder="1" applyAlignment="1">
      <alignment/>
    </xf>
    <xf numFmtId="0" fontId="114" fillId="0" borderId="14" xfId="83" applyFont="1" applyBorder="1" applyAlignment="1">
      <alignment horizontal="center" vertical="center"/>
      <protection/>
    </xf>
    <xf numFmtId="0" fontId="114" fillId="0" borderId="14" xfId="83" applyFont="1" applyBorder="1" applyAlignment="1">
      <alignment horizontal="center" vertical="center" wrapText="1"/>
      <protection/>
    </xf>
    <xf numFmtId="0" fontId="114" fillId="0" borderId="18" xfId="0" applyFont="1" applyBorder="1" applyAlignment="1">
      <alignment horizontal="center" vertical="center" wrapText="1"/>
    </xf>
    <xf numFmtId="0" fontId="108" fillId="0" borderId="31" xfId="0" applyFont="1" applyBorder="1" applyAlignment="1">
      <alignment horizontal="right" vertical="center"/>
    </xf>
    <xf numFmtId="0" fontId="108" fillId="0" borderId="16" xfId="0" applyFont="1" applyBorder="1" applyAlignment="1">
      <alignment horizontal="right" vertical="center"/>
    </xf>
    <xf numFmtId="0" fontId="114" fillId="0" borderId="28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top" textRotation="255" wrapText="1"/>
    </xf>
    <xf numFmtId="0" fontId="118" fillId="0" borderId="18" xfId="0" applyFont="1" applyBorder="1" applyAlignment="1">
      <alignment/>
    </xf>
    <xf numFmtId="0" fontId="114" fillId="0" borderId="15" xfId="0" applyFont="1" applyBorder="1" applyAlignment="1">
      <alignment vertical="top" textRotation="255" wrapText="1"/>
    </xf>
    <xf numFmtId="0" fontId="117" fillId="0" borderId="18" xfId="0" applyFont="1" applyBorder="1" applyAlignment="1">
      <alignment/>
    </xf>
    <xf numFmtId="177" fontId="115" fillId="0" borderId="21" xfId="0" applyNumberFormat="1" applyFont="1" applyBorder="1" applyAlignment="1">
      <alignment horizontal="center" vertical="center" wrapText="1"/>
    </xf>
    <xf numFmtId="177" fontId="115" fillId="0" borderId="31" xfId="0" applyNumberFormat="1" applyFont="1" applyBorder="1" applyAlignment="1">
      <alignment horizontal="center" vertical="center" wrapText="1"/>
    </xf>
    <xf numFmtId="177" fontId="115" fillId="0" borderId="63" xfId="0" applyNumberFormat="1" applyFont="1" applyBorder="1" applyAlignment="1">
      <alignment horizontal="center" vertical="center" wrapText="1"/>
    </xf>
    <xf numFmtId="177" fontId="115" fillId="0" borderId="18" xfId="0" applyNumberFormat="1" applyFont="1" applyBorder="1" applyAlignment="1">
      <alignment horizontal="center" vertical="center" wrapText="1"/>
    </xf>
    <xf numFmtId="177" fontId="115" fillId="0" borderId="19" xfId="0" applyNumberFormat="1" applyFont="1" applyBorder="1" applyAlignment="1">
      <alignment horizontal="center" vertical="center" wrapText="1"/>
    </xf>
    <xf numFmtId="0" fontId="15" fillId="0" borderId="14" xfId="64" applyFont="1" applyBorder="1" applyAlignment="1">
      <alignment horizontal="center" vertical="center"/>
      <protection/>
    </xf>
    <xf numFmtId="0" fontId="15" fillId="0" borderId="23" xfId="64" applyFont="1" applyBorder="1" applyAlignment="1">
      <alignment horizontal="center" vertical="center"/>
      <protection/>
    </xf>
    <xf numFmtId="0" fontId="15" fillId="0" borderId="63" xfId="65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63" xfId="79" applyFont="1" applyBorder="1" applyAlignment="1">
      <alignment horizontal="center" vertical="center"/>
      <protection/>
    </xf>
    <xf numFmtId="0" fontId="15" fillId="0" borderId="18" xfId="79" applyFont="1" applyBorder="1" applyAlignment="1">
      <alignment horizontal="center" vertical="center"/>
      <protection/>
    </xf>
    <xf numFmtId="0" fontId="15" fillId="0" borderId="63" xfId="79" applyFont="1" applyFill="1" applyBorder="1" applyAlignment="1">
      <alignment horizontal="center" vertical="center"/>
      <protection/>
    </xf>
    <xf numFmtId="0" fontId="15" fillId="0" borderId="18" xfId="79" applyFont="1" applyFill="1" applyBorder="1" applyAlignment="1">
      <alignment horizontal="center" vertical="center"/>
      <protection/>
    </xf>
    <xf numFmtId="0" fontId="15" fillId="0" borderId="21" xfId="79" applyFont="1" applyFill="1" applyBorder="1" applyAlignment="1">
      <alignment horizontal="center" vertical="center"/>
      <protection/>
    </xf>
    <xf numFmtId="0" fontId="15" fillId="0" borderId="19" xfId="79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179" fontId="12" fillId="0" borderId="15" xfId="72" applyNumberFormat="1" applyFont="1" applyFill="1" applyBorder="1" applyAlignment="1">
      <alignment horizontal="center" wrapText="1"/>
      <protection/>
    </xf>
    <xf numFmtId="0" fontId="10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9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66" applyFont="1" applyBorder="1" applyAlignment="1">
      <alignment horizontal="center" vertical="center"/>
      <protection/>
    </xf>
    <xf numFmtId="0" fontId="15" fillId="0" borderId="18" xfId="66" applyFont="1" applyBorder="1" applyAlignment="1">
      <alignment horizontal="center" vertical="center"/>
      <protection/>
    </xf>
    <xf numFmtId="0" fontId="12" fillId="0" borderId="21" xfId="66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63" xfId="66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63" xfId="66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21" xfId="66" applyFont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089" xfId="64"/>
    <cellStyle name="標準_090" xfId="65"/>
    <cellStyle name="標準_091" xfId="66"/>
    <cellStyle name="標準_22数字で見る足立【介護保険課】" xfId="67"/>
    <cellStyle name="標準_8-0111提出用(20年度）（参照）_8-0131（福祉）" xfId="68"/>
    <cellStyle name="標準_8-0111提出用(20年度）（参照）_数字で見る足立原稿【中部福祉事務所】" xfId="69"/>
    <cellStyle name="標準_8-25_8-0131（福祉）" xfId="70"/>
    <cellStyle name="標準_8-27表(中部高齢)" xfId="71"/>
    <cellStyle name="標準_8-4561(2)" xfId="72"/>
    <cellStyle name="標準_8-52" xfId="73"/>
    <cellStyle name="標準_8-52_私立8-3338" xfId="74"/>
    <cellStyle name="標準_8-53" xfId="75"/>
    <cellStyle name="標準_8-53_私立8-3338" xfId="76"/>
    <cellStyle name="標準_8-53の後②（新規）" xfId="77"/>
    <cellStyle name="標準_8-53の後③（新規）" xfId="78"/>
    <cellStyle name="標準_8-67" xfId="79"/>
    <cellStyle name="標準_8-80" xfId="80"/>
    <cellStyle name="標準_Sheet1" xfId="81"/>
    <cellStyle name="標準_高齢サービス課8-2036" xfId="82"/>
    <cellStyle name="標準_児童給付係分／23-8-3943(1)(1)_26コピー8-3944" xfId="83"/>
    <cellStyle name="標準_児童給付係分／23-8-3943(1)(1)_8-4045（児童給付分）" xfId="84"/>
    <cellStyle name="標準_福祉部（レイアウト)(1)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71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914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714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19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895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2425"/>
          <a:ext cx="1895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447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447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743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057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1057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57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200025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657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1666875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866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1666875</xdr:colOff>
      <xdr:row>3</xdr:row>
      <xdr:rowOff>238125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1866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1571625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771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504825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400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3619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3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9525" y="323850"/>
          <a:ext cx="18669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35242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525" y="371475"/>
          <a:ext cx="533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428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19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57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676275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6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676275</xdr:colOff>
      <xdr:row>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66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428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1428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19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723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8" name="Line 8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9" name="Line 9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0" y="361950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1009650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000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1009650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000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1009650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1000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1009650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1000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371475"/>
          <a:ext cx="9429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0" y="352425"/>
          <a:ext cx="4191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361950"/>
          <a:ext cx="695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361950"/>
          <a:ext cx="695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1895475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895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61950"/>
          <a:ext cx="1152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1152525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52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714375</xdr:colOff>
      <xdr:row>6</xdr:row>
      <xdr:rowOff>152400</xdr:rowOff>
    </xdr:from>
    <xdr:ext cx="161925" cy="2857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362575" y="11239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714375</xdr:colOff>
      <xdr:row>7</xdr:row>
      <xdr:rowOff>152400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5362575" y="1285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714375</xdr:colOff>
      <xdr:row>8</xdr:row>
      <xdr:rowOff>142875</xdr:rowOff>
    </xdr:from>
    <xdr:ext cx="161925" cy="27622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5362575" y="14287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714375</xdr:colOff>
      <xdr:row>9</xdr:row>
      <xdr:rowOff>142875</xdr:rowOff>
    </xdr:from>
    <xdr:ext cx="161925" cy="295275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5362575" y="16002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3714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14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3714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352425"/>
          <a:ext cx="3429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81000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657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361950"/>
          <a:ext cx="1905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2" name="Line 3"/>
        <xdr:cNvSpPr>
          <a:spLocks/>
        </xdr:cNvSpPr>
      </xdr:nvSpPr>
      <xdr:spPr>
        <a:xfrm flipH="1" flipV="1">
          <a:off x="0" y="361950"/>
          <a:ext cx="1905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714375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714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38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19050</xdr:rowOff>
    </xdr:from>
    <xdr:to>
      <xdr:col>0</xdr:col>
      <xdr:colOff>828675</xdr:colOff>
      <xdr:row>12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1838325"/>
          <a:ext cx="819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38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81000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381000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381000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314325</xdr:rowOff>
    </xdr:to>
    <xdr:sp>
      <xdr:nvSpPr>
        <xdr:cNvPr id="1" name="Line 7"/>
        <xdr:cNvSpPr>
          <a:spLocks/>
        </xdr:cNvSpPr>
      </xdr:nvSpPr>
      <xdr:spPr>
        <a:xfrm flipH="1" flipV="1">
          <a:off x="0" y="552450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1</xdr:col>
      <xdr:colOff>0</xdr:colOff>
      <xdr:row>20</xdr:row>
      <xdr:rowOff>314325</xdr:rowOff>
    </xdr:to>
    <xdr:sp>
      <xdr:nvSpPr>
        <xdr:cNvPr id="2" name="Line 8"/>
        <xdr:cNvSpPr>
          <a:spLocks/>
        </xdr:cNvSpPr>
      </xdr:nvSpPr>
      <xdr:spPr>
        <a:xfrm flipH="1" flipV="1">
          <a:off x="9525" y="3752850"/>
          <a:ext cx="7524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2" name="Line 7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4" name="Line 2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5" name="Line 7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6" name="Line 12"/>
        <xdr:cNvSpPr>
          <a:spLocks/>
        </xdr:cNvSpPr>
      </xdr:nvSpPr>
      <xdr:spPr>
        <a:xfrm>
          <a:off x="9525" y="361950"/>
          <a:ext cx="1066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905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3619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381000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381000</xdr:colOff>
      <xdr:row>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381000</xdr:colOff>
      <xdr:row>3</xdr:row>
      <xdr:rowOff>266700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361950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4" name="Line 1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5" name="Line 2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1419225</xdr:colOff>
      <xdr:row>3</xdr:row>
      <xdr:rowOff>152400</xdr:rowOff>
    </xdr:to>
    <xdr:sp>
      <xdr:nvSpPr>
        <xdr:cNvPr id="6" name="Line 3"/>
        <xdr:cNvSpPr>
          <a:spLocks/>
        </xdr:cNvSpPr>
      </xdr:nvSpPr>
      <xdr:spPr>
        <a:xfrm>
          <a:off x="0" y="361950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342900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333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342900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361950"/>
          <a:ext cx="333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3" name="Line 4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4" name="Text Box 5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5" name="Text Box 6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6" name="Line 7"/>
        <xdr:cNvSpPr>
          <a:spLocks/>
        </xdr:cNvSpPr>
      </xdr:nvSpPr>
      <xdr:spPr>
        <a:xfrm>
          <a:off x="9525" y="361950"/>
          <a:ext cx="952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7" name="Text Box 8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95250</xdr:rowOff>
    </xdr:from>
    <xdr:ext cx="66675" cy="209550"/>
    <xdr:sp fLocksText="0">
      <xdr:nvSpPr>
        <xdr:cNvPr id="18" name="Text Box 9"/>
        <xdr:cNvSpPr txBox="1">
          <a:spLocks noChangeArrowheads="1"/>
        </xdr:cNvSpPr>
      </xdr:nvSpPr>
      <xdr:spPr>
        <a:xfrm>
          <a:off x="4819650" y="2571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4" name="Line 1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5" name="Line 2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561975</xdr:colOff>
      <xdr:row>4</xdr:row>
      <xdr:rowOff>161925</xdr:rowOff>
    </xdr:to>
    <xdr:sp>
      <xdr:nvSpPr>
        <xdr:cNvPr id="6" name="Line 3"/>
        <xdr:cNvSpPr>
          <a:spLocks/>
        </xdr:cNvSpPr>
      </xdr:nvSpPr>
      <xdr:spPr>
        <a:xfrm>
          <a:off x="0" y="314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35"/>
        <xdr:cNvSpPr>
          <a:spLocks/>
        </xdr:cNvSpPr>
      </xdr:nvSpPr>
      <xdr:spPr>
        <a:xfrm>
          <a:off x="9525" y="333375"/>
          <a:ext cx="1914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476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1476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504825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504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504825</xdr:colOff>
      <xdr:row>5</xdr:row>
      <xdr:rowOff>152400</xdr:rowOff>
    </xdr:to>
    <xdr:sp>
      <xdr:nvSpPr>
        <xdr:cNvPr id="2" name="Line 3"/>
        <xdr:cNvSpPr>
          <a:spLocks/>
        </xdr:cNvSpPr>
      </xdr:nvSpPr>
      <xdr:spPr>
        <a:xfrm>
          <a:off x="0" y="361950"/>
          <a:ext cx="504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504825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0" y="361950"/>
          <a:ext cx="504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504825</xdr:colOff>
      <xdr:row>5</xdr:row>
      <xdr:rowOff>152400</xdr:rowOff>
    </xdr:to>
    <xdr:sp>
      <xdr:nvSpPr>
        <xdr:cNvPr id="4" name="Line 6"/>
        <xdr:cNvSpPr>
          <a:spLocks/>
        </xdr:cNvSpPr>
      </xdr:nvSpPr>
      <xdr:spPr>
        <a:xfrm>
          <a:off x="0" y="361950"/>
          <a:ext cx="504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352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352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5" customWidth="1"/>
    <col min="2" max="2" width="17.421875" style="46" customWidth="1"/>
    <col min="3" max="4" width="17.421875" style="47" customWidth="1"/>
    <col min="5" max="5" width="17.421875" style="46" customWidth="1"/>
    <col min="6" max="16384" width="9.00390625" style="5" customWidth="1"/>
  </cols>
  <sheetData>
    <row r="1" spans="1:5" s="11" customFormat="1" ht="79.5" customHeight="1">
      <c r="A1" s="1434" t="s">
        <v>1216</v>
      </c>
      <c r="B1" s="7"/>
      <c r="C1" s="8"/>
      <c r="D1" s="9"/>
      <c r="E1" s="10"/>
    </row>
    <row r="2" spans="1:5" ht="13.5">
      <c r="A2" s="12"/>
      <c r="B2" s="13"/>
      <c r="C2" s="13"/>
      <c r="D2" s="13"/>
      <c r="E2" s="14"/>
    </row>
    <row r="3" spans="1:5" ht="13.5">
      <c r="A3" s="12"/>
      <c r="B3" s="13"/>
      <c r="C3" s="13"/>
      <c r="D3" s="13"/>
      <c r="E3" s="14"/>
    </row>
    <row r="4" spans="1:5" ht="13.5">
      <c r="A4" s="12"/>
      <c r="B4" s="13"/>
      <c r="C4" s="13"/>
      <c r="D4" s="13"/>
      <c r="E4" s="14"/>
    </row>
    <row r="5" spans="1:5" ht="15" customHeight="1">
      <c r="A5" s="15" t="s">
        <v>0</v>
      </c>
      <c r="B5" s="13"/>
      <c r="C5" s="13"/>
      <c r="D5" s="13"/>
      <c r="E5" s="14"/>
    </row>
    <row r="6" spans="1:5" ht="15" customHeight="1" thickBot="1">
      <c r="A6" s="16" t="s">
        <v>1</v>
      </c>
      <c r="B6" s="13"/>
      <c r="C6" s="13"/>
      <c r="D6" s="13"/>
      <c r="E6" s="17" t="s">
        <v>2</v>
      </c>
    </row>
    <row r="7" spans="1:5" s="21" customFormat="1" ht="16.5" customHeight="1" thickTop="1">
      <c r="A7" s="18" t="s">
        <v>3</v>
      </c>
      <c r="B7" s="19" t="s">
        <v>4</v>
      </c>
      <c r="C7" s="20" t="s">
        <v>5</v>
      </c>
      <c r="D7" s="19" t="s">
        <v>6</v>
      </c>
      <c r="E7" s="20" t="s">
        <v>7</v>
      </c>
    </row>
    <row r="8" spans="1:5" s="21" customFormat="1" ht="15.75" customHeight="1">
      <c r="A8" s="22" t="s">
        <v>8</v>
      </c>
      <c r="B8" s="23">
        <v>13686371</v>
      </c>
      <c r="C8" s="24">
        <v>232255</v>
      </c>
      <c r="D8" s="25">
        <v>292048</v>
      </c>
      <c r="E8" s="26">
        <v>2.13</v>
      </c>
    </row>
    <row r="9" spans="1:5" s="21" customFormat="1" ht="15.75" customHeight="1">
      <c r="A9" s="22" t="s">
        <v>9</v>
      </c>
      <c r="B9" s="27">
        <v>9421085</v>
      </c>
      <c r="C9" s="28">
        <v>174549</v>
      </c>
      <c r="D9" s="25">
        <v>215658</v>
      </c>
      <c r="E9" s="26">
        <v>2.29</v>
      </c>
    </row>
    <row r="10" spans="1:5" s="21" customFormat="1" ht="15.75" customHeight="1">
      <c r="A10" s="22"/>
      <c r="B10" s="29"/>
      <c r="C10" s="30"/>
      <c r="D10" s="25"/>
      <c r="E10" s="26"/>
    </row>
    <row r="11" spans="1:5" s="21" customFormat="1" ht="15.75" customHeight="1">
      <c r="A11" s="31" t="s">
        <v>10</v>
      </c>
      <c r="B11" s="32">
        <v>675017</v>
      </c>
      <c r="C11" s="33">
        <v>18787</v>
      </c>
      <c r="D11" s="34">
        <v>24854</v>
      </c>
      <c r="E11" s="35">
        <v>3.68</v>
      </c>
    </row>
    <row r="12" spans="1:5" s="21" customFormat="1" ht="15.75" customHeight="1">
      <c r="A12" s="22" t="s">
        <v>11</v>
      </c>
      <c r="B12" s="27">
        <v>60246</v>
      </c>
      <c r="C12" s="28">
        <v>561</v>
      </c>
      <c r="D12" s="25">
        <v>613</v>
      </c>
      <c r="E12" s="26">
        <v>1.02</v>
      </c>
    </row>
    <row r="13" spans="1:5" s="21" customFormat="1" ht="15.75" customHeight="1">
      <c r="A13" s="22" t="s">
        <v>12</v>
      </c>
      <c r="B13" s="27">
        <v>151607</v>
      </c>
      <c r="C13" s="28">
        <v>976</v>
      </c>
      <c r="D13" s="25">
        <v>1122</v>
      </c>
      <c r="E13" s="26">
        <v>0.74</v>
      </c>
    </row>
    <row r="14" spans="1:5" s="21" customFormat="1" ht="15.75" customHeight="1">
      <c r="A14" s="22" t="s">
        <v>13</v>
      </c>
      <c r="B14" s="27">
        <v>250394</v>
      </c>
      <c r="C14" s="24">
        <v>1947</v>
      </c>
      <c r="D14" s="25">
        <v>2302</v>
      </c>
      <c r="E14" s="26">
        <v>0.92</v>
      </c>
    </row>
    <row r="15" spans="1:5" s="21" customFormat="1" ht="15.75" customHeight="1">
      <c r="A15" s="22" t="s">
        <v>14</v>
      </c>
      <c r="B15" s="27">
        <v>340575</v>
      </c>
      <c r="C15" s="24">
        <v>9031</v>
      </c>
      <c r="D15" s="25">
        <v>10355</v>
      </c>
      <c r="E15" s="26">
        <v>3.04</v>
      </c>
    </row>
    <row r="16" spans="1:5" s="21" customFormat="1" ht="15.75" customHeight="1">
      <c r="A16" s="22" t="s">
        <v>15</v>
      </c>
      <c r="B16" s="27">
        <v>224405</v>
      </c>
      <c r="C16" s="24">
        <v>2086</v>
      </c>
      <c r="D16" s="25">
        <v>2375</v>
      </c>
      <c r="E16" s="26">
        <v>1.06</v>
      </c>
    </row>
    <row r="17" spans="1:5" s="21" customFormat="1" ht="15.75" customHeight="1">
      <c r="A17" s="22" t="s">
        <v>16</v>
      </c>
      <c r="B17" s="27">
        <v>201452</v>
      </c>
      <c r="C17" s="24">
        <v>8115</v>
      </c>
      <c r="D17" s="25">
        <v>8785</v>
      </c>
      <c r="E17" s="26">
        <v>4.36</v>
      </c>
    </row>
    <row r="18" spans="1:5" s="21" customFormat="1" ht="15.75" customHeight="1">
      <c r="A18" s="22" t="s">
        <v>17</v>
      </c>
      <c r="B18" s="27">
        <v>261687</v>
      </c>
      <c r="C18" s="24">
        <v>6577</v>
      </c>
      <c r="D18" s="25">
        <v>8144</v>
      </c>
      <c r="E18" s="26">
        <v>3.11</v>
      </c>
    </row>
    <row r="19" spans="1:5" s="21" customFormat="1" ht="15.75" customHeight="1">
      <c r="A19" s="22" t="s">
        <v>18</v>
      </c>
      <c r="B19" s="27">
        <v>505697</v>
      </c>
      <c r="C19" s="24">
        <v>7778</v>
      </c>
      <c r="D19" s="25">
        <v>9905</v>
      </c>
      <c r="E19" s="26">
        <v>1.96</v>
      </c>
    </row>
    <row r="20" spans="1:5" s="21" customFormat="1" ht="15.75" customHeight="1">
      <c r="A20" s="22" t="s">
        <v>19</v>
      </c>
      <c r="B20" s="27">
        <v>395210</v>
      </c>
      <c r="C20" s="24">
        <v>4805</v>
      </c>
      <c r="D20" s="25">
        <v>5664</v>
      </c>
      <c r="E20" s="26">
        <v>1.43</v>
      </c>
    </row>
    <row r="21" spans="1:5" s="21" customFormat="1" ht="15.75" customHeight="1">
      <c r="A21" s="22" t="s">
        <v>20</v>
      </c>
      <c r="B21" s="27">
        <v>281499</v>
      </c>
      <c r="C21" s="24">
        <v>2482</v>
      </c>
      <c r="D21" s="25">
        <v>2908</v>
      </c>
      <c r="E21" s="26">
        <v>1.03</v>
      </c>
    </row>
    <row r="22" spans="1:5" s="21" customFormat="1" ht="15.75" customHeight="1">
      <c r="A22" s="22" t="s">
        <v>21</v>
      </c>
      <c r="B22" s="27">
        <v>725600</v>
      </c>
      <c r="C22" s="24">
        <v>13597</v>
      </c>
      <c r="D22" s="25">
        <v>16686</v>
      </c>
      <c r="E22" s="26">
        <v>2.3</v>
      </c>
    </row>
    <row r="23" spans="1:5" s="21" customFormat="1" ht="15.75" customHeight="1">
      <c r="A23" s="22" t="s">
        <v>22</v>
      </c>
      <c r="B23" s="27">
        <v>917670</v>
      </c>
      <c r="C23" s="24">
        <v>8733</v>
      </c>
      <c r="D23" s="25">
        <v>10225</v>
      </c>
      <c r="E23" s="26">
        <v>1.11</v>
      </c>
    </row>
    <row r="24" spans="1:5" s="21" customFormat="1" ht="15.75" customHeight="1">
      <c r="A24" s="22" t="s">
        <v>23</v>
      </c>
      <c r="B24" s="27">
        <v>228402</v>
      </c>
      <c r="C24" s="24">
        <v>2908</v>
      </c>
      <c r="D24" s="25">
        <v>3256</v>
      </c>
      <c r="E24" s="26">
        <v>1.43</v>
      </c>
    </row>
    <row r="25" spans="1:5" s="21" customFormat="1" ht="15.75" customHeight="1">
      <c r="A25" s="22" t="s">
        <v>24</v>
      </c>
      <c r="B25" s="27">
        <v>333901</v>
      </c>
      <c r="C25" s="24">
        <v>6631</v>
      </c>
      <c r="D25" s="25">
        <v>7538</v>
      </c>
      <c r="E25" s="26">
        <v>2.26</v>
      </c>
    </row>
    <row r="26" spans="1:5" s="21" customFormat="1" ht="15.75" customHeight="1">
      <c r="A26" s="22" t="s">
        <v>25</v>
      </c>
      <c r="B26" s="27">
        <v>573417</v>
      </c>
      <c r="C26" s="24">
        <v>6617</v>
      </c>
      <c r="D26" s="25">
        <v>7648</v>
      </c>
      <c r="E26" s="26">
        <v>1.33</v>
      </c>
    </row>
    <row r="27" spans="1:5" s="21" customFormat="1" ht="15.75" customHeight="1">
      <c r="A27" s="22" t="s">
        <v>26</v>
      </c>
      <c r="B27" s="27">
        <v>295860</v>
      </c>
      <c r="C27" s="24">
        <v>6244</v>
      </c>
      <c r="D27" s="25">
        <v>6977</v>
      </c>
      <c r="E27" s="26">
        <v>2.36</v>
      </c>
    </row>
    <row r="28" spans="1:5" s="21" customFormat="1" ht="15.75" customHeight="1">
      <c r="A28" s="22" t="s">
        <v>27</v>
      </c>
      <c r="B28" s="27">
        <v>346766</v>
      </c>
      <c r="C28" s="24">
        <v>7855</v>
      </c>
      <c r="D28" s="25">
        <v>9536</v>
      </c>
      <c r="E28" s="26">
        <v>2.75</v>
      </c>
    </row>
    <row r="29" spans="1:5" s="21" customFormat="1" ht="15.75" customHeight="1">
      <c r="A29" s="22" t="s">
        <v>28</v>
      </c>
      <c r="B29" s="27">
        <v>214832</v>
      </c>
      <c r="C29" s="24">
        <v>5376</v>
      </c>
      <c r="D29" s="25">
        <v>6482</v>
      </c>
      <c r="E29" s="26">
        <v>3.02</v>
      </c>
    </row>
    <row r="30" spans="1:5" s="21" customFormat="1" ht="15.75" customHeight="1">
      <c r="A30" s="22" t="s">
        <v>29</v>
      </c>
      <c r="B30" s="27">
        <v>571154</v>
      </c>
      <c r="C30" s="24">
        <v>14104</v>
      </c>
      <c r="D30" s="25">
        <v>18455</v>
      </c>
      <c r="E30" s="26">
        <v>3.23</v>
      </c>
    </row>
    <row r="31" spans="1:5" s="21" customFormat="1" ht="15.75" customHeight="1">
      <c r="A31" s="22" t="s">
        <v>30</v>
      </c>
      <c r="B31" s="27">
        <v>728825</v>
      </c>
      <c r="C31" s="24">
        <v>13185</v>
      </c>
      <c r="D31" s="25">
        <v>17101</v>
      </c>
      <c r="E31" s="26">
        <v>2.35</v>
      </c>
    </row>
    <row r="32" spans="1:5" s="21" customFormat="1" ht="15.75" customHeight="1">
      <c r="A32" s="36" t="s">
        <v>31</v>
      </c>
      <c r="B32" s="27">
        <v>448350</v>
      </c>
      <c r="C32" s="24">
        <v>10630</v>
      </c>
      <c r="D32" s="25">
        <v>13791</v>
      </c>
      <c r="E32" s="26">
        <v>3.08</v>
      </c>
    </row>
    <row r="33" spans="1:5" s="21" customFormat="1" ht="15.75" customHeight="1">
      <c r="A33" s="37" t="s">
        <v>32</v>
      </c>
      <c r="B33" s="38">
        <v>688519</v>
      </c>
      <c r="C33" s="39">
        <v>15524</v>
      </c>
      <c r="D33" s="40">
        <v>20936</v>
      </c>
      <c r="E33" s="41">
        <v>3.04</v>
      </c>
    </row>
    <row r="34" spans="1:5" ht="12.75" customHeight="1">
      <c r="A34" s="42"/>
      <c r="B34" s="43"/>
      <c r="C34" s="44"/>
      <c r="D34" s="44"/>
      <c r="E34" s="45" t="s">
        <v>33</v>
      </c>
    </row>
    <row r="35" ht="12.75" customHeight="1">
      <c r="E35" s="17" t="s">
        <v>34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5" customWidth="1"/>
    <col min="2" max="7" width="7.57421875" style="5" customWidth="1"/>
    <col min="8" max="8" width="5.421875" style="5" bestFit="1" customWidth="1"/>
    <col min="9" max="10" width="5.57421875" style="5" customWidth="1"/>
    <col min="11" max="11" width="9.00390625" style="5" customWidth="1"/>
    <col min="12" max="12" width="4.7109375" style="5" customWidth="1"/>
    <col min="13" max="13" width="5.421875" style="5" customWidth="1"/>
    <col min="14" max="16384" width="9.00390625" style="5" customWidth="1"/>
  </cols>
  <sheetData>
    <row r="1" spans="1:11" ht="13.5">
      <c r="A1" s="73" t="s">
        <v>138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4.25" thickBot="1">
      <c r="A2" s="76"/>
      <c r="B2" s="49"/>
      <c r="C2" s="49"/>
      <c r="D2" s="49"/>
      <c r="E2" s="49"/>
      <c r="F2" s="49"/>
      <c r="G2" s="49"/>
      <c r="H2" s="49"/>
      <c r="I2" s="49"/>
      <c r="J2" s="49"/>
      <c r="K2" s="49"/>
      <c r="M2" s="173" t="s">
        <v>139</v>
      </c>
    </row>
    <row r="3" spans="1:13" s="21" customFormat="1" ht="12.75" thickTop="1">
      <c r="A3" s="219" t="s">
        <v>140</v>
      </c>
      <c r="B3" s="1482" t="s">
        <v>141</v>
      </c>
      <c r="C3" s="220" t="s">
        <v>142</v>
      </c>
      <c r="D3" s="221"/>
      <c r="E3" s="221"/>
      <c r="F3" s="221"/>
      <c r="G3" s="220" t="s">
        <v>143</v>
      </c>
      <c r="H3" s="221"/>
      <c r="I3" s="221"/>
      <c r="J3" s="222"/>
      <c r="K3" s="1483" t="s">
        <v>144</v>
      </c>
      <c r="L3" s="1450" t="s">
        <v>145</v>
      </c>
      <c r="M3" s="223" t="s">
        <v>146</v>
      </c>
    </row>
    <row r="4" spans="1:13" s="21" customFormat="1" ht="12">
      <c r="A4" s="78"/>
      <c r="B4" s="1482"/>
      <c r="C4" s="1481" t="s">
        <v>68</v>
      </c>
      <c r="D4" s="1481" t="s">
        <v>147</v>
      </c>
      <c r="E4" s="1481" t="s">
        <v>148</v>
      </c>
      <c r="F4" s="1481" t="s">
        <v>149</v>
      </c>
      <c r="G4" s="1481" t="s">
        <v>68</v>
      </c>
      <c r="H4" s="1481" t="s">
        <v>150</v>
      </c>
      <c r="I4" s="1481" t="s">
        <v>151</v>
      </c>
      <c r="J4" s="1481" t="s">
        <v>152</v>
      </c>
      <c r="K4" s="1484"/>
      <c r="L4" s="1486"/>
      <c r="M4" s="224" t="s">
        <v>153</v>
      </c>
    </row>
    <row r="5" spans="1:13" s="21" customFormat="1" ht="12">
      <c r="A5" s="225" t="s">
        <v>154</v>
      </c>
      <c r="B5" s="1436"/>
      <c r="C5" s="1440"/>
      <c r="D5" s="1440"/>
      <c r="E5" s="1440"/>
      <c r="F5" s="1440"/>
      <c r="G5" s="1440"/>
      <c r="H5" s="1440"/>
      <c r="I5" s="1440"/>
      <c r="J5" s="1440"/>
      <c r="K5" s="1485"/>
      <c r="L5" s="1461"/>
      <c r="M5" s="226" t="s">
        <v>155</v>
      </c>
    </row>
    <row r="6" spans="1:13" s="21" customFormat="1" ht="12">
      <c r="A6" s="56">
        <v>27</v>
      </c>
      <c r="B6" s="227">
        <v>9782</v>
      </c>
      <c r="C6" s="227">
        <v>8684</v>
      </c>
      <c r="D6" s="227">
        <v>4523</v>
      </c>
      <c r="E6" s="227">
        <v>2339</v>
      </c>
      <c r="F6" s="227">
        <v>1822</v>
      </c>
      <c r="G6" s="227">
        <v>999</v>
      </c>
      <c r="H6" s="227">
        <v>11</v>
      </c>
      <c r="I6" s="227">
        <v>386</v>
      </c>
      <c r="J6" s="227">
        <v>602</v>
      </c>
      <c r="K6" s="228" t="s">
        <v>156</v>
      </c>
      <c r="L6" s="227">
        <v>93</v>
      </c>
      <c r="M6" s="59">
        <v>6</v>
      </c>
    </row>
    <row r="7" spans="1:13" s="21" customFormat="1" ht="12">
      <c r="A7" s="60">
        <v>28</v>
      </c>
      <c r="B7" s="105">
        <v>9787</v>
      </c>
      <c r="C7" s="105">
        <v>8529</v>
      </c>
      <c r="D7" s="105">
        <v>4430</v>
      </c>
      <c r="E7" s="105">
        <v>2323</v>
      </c>
      <c r="F7" s="105">
        <v>1776</v>
      </c>
      <c r="G7" s="105">
        <v>1015</v>
      </c>
      <c r="H7" s="105">
        <v>12</v>
      </c>
      <c r="I7" s="105">
        <v>396</v>
      </c>
      <c r="J7" s="105">
        <v>607</v>
      </c>
      <c r="K7" s="229">
        <v>145</v>
      </c>
      <c r="L7" s="105">
        <v>92</v>
      </c>
      <c r="M7" s="63">
        <v>6</v>
      </c>
    </row>
    <row r="8" spans="1:14" s="21" customFormat="1" ht="12">
      <c r="A8" s="230">
        <v>29</v>
      </c>
      <c r="B8" s="231">
        <v>9660</v>
      </c>
      <c r="C8" s="231">
        <v>8425</v>
      </c>
      <c r="D8" s="231">
        <v>4383</v>
      </c>
      <c r="E8" s="231">
        <v>2313</v>
      </c>
      <c r="F8" s="231">
        <v>1729</v>
      </c>
      <c r="G8" s="231">
        <v>988</v>
      </c>
      <c r="H8" s="231">
        <v>10</v>
      </c>
      <c r="I8" s="231">
        <v>391</v>
      </c>
      <c r="J8" s="231">
        <v>587</v>
      </c>
      <c r="K8" s="231">
        <v>148</v>
      </c>
      <c r="L8" s="231">
        <v>93</v>
      </c>
      <c r="M8" s="232">
        <v>6</v>
      </c>
      <c r="N8" s="233"/>
    </row>
    <row r="9" spans="1:12" ht="13.5">
      <c r="A9" s="112" t="s">
        <v>157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12"/>
      <c r="B10" s="12"/>
      <c r="C10" s="12"/>
      <c r="D10" s="94"/>
      <c r="E10" s="12"/>
      <c r="F10" s="12"/>
      <c r="G10" s="12"/>
      <c r="H10" s="12"/>
      <c r="I10" s="12"/>
      <c r="J10" s="12"/>
      <c r="K10" s="12"/>
      <c r="L10" s="12"/>
    </row>
    <row r="12" ht="13.5">
      <c r="G12" s="234"/>
    </row>
    <row r="14" ht="13.5">
      <c r="F14" s="1"/>
    </row>
  </sheetData>
  <sheetProtection/>
  <mergeCells count="11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B3:B5"/>
    <mergeCell ref="K3:K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5" customWidth="1"/>
    <col min="2" max="2" width="16.8515625" style="5" customWidth="1"/>
    <col min="3" max="3" width="16.421875" style="5" customWidth="1"/>
    <col min="4" max="4" width="16.140625" style="5" customWidth="1"/>
    <col min="5" max="5" width="19.00390625" style="5" customWidth="1"/>
    <col min="6" max="16384" width="9.00390625" style="5" customWidth="1"/>
  </cols>
  <sheetData>
    <row r="1" spans="1:4" ht="13.5">
      <c r="A1" s="73" t="s">
        <v>158</v>
      </c>
      <c r="B1" s="74"/>
      <c r="C1" s="71"/>
      <c r="D1" s="97"/>
    </row>
    <row r="2" spans="1:5" ht="14.25" thickBot="1">
      <c r="A2" s="73"/>
      <c r="B2" s="74"/>
      <c r="C2" s="71"/>
      <c r="D2" s="97"/>
      <c r="E2" s="173" t="s">
        <v>159</v>
      </c>
    </row>
    <row r="3" spans="1:5" s="21" customFormat="1" ht="12.75" thickTop="1">
      <c r="A3" s="235" t="s">
        <v>160</v>
      </c>
      <c r="B3" s="1437" t="s">
        <v>161</v>
      </c>
      <c r="C3" s="1437" t="s">
        <v>162</v>
      </c>
      <c r="D3" s="1437" t="s">
        <v>163</v>
      </c>
      <c r="E3" s="1438" t="s">
        <v>164</v>
      </c>
    </row>
    <row r="4" spans="1:5" s="21" customFormat="1" ht="12">
      <c r="A4" s="101" t="s">
        <v>165</v>
      </c>
      <c r="B4" s="1436"/>
      <c r="C4" s="1436"/>
      <c r="D4" s="1436"/>
      <c r="E4" s="1439"/>
    </row>
    <row r="5" spans="1:5" s="21" customFormat="1" ht="12">
      <c r="A5" s="56">
        <v>27</v>
      </c>
      <c r="B5" s="236">
        <v>1144</v>
      </c>
      <c r="C5" s="236">
        <v>817</v>
      </c>
      <c r="D5" s="236">
        <v>294</v>
      </c>
      <c r="E5" s="237">
        <v>33</v>
      </c>
    </row>
    <row r="6" spans="1:5" s="21" customFormat="1" ht="12">
      <c r="A6" s="60">
        <v>28</v>
      </c>
      <c r="B6" s="238">
        <v>1135</v>
      </c>
      <c r="C6" s="238">
        <v>816</v>
      </c>
      <c r="D6" s="238">
        <v>291</v>
      </c>
      <c r="E6" s="239">
        <v>28</v>
      </c>
    </row>
    <row r="7" spans="1:5" s="21" customFormat="1" ht="12">
      <c r="A7" s="64">
        <v>29</v>
      </c>
      <c r="B7" s="240">
        <v>1156</v>
      </c>
      <c r="C7" s="240">
        <v>831</v>
      </c>
      <c r="D7" s="240">
        <v>298</v>
      </c>
      <c r="E7" s="241">
        <v>27</v>
      </c>
    </row>
    <row r="8" spans="1:5" ht="13.5">
      <c r="A8" s="42" t="s">
        <v>166</v>
      </c>
      <c r="B8" s="160"/>
      <c r="C8" s="160"/>
      <c r="D8" s="160"/>
      <c r="E8" s="160"/>
    </row>
    <row r="9" spans="1:5" ht="13.5">
      <c r="A9" s="160"/>
      <c r="B9" s="160"/>
      <c r="C9" s="160"/>
      <c r="D9" s="160"/>
      <c r="E9" s="160"/>
    </row>
    <row r="19" ht="13.5">
      <c r="G19" s="234"/>
    </row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8.57421875" style="5" customWidth="1"/>
    <col min="3" max="3" width="13.00390625" style="5" customWidth="1"/>
    <col min="4" max="16384" width="9.00390625" style="5" customWidth="1"/>
  </cols>
  <sheetData>
    <row r="1" spans="1:2" ht="13.5">
      <c r="A1" s="73" t="s">
        <v>167</v>
      </c>
      <c r="B1" s="74"/>
    </row>
    <row r="2" spans="1:2" s="75" customFormat="1" ht="14.25" thickBot="1">
      <c r="A2" s="73"/>
      <c r="B2" s="97" t="s">
        <v>168</v>
      </c>
    </row>
    <row r="3" spans="1:3" s="21" customFormat="1" ht="12.75" thickTop="1">
      <c r="A3" s="242" t="s">
        <v>160</v>
      </c>
      <c r="B3" s="52" t="s">
        <v>169</v>
      </c>
      <c r="C3" s="199"/>
    </row>
    <row r="4" spans="1:3" s="21" customFormat="1" ht="12">
      <c r="A4" s="243" t="s">
        <v>165</v>
      </c>
      <c r="B4" s="55" t="s">
        <v>170</v>
      </c>
      <c r="C4" s="199"/>
    </row>
    <row r="5" spans="1:3" s="21" customFormat="1" ht="12">
      <c r="A5" s="210">
        <v>27</v>
      </c>
      <c r="B5" s="244">
        <v>625</v>
      </c>
      <c r="C5" s="199"/>
    </row>
    <row r="6" spans="1:3" s="21" customFormat="1" ht="12">
      <c r="A6" s="210">
        <v>28</v>
      </c>
      <c r="B6" s="244">
        <v>613</v>
      </c>
      <c r="C6" s="199"/>
    </row>
    <row r="7" spans="1:3" s="21" customFormat="1" ht="12">
      <c r="A7" s="213">
        <v>29</v>
      </c>
      <c r="B7" s="245">
        <v>620</v>
      </c>
      <c r="C7" s="199"/>
    </row>
    <row r="8" spans="1:3" ht="13.5">
      <c r="A8" s="42" t="s">
        <v>166</v>
      </c>
      <c r="B8" s="97"/>
      <c r="C8" s="115"/>
    </row>
    <row r="9" spans="2:3" ht="13.5">
      <c r="B9" s="115"/>
      <c r="C9" s="115"/>
    </row>
    <row r="10" ht="13.5">
      <c r="C10" s="115"/>
    </row>
    <row r="11" ht="13.5">
      <c r="C11" s="115"/>
    </row>
    <row r="19" ht="13.5">
      <c r="G19" s="234"/>
    </row>
  </sheetData>
  <sheetProtection/>
  <printOptions/>
  <pageMargins left="0.984251968503937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5" customWidth="1"/>
    <col min="2" max="4" width="21.57421875" style="5" customWidth="1"/>
    <col min="5" max="5" width="13.421875" style="5" customWidth="1"/>
    <col min="6" max="6" width="15.8515625" style="5" customWidth="1"/>
    <col min="7" max="16384" width="9.00390625" style="5" customWidth="1"/>
  </cols>
  <sheetData>
    <row r="1" spans="1:3" ht="13.5">
      <c r="A1" s="73" t="s">
        <v>171</v>
      </c>
      <c r="B1" s="74"/>
      <c r="C1" s="74"/>
    </row>
    <row r="2" spans="1:4" ht="14.25" thickBot="1">
      <c r="A2" s="73"/>
      <c r="B2" s="74"/>
      <c r="C2" s="74"/>
      <c r="D2" s="97" t="s">
        <v>139</v>
      </c>
    </row>
    <row r="3" spans="1:6" s="21" customFormat="1" ht="12.75" thickTop="1">
      <c r="A3" s="242" t="s">
        <v>160</v>
      </c>
      <c r="B3" s="246"/>
      <c r="C3" s="247" t="s">
        <v>172</v>
      </c>
      <c r="D3" s="98"/>
      <c r="E3" s="248"/>
      <c r="F3" s="199"/>
    </row>
    <row r="4" spans="1:6" s="21" customFormat="1" ht="24">
      <c r="A4" s="249" t="s">
        <v>165</v>
      </c>
      <c r="B4" s="250" t="s">
        <v>173</v>
      </c>
      <c r="C4" s="251" t="s">
        <v>174</v>
      </c>
      <c r="D4" s="252" t="s">
        <v>175</v>
      </c>
      <c r="E4" s="253"/>
      <c r="F4" s="253"/>
    </row>
    <row r="5" spans="1:6" s="21" customFormat="1" ht="12">
      <c r="A5" s="207">
        <v>27</v>
      </c>
      <c r="B5" s="254">
        <v>6901</v>
      </c>
      <c r="C5" s="255">
        <v>6274</v>
      </c>
      <c r="D5" s="256">
        <v>627</v>
      </c>
      <c r="E5" s="257"/>
      <c r="F5" s="257"/>
    </row>
    <row r="6" spans="1:6" s="21" customFormat="1" ht="12">
      <c r="A6" s="210">
        <v>28</v>
      </c>
      <c r="B6" s="106">
        <v>6796</v>
      </c>
      <c r="C6" s="258">
        <v>6146</v>
      </c>
      <c r="D6" s="259">
        <v>650</v>
      </c>
      <c r="E6" s="257"/>
      <c r="F6" s="257"/>
    </row>
    <row r="7" spans="1:6" s="21" customFormat="1" ht="12">
      <c r="A7" s="213">
        <v>29</v>
      </c>
      <c r="B7" s="260">
        <v>6690</v>
      </c>
      <c r="C7" s="261">
        <v>6073</v>
      </c>
      <c r="D7" s="262">
        <v>617</v>
      </c>
      <c r="E7" s="257"/>
      <c r="F7" s="257"/>
    </row>
    <row r="8" spans="1:6" ht="13.5">
      <c r="A8" s="42" t="s">
        <v>166</v>
      </c>
      <c r="B8" s="112"/>
      <c r="C8" s="112"/>
      <c r="D8" s="263" t="s">
        <v>176</v>
      </c>
      <c r="F8" s="264"/>
    </row>
    <row r="19" ht="13.5">
      <c r="G19" s="234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25">
      <selection activeCell="J8" sqref="J8"/>
    </sheetView>
  </sheetViews>
  <sheetFormatPr defaultColWidth="9.140625" defaultRowHeight="15"/>
  <cols>
    <col min="1" max="1" width="2.00390625" style="271" customWidth="1"/>
    <col min="2" max="2" width="21.140625" style="270" customWidth="1"/>
    <col min="3" max="3" width="7.00390625" style="270" customWidth="1"/>
    <col min="4" max="4" width="2.00390625" style="271" customWidth="1"/>
    <col min="5" max="5" width="21.57421875" style="270" customWidth="1"/>
    <col min="6" max="6" width="5.8515625" style="270" customWidth="1"/>
    <col min="7" max="7" width="2.00390625" style="271" customWidth="1"/>
    <col min="8" max="8" width="21.57421875" style="270" customWidth="1"/>
    <col min="9" max="9" width="5.8515625" style="270" customWidth="1"/>
    <col min="10" max="10" width="1.7109375" style="270" customWidth="1"/>
    <col min="11" max="16384" width="9.00390625" style="270" customWidth="1"/>
  </cols>
  <sheetData>
    <row r="1" spans="1:4" s="5" customFormat="1" ht="15" customHeight="1">
      <c r="A1" s="265" t="s">
        <v>177</v>
      </c>
      <c r="B1" s="266"/>
      <c r="C1" s="115"/>
      <c r="D1" s="266"/>
    </row>
    <row r="2" spans="1:10" s="5" customFormat="1" ht="13.5">
      <c r="A2" s="6"/>
      <c r="D2" s="2"/>
      <c r="E2" s="2"/>
      <c r="F2" s="2"/>
      <c r="G2" s="2"/>
      <c r="H2" s="3"/>
      <c r="I2" s="4"/>
      <c r="J2" s="4"/>
    </row>
    <row r="3" spans="1:5" ht="12" customHeight="1">
      <c r="A3" s="267" t="s">
        <v>178</v>
      </c>
      <c r="B3" s="268"/>
      <c r="C3" s="268"/>
      <c r="D3" s="269"/>
      <c r="E3" s="268"/>
    </row>
    <row r="4" spans="1:9" ht="13.5">
      <c r="A4" s="1495" t="s">
        <v>179</v>
      </c>
      <c r="B4" s="1488"/>
      <c r="C4" s="272"/>
      <c r="D4" s="1487" t="s">
        <v>180</v>
      </c>
      <c r="E4" s="1488"/>
      <c r="F4" s="272"/>
      <c r="G4" s="1487" t="s">
        <v>181</v>
      </c>
      <c r="H4" s="1488"/>
      <c r="I4" s="272"/>
    </row>
    <row r="5" spans="1:9" ht="15.75" customHeight="1">
      <c r="A5" s="273"/>
      <c r="B5" s="274" t="s">
        <v>182</v>
      </c>
      <c r="C5" s="275">
        <v>3126</v>
      </c>
      <c r="D5" s="276"/>
      <c r="E5" s="277" t="s">
        <v>183</v>
      </c>
      <c r="F5" s="278">
        <v>3</v>
      </c>
      <c r="G5" s="279" t="s">
        <v>184</v>
      </c>
      <c r="H5" s="280" t="s">
        <v>185</v>
      </c>
      <c r="I5" s="281">
        <v>1</v>
      </c>
    </row>
    <row r="6" spans="1:9" ht="15.75" customHeight="1">
      <c r="A6" s="282"/>
      <c r="B6" s="283" t="s">
        <v>186</v>
      </c>
      <c r="C6" s="281">
        <v>9</v>
      </c>
      <c r="D6" s="276"/>
      <c r="E6" s="277" t="s">
        <v>187</v>
      </c>
      <c r="F6" s="278">
        <v>86</v>
      </c>
      <c r="G6" s="284" t="s">
        <v>188</v>
      </c>
      <c r="H6" s="285" t="s">
        <v>189</v>
      </c>
      <c r="I6" s="278">
        <v>10</v>
      </c>
    </row>
    <row r="7" spans="1:9" ht="15.75" customHeight="1">
      <c r="A7" s="286"/>
      <c r="B7" s="287" t="s">
        <v>190</v>
      </c>
      <c r="C7" s="278">
        <v>123</v>
      </c>
      <c r="D7" s="276"/>
      <c r="E7" s="277" t="s">
        <v>191</v>
      </c>
      <c r="F7" s="278">
        <v>24</v>
      </c>
      <c r="G7" s="284" t="s">
        <v>192</v>
      </c>
      <c r="H7" s="285" t="s">
        <v>193</v>
      </c>
      <c r="I7" s="278">
        <v>2</v>
      </c>
    </row>
    <row r="8" spans="1:9" ht="15.75" customHeight="1">
      <c r="A8" s="286"/>
      <c r="B8" s="287" t="s">
        <v>194</v>
      </c>
      <c r="C8" s="278">
        <v>79</v>
      </c>
      <c r="D8" s="276"/>
      <c r="E8" s="277" t="s">
        <v>195</v>
      </c>
      <c r="F8" s="278">
        <v>3</v>
      </c>
      <c r="G8" s="284" t="s">
        <v>192</v>
      </c>
      <c r="H8" s="285" t="s">
        <v>196</v>
      </c>
      <c r="I8" s="278">
        <v>0</v>
      </c>
    </row>
    <row r="9" spans="1:9" ht="15.75" customHeight="1">
      <c r="A9" s="286"/>
      <c r="B9" s="287" t="s">
        <v>197</v>
      </c>
      <c r="C9" s="278">
        <v>347</v>
      </c>
      <c r="D9" s="276"/>
      <c r="E9" s="277" t="s">
        <v>198</v>
      </c>
      <c r="F9" s="278">
        <v>50</v>
      </c>
      <c r="G9" s="284" t="s">
        <v>192</v>
      </c>
      <c r="H9" s="285" t="s">
        <v>199</v>
      </c>
      <c r="I9" s="278">
        <v>10</v>
      </c>
    </row>
    <row r="10" spans="1:9" ht="15.75" customHeight="1">
      <c r="A10" s="288" t="s">
        <v>200</v>
      </c>
      <c r="B10" s="289" t="s">
        <v>201</v>
      </c>
      <c r="C10" s="278">
        <v>85</v>
      </c>
      <c r="D10" s="276"/>
      <c r="E10" s="277" t="s">
        <v>202</v>
      </c>
      <c r="F10" s="278">
        <v>8</v>
      </c>
      <c r="G10" s="284" t="s">
        <v>192</v>
      </c>
      <c r="H10" s="285" t="s">
        <v>203</v>
      </c>
      <c r="I10" s="278">
        <v>14</v>
      </c>
    </row>
    <row r="11" spans="1:9" ht="15.75" customHeight="1">
      <c r="A11" s="286"/>
      <c r="B11" s="287" t="s">
        <v>204</v>
      </c>
      <c r="C11" s="278">
        <v>20</v>
      </c>
      <c r="D11" s="276"/>
      <c r="E11" s="277" t="s">
        <v>205</v>
      </c>
      <c r="F11" s="278">
        <v>40</v>
      </c>
      <c r="G11" s="284" t="s">
        <v>206</v>
      </c>
      <c r="H11" s="290" t="s">
        <v>207</v>
      </c>
      <c r="I11" s="291">
        <v>0</v>
      </c>
    </row>
    <row r="12" spans="1:9" ht="15.75" customHeight="1">
      <c r="A12" s="286"/>
      <c r="B12" s="287" t="s">
        <v>208</v>
      </c>
      <c r="C12" s="278">
        <v>5</v>
      </c>
      <c r="D12" s="276"/>
      <c r="E12" s="277" t="s">
        <v>209</v>
      </c>
      <c r="F12" s="278">
        <v>8</v>
      </c>
      <c r="G12" s="284" t="s">
        <v>206</v>
      </c>
      <c r="H12" s="292" t="s">
        <v>210</v>
      </c>
      <c r="I12" s="291">
        <v>0</v>
      </c>
    </row>
    <row r="13" spans="1:9" ht="15.75" customHeight="1">
      <c r="A13" s="286"/>
      <c r="B13" s="287" t="s">
        <v>211</v>
      </c>
      <c r="C13" s="278">
        <v>68</v>
      </c>
      <c r="D13" s="276"/>
      <c r="E13" s="277" t="s">
        <v>212</v>
      </c>
      <c r="F13" s="278">
        <v>14</v>
      </c>
      <c r="G13" s="284" t="s">
        <v>213</v>
      </c>
      <c r="H13" s="292" t="s">
        <v>214</v>
      </c>
      <c r="I13" s="291">
        <v>0</v>
      </c>
    </row>
    <row r="14" spans="1:9" ht="15.75" customHeight="1">
      <c r="A14" s="286"/>
      <c r="B14" s="287" t="s">
        <v>215</v>
      </c>
      <c r="C14" s="278">
        <v>78</v>
      </c>
      <c r="D14" s="276"/>
      <c r="E14" s="277" t="s">
        <v>216</v>
      </c>
      <c r="F14" s="278">
        <v>8</v>
      </c>
      <c r="G14" s="284" t="s">
        <v>217</v>
      </c>
      <c r="H14" s="292" t="s">
        <v>218</v>
      </c>
      <c r="I14" s="291">
        <v>0</v>
      </c>
    </row>
    <row r="15" spans="1:9" ht="15.75" customHeight="1">
      <c r="A15" s="288" t="s">
        <v>192</v>
      </c>
      <c r="B15" s="289" t="s">
        <v>219</v>
      </c>
      <c r="C15" s="278">
        <v>60</v>
      </c>
      <c r="D15" s="276"/>
      <c r="E15" s="277" t="s">
        <v>220</v>
      </c>
      <c r="F15" s="278">
        <v>8</v>
      </c>
      <c r="G15" s="284" t="s">
        <v>206</v>
      </c>
      <c r="H15" s="292" t="s">
        <v>221</v>
      </c>
      <c r="I15" s="291">
        <v>0</v>
      </c>
    </row>
    <row r="16" spans="1:9" ht="15.75" customHeight="1">
      <c r="A16" s="288" t="s">
        <v>200</v>
      </c>
      <c r="B16" s="289" t="s">
        <v>222</v>
      </c>
      <c r="C16" s="278">
        <v>80</v>
      </c>
      <c r="D16" s="276"/>
      <c r="E16" s="277" t="s">
        <v>223</v>
      </c>
      <c r="F16" s="293">
        <v>1</v>
      </c>
      <c r="G16" s="284" t="s">
        <v>217</v>
      </c>
      <c r="H16" s="292" t="s">
        <v>224</v>
      </c>
      <c r="I16" s="291">
        <v>0</v>
      </c>
    </row>
    <row r="17" spans="1:9" ht="15.75" customHeight="1">
      <c r="A17" s="288" t="s">
        <v>192</v>
      </c>
      <c r="B17" s="289" t="s">
        <v>225</v>
      </c>
      <c r="C17" s="278">
        <v>27</v>
      </c>
      <c r="D17" s="276"/>
      <c r="E17" s="277" t="s">
        <v>226</v>
      </c>
      <c r="F17" s="278">
        <v>60</v>
      </c>
      <c r="G17" s="284" t="s">
        <v>206</v>
      </c>
      <c r="H17" s="292" t="s">
        <v>227</v>
      </c>
      <c r="I17" s="291">
        <v>0</v>
      </c>
    </row>
    <row r="18" spans="1:9" ht="15.75" customHeight="1">
      <c r="A18" s="288" t="s">
        <v>192</v>
      </c>
      <c r="B18" s="289" t="s">
        <v>228</v>
      </c>
      <c r="C18" s="278">
        <v>9</v>
      </c>
      <c r="D18" s="276"/>
      <c r="E18" s="277" t="s">
        <v>229</v>
      </c>
      <c r="F18" s="278">
        <v>1</v>
      </c>
      <c r="G18" s="284" t="s">
        <v>206</v>
      </c>
      <c r="H18" s="292" t="s">
        <v>230</v>
      </c>
      <c r="I18" s="291">
        <v>0</v>
      </c>
    </row>
    <row r="19" spans="1:9" ht="15.75" customHeight="1">
      <c r="A19" s="288" t="s">
        <v>192</v>
      </c>
      <c r="B19" s="289" t="s">
        <v>231</v>
      </c>
      <c r="C19" s="278">
        <v>7</v>
      </c>
      <c r="D19" s="276"/>
      <c r="E19" s="277" t="s">
        <v>232</v>
      </c>
      <c r="F19" s="278">
        <v>9</v>
      </c>
      <c r="G19" s="284" t="s">
        <v>206</v>
      </c>
      <c r="H19" s="292" t="s">
        <v>233</v>
      </c>
      <c r="I19" s="291">
        <v>0</v>
      </c>
    </row>
    <row r="20" spans="1:9" ht="15.75" customHeight="1">
      <c r="A20" s="286"/>
      <c r="B20" s="287" t="s">
        <v>234</v>
      </c>
      <c r="C20" s="278">
        <v>10</v>
      </c>
      <c r="D20" s="276"/>
      <c r="E20" s="277" t="s">
        <v>235</v>
      </c>
      <c r="F20" s="278">
        <v>1</v>
      </c>
      <c r="G20" s="284" t="s">
        <v>206</v>
      </c>
      <c r="H20" s="292" t="s">
        <v>236</v>
      </c>
      <c r="I20" s="291">
        <v>0</v>
      </c>
    </row>
    <row r="21" spans="1:9" ht="15.75" customHeight="1">
      <c r="A21" s="286"/>
      <c r="B21" s="287" t="s">
        <v>237</v>
      </c>
      <c r="C21" s="278">
        <v>673</v>
      </c>
      <c r="D21" s="276"/>
      <c r="E21" s="277" t="s">
        <v>238</v>
      </c>
      <c r="F21" s="278">
        <v>10</v>
      </c>
      <c r="G21" s="284" t="s">
        <v>206</v>
      </c>
      <c r="H21" s="292" t="s">
        <v>239</v>
      </c>
      <c r="I21" s="291">
        <v>0</v>
      </c>
    </row>
    <row r="22" spans="1:9" ht="15.75" customHeight="1">
      <c r="A22" s="288" t="s">
        <v>200</v>
      </c>
      <c r="B22" s="289" t="s">
        <v>240</v>
      </c>
      <c r="C22" s="278">
        <v>32</v>
      </c>
      <c r="D22" s="276"/>
      <c r="E22" s="277" t="s">
        <v>241</v>
      </c>
      <c r="F22" s="278">
        <v>2</v>
      </c>
      <c r="G22" s="284" t="s">
        <v>206</v>
      </c>
      <c r="H22" s="292" t="s">
        <v>242</v>
      </c>
      <c r="I22" s="291">
        <v>0</v>
      </c>
    </row>
    <row r="23" spans="1:9" ht="15.75" customHeight="1">
      <c r="A23" s="1489" t="s">
        <v>188</v>
      </c>
      <c r="B23" s="1491" t="s">
        <v>243</v>
      </c>
      <c r="C23" s="1493">
        <v>64</v>
      </c>
      <c r="D23" s="276"/>
      <c r="E23" s="277" t="s">
        <v>244</v>
      </c>
      <c r="F23" s="278">
        <v>3</v>
      </c>
      <c r="G23" s="284" t="s">
        <v>245</v>
      </c>
      <c r="H23" s="292" t="s">
        <v>246</v>
      </c>
      <c r="I23" s="291">
        <v>0</v>
      </c>
    </row>
    <row r="24" spans="1:9" ht="15.75" customHeight="1">
      <c r="A24" s="1490"/>
      <c r="B24" s="1492"/>
      <c r="C24" s="1494"/>
      <c r="D24" s="276"/>
      <c r="E24" s="277" t="s">
        <v>247</v>
      </c>
      <c r="F24" s="278">
        <v>11</v>
      </c>
      <c r="G24" s="284" t="s">
        <v>248</v>
      </c>
      <c r="H24" s="292" t="s">
        <v>249</v>
      </c>
      <c r="I24" s="291">
        <v>0</v>
      </c>
    </row>
    <row r="25" spans="1:9" ht="15.75" customHeight="1">
      <c r="A25" s="286"/>
      <c r="B25" s="287" t="s">
        <v>250</v>
      </c>
      <c r="C25" s="278">
        <v>192</v>
      </c>
      <c r="D25" s="1504" t="s">
        <v>251</v>
      </c>
      <c r="E25" s="1506" t="s">
        <v>252</v>
      </c>
      <c r="F25" s="1508">
        <v>14</v>
      </c>
      <c r="G25" s="284" t="s">
        <v>253</v>
      </c>
      <c r="H25" s="292" t="s">
        <v>254</v>
      </c>
      <c r="I25" s="291">
        <v>0</v>
      </c>
    </row>
    <row r="26" spans="1:9" ht="15.75" customHeight="1">
      <c r="A26" s="286"/>
      <c r="B26" s="287" t="s">
        <v>255</v>
      </c>
      <c r="C26" s="293">
        <v>0</v>
      </c>
      <c r="D26" s="1505"/>
      <c r="E26" s="1507"/>
      <c r="F26" s="1509"/>
      <c r="G26" s="284" t="s">
        <v>256</v>
      </c>
      <c r="H26" s="292" t="s">
        <v>257</v>
      </c>
      <c r="I26" s="291">
        <v>0</v>
      </c>
    </row>
    <row r="27" spans="1:9" ht="15.75" customHeight="1">
      <c r="A27" s="286"/>
      <c r="B27" s="287" t="s">
        <v>258</v>
      </c>
      <c r="C27" s="278">
        <v>20</v>
      </c>
      <c r="D27" s="276"/>
      <c r="E27" s="277" t="s">
        <v>259</v>
      </c>
      <c r="F27" s="293">
        <v>3</v>
      </c>
      <c r="G27" s="284" t="s">
        <v>248</v>
      </c>
      <c r="H27" s="292" t="s">
        <v>260</v>
      </c>
      <c r="I27" s="291">
        <v>0</v>
      </c>
    </row>
    <row r="28" spans="1:9" ht="15.75" customHeight="1">
      <c r="A28" s="286"/>
      <c r="B28" s="287" t="s">
        <v>261</v>
      </c>
      <c r="C28" s="278">
        <v>8</v>
      </c>
      <c r="D28" s="276"/>
      <c r="E28" s="277" t="s">
        <v>262</v>
      </c>
      <c r="F28" s="293">
        <v>0</v>
      </c>
      <c r="G28" s="284" t="s">
        <v>263</v>
      </c>
      <c r="H28" s="292" t="s">
        <v>264</v>
      </c>
      <c r="I28" s="291">
        <v>0</v>
      </c>
    </row>
    <row r="29" spans="1:9" ht="15.75" customHeight="1">
      <c r="A29" s="286"/>
      <c r="B29" s="287" t="s">
        <v>265</v>
      </c>
      <c r="C29" s="278">
        <v>27</v>
      </c>
      <c r="D29" s="276"/>
      <c r="E29" s="277" t="s">
        <v>266</v>
      </c>
      <c r="F29" s="278">
        <v>2</v>
      </c>
      <c r="G29" s="284" t="s">
        <v>267</v>
      </c>
      <c r="H29" s="292" t="s">
        <v>268</v>
      </c>
      <c r="I29" s="291">
        <v>1</v>
      </c>
    </row>
    <row r="30" spans="1:9" ht="15.75" customHeight="1">
      <c r="A30" s="288" t="s">
        <v>269</v>
      </c>
      <c r="B30" s="289" t="s">
        <v>270</v>
      </c>
      <c r="C30" s="278">
        <v>2</v>
      </c>
      <c r="D30" s="276"/>
      <c r="E30" s="277" t="s">
        <v>271</v>
      </c>
      <c r="F30" s="278">
        <v>4</v>
      </c>
      <c r="G30" s="284" t="s">
        <v>248</v>
      </c>
      <c r="H30" s="292" t="s">
        <v>272</v>
      </c>
      <c r="I30" s="294">
        <v>0</v>
      </c>
    </row>
    <row r="31" spans="1:9" ht="15.75" customHeight="1">
      <c r="A31" s="288" t="s">
        <v>273</v>
      </c>
      <c r="B31" s="289" t="s">
        <v>274</v>
      </c>
      <c r="C31" s="278">
        <v>134</v>
      </c>
      <c r="D31" s="276"/>
      <c r="E31" s="277" t="s">
        <v>275</v>
      </c>
      <c r="F31" s="278">
        <v>1</v>
      </c>
      <c r="G31" s="284" t="s">
        <v>276</v>
      </c>
      <c r="H31" s="292" t="s">
        <v>277</v>
      </c>
      <c r="I31" s="291">
        <v>0</v>
      </c>
    </row>
    <row r="32" spans="1:9" ht="15.75" customHeight="1">
      <c r="A32" s="288" t="s">
        <v>278</v>
      </c>
      <c r="B32" s="289" t="s">
        <v>279</v>
      </c>
      <c r="C32" s="278">
        <v>1</v>
      </c>
      <c r="D32" s="276"/>
      <c r="E32" s="277" t="s">
        <v>280</v>
      </c>
      <c r="F32" s="278">
        <v>1</v>
      </c>
      <c r="G32" s="284" t="s">
        <v>281</v>
      </c>
      <c r="H32" s="292" t="s">
        <v>282</v>
      </c>
      <c r="I32" s="291">
        <v>2</v>
      </c>
    </row>
    <row r="33" spans="1:9" ht="15.75" customHeight="1">
      <c r="A33" s="1489" t="s">
        <v>283</v>
      </c>
      <c r="B33" s="1491" t="s">
        <v>284</v>
      </c>
      <c r="C33" s="1493">
        <v>51</v>
      </c>
      <c r="D33" s="276"/>
      <c r="E33" s="277" t="s">
        <v>285</v>
      </c>
      <c r="F33" s="278">
        <v>1</v>
      </c>
      <c r="G33" s="284" t="s">
        <v>245</v>
      </c>
      <c r="H33" s="292" t="s">
        <v>286</v>
      </c>
      <c r="I33" s="291">
        <v>0</v>
      </c>
    </row>
    <row r="34" spans="1:9" ht="15.75" customHeight="1">
      <c r="A34" s="1490"/>
      <c r="B34" s="1492"/>
      <c r="C34" s="1494"/>
      <c r="D34" s="276"/>
      <c r="E34" s="277" t="s">
        <v>287</v>
      </c>
      <c r="F34" s="278">
        <v>29</v>
      </c>
      <c r="G34" s="284" t="s">
        <v>288</v>
      </c>
      <c r="H34" s="292" t="s">
        <v>289</v>
      </c>
      <c r="I34" s="291">
        <v>0</v>
      </c>
    </row>
    <row r="35" spans="1:9" ht="15.75" customHeight="1">
      <c r="A35" s="286"/>
      <c r="B35" s="287" t="s">
        <v>290</v>
      </c>
      <c r="C35" s="293">
        <v>3</v>
      </c>
      <c r="D35" s="276"/>
      <c r="E35" s="277" t="s">
        <v>291</v>
      </c>
      <c r="F35" s="293">
        <v>0</v>
      </c>
      <c r="G35" s="284" t="s">
        <v>292</v>
      </c>
      <c r="H35" s="292" t="s">
        <v>293</v>
      </c>
      <c r="I35" s="291">
        <v>0</v>
      </c>
    </row>
    <row r="36" spans="1:9" ht="15.75" customHeight="1">
      <c r="A36" s="286"/>
      <c r="B36" s="287" t="s">
        <v>294</v>
      </c>
      <c r="C36" s="293">
        <v>2</v>
      </c>
      <c r="D36" s="276"/>
      <c r="E36" s="277" t="s">
        <v>295</v>
      </c>
      <c r="F36" s="278">
        <v>11</v>
      </c>
      <c r="G36" s="284" t="s">
        <v>292</v>
      </c>
      <c r="H36" s="292" t="s">
        <v>296</v>
      </c>
      <c r="I36" s="291">
        <v>0</v>
      </c>
    </row>
    <row r="37" spans="1:9" ht="15.75" customHeight="1">
      <c r="A37" s="286"/>
      <c r="B37" s="287" t="s">
        <v>297</v>
      </c>
      <c r="C37" s="293">
        <v>0</v>
      </c>
      <c r="D37" s="276"/>
      <c r="E37" s="277" t="s">
        <v>298</v>
      </c>
      <c r="F37" s="278">
        <v>13</v>
      </c>
      <c r="G37" s="284" t="s">
        <v>292</v>
      </c>
      <c r="H37" s="292" t="s">
        <v>299</v>
      </c>
      <c r="I37" s="291">
        <v>0</v>
      </c>
    </row>
    <row r="38" spans="1:9" ht="15.75" customHeight="1">
      <c r="A38" s="286"/>
      <c r="B38" s="287" t="s">
        <v>300</v>
      </c>
      <c r="C38" s="278">
        <v>75</v>
      </c>
      <c r="D38" s="276"/>
      <c r="E38" s="277" t="s">
        <v>301</v>
      </c>
      <c r="F38" s="278">
        <v>25</v>
      </c>
      <c r="G38" s="284" t="s">
        <v>292</v>
      </c>
      <c r="H38" s="292" t="s">
        <v>302</v>
      </c>
      <c r="I38" s="291">
        <v>0</v>
      </c>
    </row>
    <row r="39" spans="1:9" ht="15.75" customHeight="1">
      <c r="A39" s="288" t="s">
        <v>303</v>
      </c>
      <c r="B39" s="289" t="s">
        <v>304</v>
      </c>
      <c r="C39" s="278">
        <v>11</v>
      </c>
      <c r="D39" s="276"/>
      <c r="E39" s="277" t="s">
        <v>305</v>
      </c>
      <c r="F39" s="278">
        <v>5</v>
      </c>
      <c r="G39" s="284" t="s">
        <v>292</v>
      </c>
      <c r="H39" s="292" t="s">
        <v>306</v>
      </c>
      <c r="I39" s="291">
        <v>0</v>
      </c>
    </row>
    <row r="40" spans="1:9" ht="15.75" customHeight="1">
      <c r="A40" s="286"/>
      <c r="B40" s="287" t="s">
        <v>307</v>
      </c>
      <c r="C40" s="278">
        <v>86</v>
      </c>
      <c r="D40" s="1496"/>
      <c r="E40" s="1498" t="s">
        <v>308</v>
      </c>
      <c r="F40" s="1500">
        <v>0</v>
      </c>
      <c r="G40" s="284" t="s">
        <v>292</v>
      </c>
      <c r="H40" s="292" t="s">
        <v>309</v>
      </c>
      <c r="I40" s="291">
        <v>0</v>
      </c>
    </row>
    <row r="41" spans="1:9" ht="15.75" customHeight="1">
      <c r="A41" s="286"/>
      <c r="B41" s="287" t="s">
        <v>310</v>
      </c>
      <c r="C41" s="293">
        <v>0</v>
      </c>
      <c r="D41" s="1497"/>
      <c r="E41" s="1499"/>
      <c r="F41" s="1501"/>
      <c r="G41" s="284" t="s">
        <v>292</v>
      </c>
      <c r="H41" s="292" t="s">
        <v>311</v>
      </c>
      <c r="I41" s="291">
        <v>0</v>
      </c>
    </row>
    <row r="42" spans="1:9" ht="15.75" customHeight="1">
      <c r="A42" s="288" t="s">
        <v>312</v>
      </c>
      <c r="B42" s="289" t="s">
        <v>313</v>
      </c>
      <c r="C42" s="278">
        <v>10</v>
      </c>
      <c r="D42" s="276"/>
      <c r="E42" s="277" t="s">
        <v>314</v>
      </c>
      <c r="F42" s="278">
        <v>2</v>
      </c>
      <c r="G42" s="284" t="s">
        <v>292</v>
      </c>
      <c r="H42" s="292" t="s">
        <v>315</v>
      </c>
      <c r="I42" s="291">
        <v>0</v>
      </c>
    </row>
    <row r="43" spans="1:9" ht="15.75" customHeight="1">
      <c r="A43" s="286"/>
      <c r="B43" s="277" t="s">
        <v>316</v>
      </c>
      <c r="C43" s="278">
        <v>9</v>
      </c>
      <c r="D43" s="276"/>
      <c r="E43" s="277" t="s">
        <v>317</v>
      </c>
      <c r="F43" s="293">
        <v>0</v>
      </c>
      <c r="G43" s="284" t="s">
        <v>292</v>
      </c>
      <c r="H43" s="292" t="s">
        <v>318</v>
      </c>
      <c r="I43" s="291">
        <v>0</v>
      </c>
    </row>
    <row r="44" spans="1:9" ht="15.75" customHeight="1">
      <c r="A44" s="286"/>
      <c r="B44" s="277" t="s">
        <v>319</v>
      </c>
      <c r="C44" s="278">
        <v>70</v>
      </c>
      <c r="D44" s="284" t="s">
        <v>312</v>
      </c>
      <c r="E44" s="285" t="s">
        <v>320</v>
      </c>
      <c r="F44" s="278">
        <v>3</v>
      </c>
      <c r="G44" s="284" t="s">
        <v>292</v>
      </c>
      <c r="H44" s="292" t="s">
        <v>321</v>
      </c>
      <c r="I44" s="291">
        <v>0</v>
      </c>
    </row>
    <row r="45" spans="1:9" ht="15.75" customHeight="1">
      <c r="A45" s="286"/>
      <c r="B45" s="277" t="s">
        <v>322</v>
      </c>
      <c r="C45" s="278">
        <v>13</v>
      </c>
      <c r="D45" s="276"/>
      <c r="E45" s="295" t="s">
        <v>323</v>
      </c>
      <c r="F45" s="278">
        <v>1</v>
      </c>
      <c r="G45" s="284" t="s">
        <v>324</v>
      </c>
      <c r="H45" s="292" t="s">
        <v>325</v>
      </c>
      <c r="I45" s="291">
        <v>0</v>
      </c>
    </row>
    <row r="46" spans="1:9" ht="15.75" customHeight="1">
      <c r="A46" s="286"/>
      <c r="B46" s="277" t="s">
        <v>326</v>
      </c>
      <c r="C46" s="278">
        <v>63</v>
      </c>
      <c r="D46" s="284" t="s">
        <v>312</v>
      </c>
      <c r="E46" s="285" t="s">
        <v>327</v>
      </c>
      <c r="F46" s="293">
        <v>0</v>
      </c>
      <c r="G46" s="284" t="s">
        <v>292</v>
      </c>
      <c r="H46" s="295" t="s">
        <v>328</v>
      </c>
      <c r="I46" s="291">
        <v>0</v>
      </c>
    </row>
    <row r="47" spans="1:9" ht="15.75" customHeight="1">
      <c r="A47" s="286"/>
      <c r="B47" s="277" t="s">
        <v>329</v>
      </c>
      <c r="C47" s="293">
        <v>1</v>
      </c>
      <c r="D47" s="284" t="s">
        <v>312</v>
      </c>
      <c r="E47" s="285" t="s">
        <v>330</v>
      </c>
      <c r="F47" s="293">
        <v>0</v>
      </c>
      <c r="G47" s="284" t="s">
        <v>292</v>
      </c>
      <c r="H47" s="295" t="s">
        <v>331</v>
      </c>
      <c r="I47" s="291">
        <v>0</v>
      </c>
    </row>
    <row r="48" spans="1:9" ht="15.75" customHeight="1">
      <c r="A48" s="286"/>
      <c r="B48" s="277" t="s">
        <v>332</v>
      </c>
      <c r="C48" s="278">
        <v>5</v>
      </c>
      <c r="D48" s="276"/>
      <c r="E48" s="277" t="s">
        <v>333</v>
      </c>
      <c r="F48" s="278">
        <v>4</v>
      </c>
      <c r="G48" s="284" t="s">
        <v>334</v>
      </c>
      <c r="H48" s="295" t="s">
        <v>335</v>
      </c>
      <c r="I48" s="291">
        <v>0</v>
      </c>
    </row>
    <row r="49" spans="1:9" ht="12" customHeight="1">
      <c r="A49" s="286"/>
      <c r="B49" s="277" t="s">
        <v>336</v>
      </c>
      <c r="C49" s="278">
        <v>1</v>
      </c>
      <c r="D49" s="276"/>
      <c r="E49" s="277" t="s">
        <v>337</v>
      </c>
      <c r="F49" s="278">
        <v>5</v>
      </c>
      <c r="G49" s="284" t="s">
        <v>292</v>
      </c>
      <c r="H49" s="295" t="s">
        <v>338</v>
      </c>
      <c r="I49" s="291">
        <v>0</v>
      </c>
    </row>
    <row r="50" spans="1:9" ht="15.75" customHeight="1">
      <c r="A50" s="286"/>
      <c r="B50" s="277" t="s">
        <v>339</v>
      </c>
      <c r="C50" s="278">
        <v>7</v>
      </c>
      <c r="D50" s="296" t="s">
        <v>312</v>
      </c>
      <c r="E50" s="297" t="s">
        <v>340</v>
      </c>
      <c r="F50" s="298">
        <v>22</v>
      </c>
      <c r="G50" s="296" t="s">
        <v>292</v>
      </c>
      <c r="H50" s="299" t="s">
        <v>341</v>
      </c>
      <c r="I50" s="300">
        <v>0</v>
      </c>
    </row>
    <row r="51" spans="1:9" ht="15.75" customHeight="1">
      <c r="A51" s="301"/>
      <c r="B51" s="302" t="s">
        <v>342</v>
      </c>
      <c r="C51" s="303">
        <v>14</v>
      </c>
      <c r="D51" s="304"/>
      <c r="E51" s="304" t="s">
        <v>343</v>
      </c>
      <c r="F51" s="304"/>
      <c r="G51" s="304"/>
      <c r="H51" s="304"/>
      <c r="I51" s="304"/>
    </row>
    <row r="52" spans="1:5" s="304" customFormat="1" ht="15.75" customHeight="1">
      <c r="A52" s="305"/>
      <c r="B52" s="306" t="s">
        <v>344</v>
      </c>
      <c r="C52" s="307">
        <v>9</v>
      </c>
      <c r="E52" s="308" t="s">
        <v>345</v>
      </c>
    </row>
    <row r="53" spans="1:9" s="304" customFormat="1" ht="15.75" customHeight="1">
      <c r="A53" s="309"/>
      <c r="D53" s="271"/>
      <c r="E53" s="1502" t="s">
        <v>346</v>
      </c>
      <c r="F53" s="1503"/>
      <c r="G53" s="1503"/>
      <c r="H53" s="1503"/>
      <c r="I53" s="1503"/>
    </row>
    <row r="54" spans="1:9" s="304" customFormat="1" ht="15.75" customHeight="1">
      <c r="A54" s="271"/>
      <c r="D54" s="271"/>
      <c r="E54" s="308" t="s">
        <v>347</v>
      </c>
      <c r="F54" s="270"/>
      <c r="G54" s="271"/>
      <c r="H54" s="270"/>
      <c r="I54" s="270"/>
    </row>
    <row r="55" spans="1:11" ht="13.5">
      <c r="A55" s="310"/>
      <c r="B55" s="311"/>
      <c r="C55" s="312"/>
      <c r="G55" s="313"/>
      <c r="H55" s="313"/>
      <c r="I55" s="313"/>
      <c r="K55" s="311"/>
    </row>
    <row r="56" spans="7:13" ht="13.5">
      <c r="G56" s="313"/>
      <c r="H56" s="313"/>
      <c r="I56" s="313"/>
      <c r="J56" s="313"/>
      <c r="K56" s="311"/>
      <c r="L56" s="313"/>
      <c r="M56" s="313"/>
    </row>
    <row r="57" spans="10:13" ht="13.5">
      <c r="J57" s="313"/>
      <c r="K57" s="313"/>
      <c r="L57" s="313"/>
      <c r="M57" s="313"/>
    </row>
    <row r="77" ht="11.25">
      <c r="B77" s="268"/>
    </row>
    <row r="78" ht="11.25">
      <c r="B78" s="314"/>
    </row>
  </sheetData>
  <sheetProtection/>
  <mergeCells count="16">
    <mergeCell ref="D40:D41"/>
    <mergeCell ref="E40:E41"/>
    <mergeCell ref="F40:F41"/>
    <mergeCell ref="E53:I53"/>
    <mergeCell ref="D25:D26"/>
    <mergeCell ref="E25:E26"/>
    <mergeCell ref="F25:F26"/>
    <mergeCell ref="G4:H4"/>
    <mergeCell ref="A23:A24"/>
    <mergeCell ref="B23:B24"/>
    <mergeCell ref="C23:C24"/>
    <mergeCell ref="A33:A34"/>
    <mergeCell ref="B33:B34"/>
    <mergeCell ref="C33:C34"/>
    <mergeCell ref="A4:B4"/>
    <mergeCell ref="D4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3">
      <selection activeCell="H1" sqref="H1"/>
    </sheetView>
  </sheetViews>
  <sheetFormatPr defaultColWidth="9.140625" defaultRowHeight="15"/>
  <cols>
    <col min="1" max="1" width="2.00390625" style="316" customWidth="1"/>
    <col min="2" max="2" width="21.140625" style="12" customWidth="1"/>
    <col min="3" max="3" width="7.00390625" style="75" customWidth="1"/>
    <col min="4" max="4" width="2.00390625" style="316" customWidth="1"/>
    <col min="5" max="5" width="21.57421875" style="12" customWidth="1"/>
    <col min="6" max="6" width="5.8515625" style="75" customWidth="1"/>
    <col min="7" max="7" width="2.00390625" style="316" customWidth="1"/>
    <col min="8" max="8" width="21.57421875" style="75" customWidth="1"/>
    <col min="9" max="9" width="6.140625" style="75" customWidth="1"/>
    <col min="10" max="10" width="2.00390625" style="75" customWidth="1"/>
    <col min="11" max="16384" width="9.00390625" style="75" customWidth="1"/>
  </cols>
  <sheetData>
    <row r="1" spans="1:6" ht="12" customHeight="1">
      <c r="A1" s="122" t="s">
        <v>348</v>
      </c>
      <c r="B1" s="71"/>
      <c r="C1" s="74"/>
      <c r="D1" s="315"/>
      <c r="E1" s="71"/>
      <c r="F1" s="74"/>
    </row>
    <row r="2" spans="1:9" s="12" customFormat="1" ht="13.5" customHeight="1">
      <c r="A2" s="1520" t="s">
        <v>349</v>
      </c>
      <c r="B2" s="1521"/>
      <c r="C2" s="317"/>
      <c r="D2" s="1522" t="s">
        <v>349</v>
      </c>
      <c r="E2" s="1521"/>
      <c r="F2" s="318"/>
      <c r="G2" s="1520" t="s">
        <v>350</v>
      </c>
      <c r="H2" s="1523"/>
      <c r="I2" s="319"/>
    </row>
    <row r="3" spans="1:10" s="42" customFormat="1" ht="15.75" customHeight="1">
      <c r="A3" s="1524" t="s">
        <v>182</v>
      </c>
      <c r="B3" s="1525"/>
      <c r="C3" s="320">
        <v>3283</v>
      </c>
      <c r="D3" s="321"/>
      <c r="E3" s="322" t="s">
        <v>260</v>
      </c>
      <c r="F3" s="323">
        <v>0</v>
      </c>
      <c r="G3" s="324"/>
      <c r="H3" s="325" t="s">
        <v>237</v>
      </c>
      <c r="I3" s="326">
        <v>704</v>
      </c>
      <c r="J3" s="327"/>
    </row>
    <row r="4" spans="1:10" s="42" customFormat="1" ht="15.75" customHeight="1">
      <c r="A4" s="328"/>
      <c r="B4" s="325" t="s">
        <v>314</v>
      </c>
      <c r="C4" s="329">
        <v>2</v>
      </c>
      <c r="D4" s="330"/>
      <c r="E4" s="331" t="s">
        <v>197</v>
      </c>
      <c r="F4" s="332">
        <v>346</v>
      </c>
      <c r="G4" s="333"/>
      <c r="H4" s="334" t="s">
        <v>302</v>
      </c>
      <c r="I4" s="335">
        <v>0</v>
      </c>
      <c r="J4" s="327"/>
    </row>
    <row r="5" spans="1:10" s="42" customFormat="1" ht="15.75" customHeight="1">
      <c r="A5" s="336"/>
      <c r="B5" s="337" t="s">
        <v>208</v>
      </c>
      <c r="C5" s="338">
        <v>2</v>
      </c>
      <c r="D5" s="339"/>
      <c r="E5" s="340" t="s">
        <v>351</v>
      </c>
      <c r="F5" s="341">
        <v>67</v>
      </c>
      <c r="G5" s="339"/>
      <c r="H5" s="342" t="s">
        <v>306</v>
      </c>
      <c r="I5" s="338">
        <v>0</v>
      </c>
      <c r="J5" s="327"/>
    </row>
    <row r="6" spans="1:9" s="42" customFormat="1" ht="15.75" customHeight="1">
      <c r="A6" s="336"/>
      <c r="B6" s="337" t="s">
        <v>291</v>
      </c>
      <c r="C6" s="338">
        <v>1</v>
      </c>
      <c r="D6" s="339"/>
      <c r="E6" s="340" t="s">
        <v>222</v>
      </c>
      <c r="F6" s="341">
        <v>85</v>
      </c>
      <c r="G6" s="339"/>
      <c r="H6" s="342" t="s">
        <v>309</v>
      </c>
      <c r="I6" s="338">
        <v>0</v>
      </c>
    </row>
    <row r="7" spans="1:9" s="42" customFormat="1" ht="15.75" customHeight="1">
      <c r="A7" s="343"/>
      <c r="B7" s="344" t="s">
        <v>207</v>
      </c>
      <c r="C7" s="338">
        <v>0</v>
      </c>
      <c r="D7" s="330"/>
      <c r="E7" s="337" t="s">
        <v>205</v>
      </c>
      <c r="F7" s="341">
        <v>44</v>
      </c>
      <c r="G7" s="339"/>
      <c r="H7" s="342" t="s">
        <v>311</v>
      </c>
      <c r="I7" s="338">
        <v>0</v>
      </c>
    </row>
    <row r="8" spans="1:9" s="42" customFormat="1" ht="15.75" customHeight="1">
      <c r="A8" s="343"/>
      <c r="B8" s="340" t="s">
        <v>270</v>
      </c>
      <c r="C8" s="338">
        <v>1</v>
      </c>
      <c r="D8" s="330"/>
      <c r="E8" s="337" t="s">
        <v>326</v>
      </c>
      <c r="F8" s="341">
        <v>70</v>
      </c>
      <c r="G8" s="339"/>
      <c r="H8" s="342" t="s">
        <v>315</v>
      </c>
      <c r="I8" s="338">
        <v>0</v>
      </c>
    </row>
    <row r="9" spans="1:9" s="42" customFormat="1" ht="15.75" customHeight="1">
      <c r="A9" s="343"/>
      <c r="B9" s="340" t="s">
        <v>352</v>
      </c>
      <c r="C9" s="338">
        <v>136</v>
      </c>
      <c r="D9" s="330"/>
      <c r="E9" s="337" t="s">
        <v>353</v>
      </c>
      <c r="F9" s="341">
        <v>28</v>
      </c>
      <c r="G9" s="339"/>
      <c r="H9" s="342" t="s">
        <v>354</v>
      </c>
      <c r="I9" s="338">
        <v>0</v>
      </c>
    </row>
    <row r="10" spans="1:9" s="42" customFormat="1" ht="15.75" customHeight="1">
      <c r="A10" s="343"/>
      <c r="B10" s="340" t="s">
        <v>279</v>
      </c>
      <c r="C10" s="338">
        <v>1</v>
      </c>
      <c r="D10" s="339"/>
      <c r="E10" s="345" t="s">
        <v>264</v>
      </c>
      <c r="F10" s="341">
        <v>0</v>
      </c>
      <c r="G10" s="339"/>
      <c r="H10" s="342" t="s">
        <v>321</v>
      </c>
      <c r="I10" s="338">
        <v>0</v>
      </c>
    </row>
    <row r="11" spans="1:9" s="42" customFormat="1" ht="15.75" customHeight="1">
      <c r="A11" s="336"/>
      <c r="B11" s="337" t="s">
        <v>310</v>
      </c>
      <c r="C11" s="338">
        <v>0</v>
      </c>
      <c r="D11" s="330"/>
      <c r="E11" s="337" t="s">
        <v>190</v>
      </c>
      <c r="F11" s="346">
        <v>122</v>
      </c>
      <c r="G11" s="339"/>
      <c r="H11" s="342" t="s">
        <v>325</v>
      </c>
      <c r="I11" s="338">
        <v>0</v>
      </c>
    </row>
    <row r="12" spans="1:9" s="42" customFormat="1" ht="15.75" customHeight="1">
      <c r="A12" s="343"/>
      <c r="B12" s="345" t="s">
        <v>210</v>
      </c>
      <c r="C12" s="338">
        <v>0</v>
      </c>
      <c r="D12" s="330"/>
      <c r="E12" s="337" t="s">
        <v>319</v>
      </c>
      <c r="F12" s="346">
        <v>76</v>
      </c>
      <c r="G12" s="339"/>
      <c r="H12" s="342" t="s">
        <v>328</v>
      </c>
      <c r="I12" s="338">
        <v>0</v>
      </c>
    </row>
    <row r="13" spans="1:9" s="42" customFormat="1" ht="15.75" customHeight="1">
      <c r="A13" s="343"/>
      <c r="B13" s="345" t="s">
        <v>214</v>
      </c>
      <c r="C13" s="338">
        <v>2</v>
      </c>
      <c r="D13" s="330"/>
      <c r="E13" s="337" t="s">
        <v>298</v>
      </c>
      <c r="F13" s="346">
        <v>13</v>
      </c>
      <c r="G13" s="339"/>
      <c r="H13" s="342" t="s">
        <v>331</v>
      </c>
      <c r="I13" s="338">
        <v>0</v>
      </c>
    </row>
    <row r="14" spans="1:9" s="42" customFormat="1" ht="15.75" customHeight="1">
      <c r="A14" s="336"/>
      <c r="B14" s="337" t="s">
        <v>194</v>
      </c>
      <c r="C14" s="338">
        <v>79</v>
      </c>
      <c r="D14" s="330"/>
      <c r="E14" s="337" t="s">
        <v>317</v>
      </c>
      <c r="F14" s="346">
        <v>0</v>
      </c>
      <c r="G14" s="339"/>
      <c r="H14" s="342" t="s">
        <v>335</v>
      </c>
      <c r="I14" s="338">
        <v>1</v>
      </c>
    </row>
    <row r="15" spans="1:9" s="42" customFormat="1" ht="15.75" customHeight="1">
      <c r="A15" s="343"/>
      <c r="B15" s="345" t="s">
        <v>218</v>
      </c>
      <c r="C15" s="338">
        <v>0</v>
      </c>
      <c r="D15" s="330"/>
      <c r="E15" s="337" t="s">
        <v>204</v>
      </c>
      <c r="F15" s="346">
        <v>18</v>
      </c>
      <c r="G15" s="339"/>
      <c r="H15" s="342" t="s">
        <v>338</v>
      </c>
      <c r="I15" s="338">
        <v>0</v>
      </c>
    </row>
    <row r="16" spans="1:9" s="42" customFormat="1" ht="15.75" customHeight="1">
      <c r="A16" s="343"/>
      <c r="B16" s="340" t="s">
        <v>201</v>
      </c>
      <c r="C16" s="338">
        <v>87</v>
      </c>
      <c r="D16" s="339"/>
      <c r="E16" s="345" t="s">
        <v>268</v>
      </c>
      <c r="F16" s="346">
        <v>0</v>
      </c>
      <c r="G16" s="339"/>
      <c r="H16" s="342" t="s">
        <v>341</v>
      </c>
      <c r="I16" s="338">
        <v>0</v>
      </c>
    </row>
    <row r="17" spans="1:9" s="42" customFormat="1" ht="15.75" customHeight="1">
      <c r="A17" s="347"/>
      <c r="B17" s="1526" t="s">
        <v>252</v>
      </c>
      <c r="C17" s="1528">
        <v>16</v>
      </c>
      <c r="D17" s="339"/>
      <c r="E17" s="345" t="s">
        <v>272</v>
      </c>
      <c r="F17" s="346">
        <v>1</v>
      </c>
      <c r="G17" s="339" t="s">
        <v>312</v>
      </c>
      <c r="H17" s="342" t="s">
        <v>355</v>
      </c>
      <c r="I17" s="338">
        <v>0</v>
      </c>
    </row>
    <row r="18" spans="1:9" s="42" customFormat="1" ht="15.75" customHeight="1">
      <c r="A18" s="348"/>
      <c r="B18" s="1527"/>
      <c r="C18" s="1529"/>
      <c r="D18" s="330"/>
      <c r="E18" s="337" t="s">
        <v>215</v>
      </c>
      <c r="F18" s="346">
        <v>83</v>
      </c>
      <c r="G18" s="339" t="s">
        <v>312</v>
      </c>
      <c r="H18" s="342" t="s">
        <v>356</v>
      </c>
      <c r="I18" s="338">
        <v>0</v>
      </c>
    </row>
    <row r="19" spans="1:9" s="42" customFormat="1" ht="15.75" customHeight="1">
      <c r="A19" s="343"/>
      <c r="B19" s="345" t="s">
        <v>221</v>
      </c>
      <c r="C19" s="338">
        <v>0</v>
      </c>
      <c r="D19" s="339"/>
      <c r="E19" s="345" t="s">
        <v>277</v>
      </c>
      <c r="F19" s="346">
        <v>1</v>
      </c>
      <c r="G19" s="339" t="s">
        <v>312</v>
      </c>
      <c r="H19" s="342" t="s">
        <v>357</v>
      </c>
      <c r="I19" s="338">
        <v>0</v>
      </c>
    </row>
    <row r="20" spans="1:9" s="42" customFormat="1" ht="15.75" customHeight="1">
      <c r="A20" s="343"/>
      <c r="B20" s="345" t="s">
        <v>224</v>
      </c>
      <c r="C20" s="338">
        <v>0</v>
      </c>
      <c r="D20" s="330"/>
      <c r="E20" s="337" t="s">
        <v>212</v>
      </c>
      <c r="F20" s="346">
        <v>16</v>
      </c>
      <c r="G20" s="1516" t="s">
        <v>312</v>
      </c>
      <c r="H20" s="1510" t="s">
        <v>358</v>
      </c>
      <c r="I20" s="1511">
        <v>0</v>
      </c>
    </row>
    <row r="21" spans="1:9" s="42" customFormat="1" ht="15.75" customHeight="1">
      <c r="A21" s="336"/>
      <c r="B21" s="337" t="s">
        <v>322</v>
      </c>
      <c r="C21" s="338">
        <v>11</v>
      </c>
      <c r="D21" s="339"/>
      <c r="E21" s="345" t="s">
        <v>359</v>
      </c>
      <c r="F21" s="346">
        <v>16</v>
      </c>
      <c r="G21" s="1517"/>
      <c r="H21" s="1499"/>
      <c r="I21" s="1512"/>
    </row>
    <row r="22" spans="1:9" s="42" customFormat="1" ht="15.75" customHeight="1">
      <c r="A22" s="347"/>
      <c r="B22" s="1513" t="s">
        <v>243</v>
      </c>
      <c r="C22" s="1514">
        <v>62</v>
      </c>
      <c r="D22" s="330"/>
      <c r="E22" s="337" t="s">
        <v>332</v>
      </c>
      <c r="F22" s="346">
        <v>16</v>
      </c>
      <c r="G22" s="339" t="s">
        <v>312</v>
      </c>
      <c r="H22" s="342" t="s">
        <v>360</v>
      </c>
      <c r="I22" s="338">
        <v>0</v>
      </c>
    </row>
    <row r="23" spans="1:9" s="42" customFormat="1" ht="15.75" customHeight="1">
      <c r="A23" s="348"/>
      <c r="B23" s="1499"/>
      <c r="C23" s="1515"/>
      <c r="D23" s="330"/>
      <c r="E23" s="337" t="s">
        <v>333</v>
      </c>
      <c r="F23" s="346">
        <v>7</v>
      </c>
      <c r="G23" s="339" t="s">
        <v>312</v>
      </c>
      <c r="H23" s="342" t="s">
        <v>361</v>
      </c>
      <c r="I23" s="338">
        <v>0</v>
      </c>
    </row>
    <row r="24" spans="1:9" s="42" customFormat="1" ht="15.75" customHeight="1">
      <c r="A24" s="336"/>
      <c r="B24" s="337" t="s">
        <v>294</v>
      </c>
      <c r="C24" s="338">
        <v>3</v>
      </c>
      <c r="D24" s="330"/>
      <c r="E24" s="337" t="s">
        <v>307</v>
      </c>
      <c r="F24" s="346">
        <v>97</v>
      </c>
      <c r="G24" s="339" t="s">
        <v>312</v>
      </c>
      <c r="H24" s="342" t="s">
        <v>362</v>
      </c>
      <c r="I24" s="338">
        <v>1</v>
      </c>
    </row>
    <row r="25" spans="1:9" s="42" customFormat="1" ht="15.75" customHeight="1">
      <c r="A25" s="336"/>
      <c r="B25" s="337" t="s">
        <v>275</v>
      </c>
      <c r="C25" s="349">
        <v>1</v>
      </c>
      <c r="D25" s="330"/>
      <c r="E25" s="337" t="s">
        <v>342</v>
      </c>
      <c r="F25" s="341">
        <v>14</v>
      </c>
      <c r="G25" s="339" t="s">
        <v>312</v>
      </c>
      <c r="H25" s="342" t="s">
        <v>363</v>
      </c>
      <c r="I25" s="338">
        <v>0</v>
      </c>
    </row>
    <row r="26" spans="1:9" s="42" customFormat="1" ht="15.75" customHeight="1">
      <c r="A26" s="336"/>
      <c r="B26" s="337" t="s">
        <v>209</v>
      </c>
      <c r="C26" s="338">
        <v>9</v>
      </c>
      <c r="D26" s="330"/>
      <c r="E26" s="337" t="s">
        <v>198</v>
      </c>
      <c r="F26" s="341">
        <v>50</v>
      </c>
      <c r="G26" s="339" t="s">
        <v>312</v>
      </c>
      <c r="H26" s="342" t="s">
        <v>364</v>
      </c>
      <c r="I26" s="338">
        <v>1</v>
      </c>
    </row>
    <row r="27" spans="1:9" s="42" customFormat="1" ht="15.75" customHeight="1">
      <c r="A27" s="343"/>
      <c r="B27" s="340" t="s">
        <v>365</v>
      </c>
      <c r="C27" s="338">
        <v>54</v>
      </c>
      <c r="D27" s="339"/>
      <c r="E27" s="340" t="s">
        <v>340</v>
      </c>
      <c r="F27" s="341">
        <v>20</v>
      </c>
      <c r="G27" s="339" t="s">
        <v>312</v>
      </c>
      <c r="H27" s="342" t="s">
        <v>366</v>
      </c>
      <c r="I27" s="338">
        <v>0</v>
      </c>
    </row>
    <row r="28" spans="1:9" s="42" customFormat="1" ht="15.75" customHeight="1">
      <c r="A28" s="336"/>
      <c r="B28" s="337" t="s">
        <v>223</v>
      </c>
      <c r="C28" s="338">
        <v>0</v>
      </c>
      <c r="D28" s="339"/>
      <c r="E28" s="340" t="s">
        <v>185</v>
      </c>
      <c r="F28" s="341">
        <v>1</v>
      </c>
      <c r="G28" s="339" t="s">
        <v>312</v>
      </c>
      <c r="H28" s="342" t="s">
        <v>367</v>
      </c>
      <c r="I28" s="338">
        <v>0</v>
      </c>
    </row>
    <row r="29" spans="1:9" s="42" customFormat="1" ht="15.75" customHeight="1">
      <c r="A29" s="336"/>
      <c r="B29" s="337" t="s">
        <v>262</v>
      </c>
      <c r="C29" s="338">
        <v>0</v>
      </c>
      <c r="D29" s="339"/>
      <c r="E29" s="340" t="s">
        <v>189</v>
      </c>
      <c r="F29" s="341">
        <v>10</v>
      </c>
      <c r="G29" s="339" t="s">
        <v>312</v>
      </c>
      <c r="H29" s="342" t="s">
        <v>368</v>
      </c>
      <c r="I29" s="338">
        <v>0</v>
      </c>
    </row>
    <row r="30" spans="1:9" s="42" customFormat="1" ht="15.75" customHeight="1">
      <c r="A30" s="343"/>
      <c r="B30" s="345" t="s">
        <v>227</v>
      </c>
      <c r="C30" s="338">
        <v>0</v>
      </c>
      <c r="D30" s="339"/>
      <c r="E30" s="340" t="s">
        <v>193</v>
      </c>
      <c r="F30" s="341">
        <v>2</v>
      </c>
      <c r="G30" s="1516" t="s">
        <v>312</v>
      </c>
      <c r="H30" s="1518" t="s">
        <v>369</v>
      </c>
      <c r="I30" s="1511">
        <v>0</v>
      </c>
    </row>
    <row r="31" spans="1:9" s="42" customFormat="1" ht="15.75" customHeight="1">
      <c r="A31" s="343"/>
      <c r="B31" s="345" t="s">
        <v>370</v>
      </c>
      <c r="C31" s="338">
        <v>1</v>
      </c>
      <c r="D31" s="339"/>
      <c r="E31" s="340" t="s">
        <v>196</v>
      </c>
      <c r="F31" s="341">
        <v>0</v>
      </c>
      <c r="G31" s="1517"/>
      <c r="H31" s="1519"/>
      <c r="I31" s="1512"/>
    </row>
    <row r="32" spans="1:9" s="42" customFormat="1" ht="15.75" customHeight="1">
      <c r="A32" s="343"/>
      <c r="B32" s="345" t="s">
        <v>233</v>
      </c>
      <c r="C32" s="338">
        <v>0</v>
      </c>
      <c r="D32" s="339"/>
      <c r="E32" s="340" t="s">
        <v>199</v>
      </c>
      <c r="F32" s="341">
        <v>10</v>
      </c>
      <c r="G32" s="1516" t="s">
        <v>312</v>
      </c>
      <c r="H32" s="1518" t="s">
        <v>371</v>
      </c>
      <c r="I32" s="1511">
        <v>0</v>
      </c>
    </row>
    <row r="33" spans="1:9" s="42" customFormat="1" ht="15.75" customHeight="1">
      <c r="A33" s="343"/>
      <c r="B33" s="340" t="s">
        <v>304</v>
      </c>
      <c r="C33" s="349">
        <v>11</v>
      </c>
      <c r="D33" s="339"/>
      <c r="E33" s="340" t="s">
        <v>203</v>
      </c>
      <c r="F33" s="341">
        <v>23</v>
      </c>
      <c r="G33" s="1517"/>
      <c r="H33" s="1519"/>
      <c r="I33" s="1512"/>
    </row>
    <row r="34" spans="1:9" s="42" customFormat="1" ht="15.75" customHeight="1">
      <c r="A34" s="343"/>
      <c r="B34" s="345" t="s">
        <v>236</v>
      </c>
      <c r="C34" s="349">
        <v>0</v>
      </c>
      <c r="D34" s="350"/>
      <c r="E34" s="1530" t="s">
        <v>308</v>
      </c>
      <c r="F34" s="1514">
        <v>0</v>
      </c>
      <c r="G34" s="1516" t="s">
        <v>312</v>
      </c>
      <c r="H34" s="1533" t="s">
        <v>372</v>
      </c>
      <c r="I34" s="1511">
        <v>0</v>
      </c>
    </row>
    <row r="35" spans="1:9" s="42" customFormat="1" ht="15.75" customHeight="1">
      <c r="A35" s="343"/>
      <c r="B35" s="345" t="s">
        <v>239</v>
      </c>
      <c r="C35" s="349">
        <v>0</v>
      </c>
      <c r="D35" s="351"/>
      <c r="E35" s="1531"/>
      <c r="F35" s="1532"/>
      <c r="G35" s="1517"/>
      <c r="H35" s="1534"/>
      <c r="I35" s="1512"/>
    </row>
    <row r="36" spans="1:9" s="42" customFormat="1" ht="15.75" customHeight="1">
      <c r="A36" s="343"/>
      <c r="B36" s="345" t="s">
        <v>242</v>
      </c>
      <c r="C36" s="338">
        <v>0</v>
      </c>
      <c r="D36" s="339"/>
      <c r="E36" s="345" t="s">
        <v>286</v>
      </c>
      <c r="F36" s="341">
        <v>1</v>
      </c>
      <c r="G36" s="339" t="s">
        <v>312</v>
      </c>
      <c r="H36" s="342" t="s">
        <v>373</v>
      </c>
      <c r="I36" s="338">
        <v>0</v>
      </c>
    </row>
    <row r="37" spans="1:9" s="42" customFormat="1" ht="15.75" customHeight="1">
      <c r="A37" s="343"/>
      <c r="B37" s="345" t="s">
        <v>246</v>
      </c>
      <c r="C37" s="338">
        <v>0</v>
      </c>
      <c r="D37" s="339"/>
      <c r="E37" s="345" t="s">
        <v>289</v>
      </c>
      <c r="F37" s="341">
        <v>1</v>
      </c>
      <c r="G37" s="339" t="s">
        <v>312</v>
      </c>
      <c r="H37" s="342" t="s">
        <v>374</v>
      </c>
      <c r="I37" s="338">
        <v>0</v>
      </c>
    </row>
    <row r="38" spans="1:9" s="42" customFormat="1" ht="15.75" customHeight="1">
      <c r="A38" s="343"/>
      <c r="B38" s="345" t="s">
        <v>249</v>
      </c>
      <c r="C38" s="338">
        <v>0</v>
      </c>
      <c r="D38" s="339"/>
      <c r="E38" s="345" t="s">
        <v>293</v>
      </c>
      <c r="F38" s="341">
        <v>0</v>
      </c>
      <c r="G38" s="339" t="s">
        <v>312</v>
      </c>
      <c r="H38" s="342" t="s">
        <v>375</v>
      </c>
      <c r="I38" s="338">
        <v>0</v>
      </c>
    </row>
    <row r="39" spans="1:9" s="42" customFormat="1" ht="15.75" customHeight="1">
      <c r="A39" s="336"/>
      <c r="B39" s="337" t="s">
        <v>238</v>
      </c>
      <c r="C39" s="349">
        <v>11</v>
      </c>
      <c r="D39" s="339"/>
      <c r="E39" s="345" t="s">
        <v>296</v>
      </c>
      <c r="F39" s="341">
        <v>0</v>
      </c>
      <c r="G39" s="339" t="s">
        <v>312</v>
      </c>
      <c r="H39" s="342" t="s">
        <v>376</v>
      </c>
      <c r="I39" s="338">
        <v>0</v>
      </c>
    </row>
    <row r="40" spans="1:9" s="42" customFormat="1" ht="15.75" customHeight="1">
      <c r="A40" s="336"/>
      <c r="B40" s="337" t="s">
        <v>234</v>
      </c>
      <c r="C40" s="338">
        <v>12</v>
      </c>
      <c r="D40" s="330"/>
      <c r="E40" s="337" t="s">
        <v>377</v>
      </c>
      <c r="F40" s="341">
        <v>70</v>
      </c>
      <c r="G40" s="339" t="s">
        <v>312</v>
      </c>
      <c r="H40" s="342" t="s">
        <v>378</v>
      </c>
      <c r="I40" s="338">
        <v>0</v>
      </c>
    </row>
    <row r="41" spans="1:9" s="42" customFormat="1" ht="15.75" customHeight="1">
      <c r="A41" s="336"/>
      <c r="B41" s="337" t="s">
        <v>329</v>
      </c>
      <c r="C41" s="338">
        <v>1</v>
      </c>
      <c r="D41" s="330"/>
      <c r="E41" s="337" t="s">
        <v>220</v>
      </c>
      <c r="F41" s="346">
        <v>9</v>
      </c>
      <c r="G41" s="339" t="s">
        <v>312</v>
      </c>
      <c r="H41" s="342" t="s">
        <v>379</v>
      </c>
      <c r="I41" s="338">
        <v>0</v>
      </c>
    </row>
    <row r="42" spans="1:9" s="42" customFormat="1" ht="15.75" customHeight="1">
      <c r="A42" s="336"/>
      <c r="B42" s="337" t="s">
        <v>339</v>
      </c>
      <c r="C42" s="338">
        <v>8</v>
      </c>
      <c r="D42" s="330"/>
      <c r="E42" s="337" t="s">
        <v>232</v>
      </c>
      <c r="F42" s="346">
        <v>9</v>
      </c>
      <c r="G42" s="339" t="s">
        <v>312</v>
      </c>
      <c r="H42" s="342" t="s">
        <v>380</v>
      </c>
      <c r="I42" s="338">
        <v>0</v>
      </c>
    </row>
    <row r="43" spans="1:10" ht="15.75" customHeight="1">
      <c r="A43" s="343"/>
      <c r="B43" s="340" t="s">
        <v>327</v>
      </c>
      <c r="C43" s="338">
        <v>0</v>
      </c>
      <c r="D43" s="339"/>
      <c r="E43" s="345" t="s">
        <v>299</v>
      </c>
      <c r="F43" s="346">
        <v>0</v>
      </c>
      <c r="G43" s="339" t="s">
        <v>312</v>
      </c>
      <c r="H43" s="342" t="s">
        <v>381</v>
      </c>
      <c r="I43" s="338">
        <v>0</v>
      </c>
      <c r="J43" s="42"/>
    </row>
    <row r="44" spans="1:10" ht="15.75" customHeight="1">
      <c r="A44" s="343"/>
      <c r="B44" s="340" t="s">
        <v>330</v>
      </c>
      <c r="C44" s="338">
        <v>0</v>
      </c>
      <c r="D44" s="330"/>
      <c r="E44" s="337" t="s">
        <v>271</v>
      </c>
      <c r="F44" s="346">
        <v>4</v>
      </c>
      <c r="G44" s="1516" t="s">
        <v>312</v>
      </c>
      <c r="H44" s="1535" t="s">
        <v>382</v>
      </c>
      <c r="I44" s="1511">
        <v>0</v>
      </c>
      <c r="J44" s="42"/>
    </row>
    <row r="45" spans="1:9" ht="15.75" customHeight="1">
      <c r="A45" s="343"/>
      <c r="B45" s="340" t="s">
        <v>225</v>
      </c>
      <c r="C45" s="349">
        <v>26</v>
      </c>
      <c r="D45" s="339"/>
      <c r="E45" s="340" t="s">
        <v>320</v>
      </c>
      <c r="F45" s="346">
        <v>3</v>
      </c>
      <c r="G45" s="1517"/>
      <c r="H45" s="1536"/>
      <c r="I45" s="1512"/>
    </row>
    <row r="46" spans="1:9" ht="15.75" customHeight="1">
      <c r="A46" s="347"/>
      <c r="B46" s="352" t="s">
        <v>254</v>
      </c>
      <c r="C46" s="338">
        <v>0</v>
      </c>
      <c r="D46" s="330"/>
      <c r="E46" s="337" t="s">
        <v>226</v>
      </c>
      <c r="F46" s="353">
        <v>63</v>
      </c>
      <c r="G46" s="339" t="s">
        <v>312</v>
      </c>
      <c r="H46" s="342" t="s">
        <v>383</v>
      </c>
      <c r="I46" s="338">
        <v>0</v>
      </c>
    </row>
    <row r="47" spans="1:9" ht="15.75" customHeight="1">
      <c r="A47" s="343"/>
      <c r="B47" s="340" t="s">
        <v>228</v>
      </c>
      <c r="C47" s="338">
        <v>9</v>
      </c>
      <c r="D47" s="330"/>
      <c r="E47" s="337" t="s">
        <v>266</v>
      </c>
      <c r="F47" s="346">
        <v>2</v>
      </c>
      <c r="G47" s="339" t="s">
        <v>312</v>
      </c>
      <c r="H47" s="342" t="s">
        <v>384</v>
      </c>
      <c r="I47" s="338">
        <v>0</v>
      </c>
    </row>
    <row r="48" spans="1:9" ht="13.5" customHeight="1">
      <c r="A48" s="343"/>
      <c r="B48" s="340" t="s">
        <v>231</v>
      </c>
      <c r="C48" s="338">
        <v>6</v>
      </c>
      <c r="D48" s="330"/>
      <c r="E48" s="337" t="s">
        <v>336</v>
      </c>
      <c r="F48" s="346">
        <v>1</v>
      </c>
      <c r="G48" s="339" t="s">
        <v>312</v>
      </c>
      <c r="H48" s="342" t="s">
        <v>385</v>
      </c>
      <c r="I48" s="338">
        <v>0</v>
      </c>
    </row>
    <row r="49" spans="1:9" ht="13.5" customHeight="1">
      <c r="A49" s="343"/>
      <c r="B49" s="340" t="s">
        <v>313</v>
      </c>
      <c r="C49" s="338">
        <v>10</v>
      </c>
      <c r="D49" s="330"/>
      <c r="E49" s="337" t="s">
        <v>187</v>
      </c>
      <c r="F49" s="346">
        <v>85</v>
      </c>
      <c r="G49" s="339" t="s">
        <v>312</v>
      </c>
      <c r="H49" s="342" t="s">
        <v>386</v>
      </c>
      <c r="I49" s="338">
        <v>1</v>
      </c>
    </row>
    <row r="50" spans="1:9" ht="13.5" customHeight="1">
      <c r="A50" s="343"/>
      <c r="B50" s="345" t="s">
        <v>257</v>
      </c>
      <c r="C50" s="338">
        <v>5</v>
      </c>
      <c r="D50" s="330"/>
      <c r="E50" s="337" t="s">
        <v>280</v>
      </c>
      <c r="F50" s="346">
        <v>1</v>
      </c>
      <c r="G50" s="339" t="s">
        <v>312</v>
      </c>
      <c r="H50" s="342" t="s">
        <v>387</v>
      </c>
      <c r="I50" s="338">
        <v>0</v>
      </c>
    </row>
    <row r="51" spans="1:9" ht="12.75" customHeight="1">
      <c r="A51" s="336"/>
      <c r="B51" s="337" t="s">
        <v>258</v>
      </c>
      <c r="C51" s="349">
        <v>19</v>
      </c>
      <c r="D51" s="330"/>
      <c r="E51" s="337" t="s">
        <v>287</v>
      </c>
      <c r="F51" s="346">
        <v>32</v>
      </c>
      <c r="G51" s="354" t="s">
        <v>312</v>
      </c>
      <c r="H51" s="355" t="s">
        <v>388</v>
      </c>
      <c r="I51" s="356">
        <v>0</v>
      </c>
    </row>
    <row r="52" spans="1:9" ht="12.75" customHeight="1">
      <c r="A52" s="357"/>
      <c r="B52" s="358" t="s">
        <v>389</v>
      </c>
      <c r="C52" s="359">
        <v>30</v>
      </c>
      <c r="D52" s="360"/>
      <c r="E52" s="361" t="s">
        <v>250</v>
      </c>
      <c r="F52" s="362">
        <v>198</v>
      </c>
      <c r="G52" s="363"/>
      <c r="H52" s="364"/>
      <c r="I52" s="364"/>
    </row>
    <row r="53" spans="1:9" ht="12.75" customHeight="1">
      <c r="A53" s="1537" t="s">
        <v>390</v>
      </c>
      <c r="B53" s="1538"/>
      <c r="C53" s="365"/>
      <c r="D53" s="1539" t="s">
        <v>390</v>
      </c>
      <c r="E53" s="1538"/>
      <c r="F53" s="366"/>
      <c r="G53" s="1539" t="s">
        <v>390</v>
      </c>
      <c r="H53" s="1538"/>
      <c r="I53" s="367"/>
    </row>
    <row r="54" spans="1:9" ht="12.75" customHeight="1">
      <c r="A54" s="1540" t="s">
        <v>312</v>
      </c>
      <c r="B54" s="1542" t="s">
        <v>391</v>
      </c>
      <c r="C54" s="1544">
        <v>0</v>
      </c>
      <c r="D54" s="343" t="s">
        <v>312</v>
      </c>
      <c r="E54" s="345" t="s">
        <v>392</v>
      </c>
      <c r="F54" s="368">
        <v>0</v>
      </c>
      <c r="G54" s="321" t="s">
        <v>312</v>
      </c>
      <c r="H54" s="322" t="s">
        <v>393</v>
      </c>
      <c r="I54" s="329">
        <v>0</v>
      </c>
    </row>
    <row r="55" spans="1:10" ht="12.75" customHeight="1">
      <c r="A55" s="1541"/>
      <c r="B55" s="1543"/>
      <c r="C55" s="1532"/>
      <c r="D55" s="343" t="s">
        <v>312</v>
      </c>
      <c r="E55" s="345" t="s">
        <v>394</v>
      </c>
      <c r="F55" s="368">
        <v>0</v>
      </c>
      <c r="G55" s="339" t="s">
        <v>312</v>
      </c>
      <c r="H55" s="345" t="s">
        <v>395</v>
      </c>
      <c r="I55" s="338">
        <v>0</v>
      </c>
      <c r="J55" s="12"/>
    </row>
    <row r="56" spans="1:9" ht="12.75" customHeight="1">
      <c r="A56" s="343" t="s">
        <v>312</v>
      </c>
      <c r="B56" s="369" t="s">
        <v>396</v>
      </c>
      <c r="C56" s="332">
        <v>0</v>
      </c>
      <c r="D56" s="343" t="s">
        <v>312</v>
      </c>
      <c r="E56" s="345" t="s">
        <v>397</v>
      </c>
      <c r="F56" s="368">
        <v>0</v>
      </c>
      <c r="G56" s="370" t="s">
        <v>312</v>
      </c>
      <c r="H56" s="371" t="s">
        <v>398</v>
      </c>
      <c r="I56" s="372">
        <v>0</v>
      </c>
    </row>
    <row r="57" spans="1:9" ht="12.75" customHeight="1">
      <c r="A57" s="1545" t="s">
        <v>312</v>
      </c>
      <c r="B57" s="1546" t="s">
        <v>399</v>
      </c>
      <c r="C57" s="1514">
        <v>0</v>
      </c>
      <c r="D57" s="343" t="s">
        <v>312</v>
      </c>
      <c r="E57" s="345" t="s">
        <v>400</v>
      </c>
      <c r="F57" s="368">
        <v>0</v>
      </c>
      <c r="G57" s="339" t="s">
        <v>312</v>
      </c>
      <c r="H57" s="345" t="s">
        <v>401</v>
      </c>
      <c r="I57" s="338">
        <v>0</v>
      </c>
    </row>
    <row r="58" spans="1:9" ht="12.75" customHeight="1">
      <c r="A58" s="1541"/>
      <c r="B58" s="1547"/>
      <c r="C58" s="1532"/>
      <c r="D58" s="1545" t="s">
        <v>312</v>
      </c>
      <c r="E58" s="1510" t="s">
        <v>402</v>
      </c>
      <c r="F58" s="1514">
        <v>0</v>
      </c>
      <c r="G58" s="339" t="s">
        <v>312</v>
      </c>
      <c r="H58" s="345" t="s">
        <v>403</v>
      </c>
      <c r="I58" s="368">
        <v>0</v>
      </c>
    </row>
    <row r="59" spans="1:9" ht="12.75" customHeight="1">
      <c r="A59" s="343" t="s">
        <v>312</v>
      </c>
      <c r="B59" s="345" t="s">
        <v>404</v>
      </c>
      <c r="C59" s="373">
        <v>2</v>
      </c>
      <c r="D59" s="1541"/>
      <c r="E59" s="1499"/>
      <c r="F59" s="1532"/>
      <c r="G59" s="339" t="s">
        <v>405</v>
      </c>
      <c r="H59" s="374" t="s">
        <v>406</v>
      </c>
      <c r="I59" s="368">
        <v>0</v>
      </c>
    </row>
    <row r="60" spans="1:9" ht="12.75" customHeight="1">
      <c r="A60" s="343" t="s">
        <v>405</v>
      </c>
      <c r="B60" s="345" t="s">
        <v>407</v>
      </c>
      <c r="C60" s="373">
        <v>2</v>
      </c>
      <c r="D60" s="339" t="s">
        <v>405</v>
      </c>
      <c r="E60" s="352" t="s">
        <v>408</v>
      </c>
      <c r="F60" s="375">
        <v>0</v>
      </c>
      <c r="G60" s="339" t="s">
        <v>405</v>
      </c>
      <c r="H60" s="345" t="s">
        <v>409</v>
      </c>
      <c r="I60" s="368">
        <v>0</v>
      </c>
    </row>
    <row r="61" spans="1:9" ht="12.75" customHeight="1">
      <c r="A61" s="343" t="s">
        <v>405</v>
      </c>
      <c r="B61" s="345" t="s">
        <v>410</v>
      </c>
      <c r="C61" s="368">
        <v>0</v>
      </c>
      <c r="D61" s="339" t="s">
        <v>405</v>
      </c>
      <c r="E61" s="345" t="s">
        <v>411</v>
      </c>
      <c r="F61" s="373">
        <v>0</v>
      </c>
      <c r="G61" s="1516" t="s">
        <v>405</v>
      </c>
      <c r="H61" s="1548" t="s">
        <v>412</v>
      </c>
      <c r="I61" s="1511">
        <v>0</v>
      </c>
    </row>
    <row r="62" spans="1:9" ht="15.75" customHeight="1">
      <c r="A62" s="343" t="s">
        <v>405</v>
      </c>
      <c r="B62" s="345" t="s">
        <v>413</v>
      </c>
      <c r="C62" s="368">
        <v>0</v>
      </c>
      <c r="D62" s="339" t="s">
        <v>405</v>
      </c>
      <c r="E62" s="345" t="s">
        <v>414</v>
      </c>
      <c r="F62" s="373">
        <v>0</v>
      </c>
      <c r="G62" s="1517"/>
      <c r="H62" s="1548"/>
      <c r="I62" s="1512"/>
    </row>
    <row r="63" spans="1:9" ht="15.75" customHeight="1">
      <c r="A63" s="1545" t="s">
        <v>405</v>
      </c>
      <c r="B63" s="1510" t="s">
        <v>415</v>
      </c>
      <c r="C63" s="1514">
        <v>0</v>
      </c>
      <c r="D63" s="339" t="s">
        <v>405</v>
      </c>
      <c r="E63" s="345" t="s">
        <v>416</v>
      </c>
      <c r="F63" s="373">
        <v>0</v>
      </c>
      <c r="G63" s="1516" t="s">
        <v>405</v>
      </c>
      <c r="H63" s="1550" t="s">
        <v>417</v>
      </c>
      <c r="I63" s="1511">
        <v>0</v>
      </c>
    </row>
    <row r="64" spans="1:9" ht="12.75" customHeight="1">
      <c r="A64" s="1541"/>
      <c r="B64" s="1499"/>
      <c r="C64" s="1532"/>
      <c r="D64" s="339" t="s">
        <v>405</v>
      </c>
      <c r="E64" s="345" t="s">
        <v>418</v>
      </c>
      <c r="F64" s="373">
        <v>0</v>
      </c>
      <c r="G64" s="1549"/>
      <c r="H64" s="1551"/>
      <c r="I64" s="1512"/>
    </row>
    <row r="65" spans="1:9" ht="12.75" customHeight="1">
      <c r="A65" s="1545" t="s">
        <v>405</v>
      </c>
      <c r="B65" s="1552" t="s">
        <v>419</v>
      </c>
      <c r="C65" s="1514">
        <v>0</v>
      </c>
      <c r="D65" s="339" t="s">
        <v>405</v>
      </c>
      <c r="E65" s="345" t="s">
        <v>420</v>
      </c>
      <c r="F65" s="373">
        <v>0</v>
      </c>
      <c r="G65" s="339" t="s">
        <v>405</v>
      </c>
      <c r="H65" s="345" t="s">
        <v>421</v>
      </c>
      <c r="I65" s="338">
        <v>0</v>
      </c>
    </row>
    <row r="66" spans="1:9" ht="12.75" customHeight="1">
      <c r="A66" s="1541"/>
      <c r="B66" s="1543"/>
      <c r="C66" s="1532"/>
      <c r="D66" s="339" t="s">
        <v>405</v>
      </c>
      <c r="E66" s="345" t="s">
        <v>422</v>
      </c>
      <c r="F66" s="373">
        <v>1</v>
      </c>
      <c r="G66" s="339" t="s">
        <v>405</v>
      </c>
      <c r="H66" s="345" t="s">
        <v>423</v>
      </c>
      <c r="I66" s="368">
        <v>0</v>
      </c>
    </row>
    <row r="67" spans="1:9" ht="12.75" customHeight="1">
      <c r="A67" s="343" t="s">
        <v>405</v>
      </c>
      <c r="B67" s="345" t="s">
        <v>424</v>
      </c>
      <c r="C67" s="368">
        <v>0</v>
      </c>
      <c r="D67" s="339" t="s">
        <v>405</v>
      </c>
      <c r="E67" s="345" t="s">
        <v>425</v>
      </c>
      <c r="F67" s="373">
        <v>0</v>
      </c>
      <c r="G67" s="339" t="s">
        <v>405</v>
      </c>
      <c r="H67" s="345" t="s">
        <v>426</v>
      </c>
      <c r="I67" s="368">
        <v>0</v>
      </c>
    </row>
    <row r="68" spans="1:9" ht="12.75" customHeight="1">
      <c r="A68" s="343" t="s">
        <v>405</v>
      </c>
      <c r="B68" s="345" t="s">
        <v>427</v>
      </c>
      <c r="C68" s="368">
        <v>0</v>
      </c>
      <c r="D68" s="339" t="s">
        <v>405</v>
      </c>
      <c r="E68" s="345" t="s">
        <v>428</v>
      </c>
      <c r="F68" s="376">
        <v>0</v>
      </c>
      <c r="G68" s="339" t="s">
        <v>405</v>
      </c>
      <c r="H68" s="345" t="s">
        <v>429</v>
      </c>
      <c r="I68" s="368">
        <v>0</v>
      </c>
    </row>
    <row r="69" spans="1:9" ht="12.75" customHeight="1">
      <c r="A69" s="343" t="s">
        <v>405</v>
      </c>
      <c r="B69" s="345" t="s">
        <v>430</v>
      </c>
      <c r="C69" s="368">
        <v>0</v>
      </c>
      <c r="D69" s="339" t="s">
        <v>405</v>
      </c>
      <c r="E69" s="345" t="s">
        <v>431</v>
      </c>
      <c r="F69" s="341">
        <v>0</v>
      </c>
      <c r="G69" s="339" t="s">
        <v>405</v>
      </c>
      <c r="H69" s="345" t="s">
        <v>432</v>
      </c>
      <c r="I69" s="368">
        <v>0</v>
      </c>
    </row>
    <row r="70" spans="1:9" ht="12.75" customHeight="1">
      <c r="A70" s="343" t="s">
        <v>405</v>
      </c>
      <c r="B70" s="344" t="s">
        <v>433</v>
      </c>
      <c r="C70" s="368">
        <v>0</v>
      </c>
      <c r="D70" s="339" t="s">
        <v>405</v>
      </c>
      <c r="E70" s="345" t="s">
        <v>434</v>
      </c>
      <c r="F70" s="373">
        <v>0</v>
      </c>
      <c r="G70" s="339" t="s">
        <v>405</v>
      </c>
      <c r="H70" s="345" t="s">
        <v>435</v>
      </c>
      <c r="I70" s="368">
        <v>0</v>
      </c>
    </row>
    <row r="71" spans="1:10" s="12" customFormat="1" ht="13.5" customHeight="1">
      <c r="A71" s="1545" t="s">
        <v>405</v>
      </c>
      <c r="B71" s="1553" t="s">
        <v>436</v>
      </c>
      <c r="C71" s="1514">
        <v>0</v>
      </c>
      <c r="D71" s="339" t="s">
        <v>405</v>
      </c>
      <c r="E71" s="345" t="s">
        <v>437</v>
      </c>
      <c r="F71" s="373">
        <v>1</v>
      </c>
      <c r="G71" s="339" t="s">
        <v>405</v>
      </c>
      <c r="H71" s="345" t="s">
        <v>438</v>
      </c>
      <c r="I71" s="368">
        <v>0</v>
      </c>
      <c r="J71" s="75"/>
    </row>
    <row r="72" spans="1:10" s="42" customFormat="1" ht="15.75" customHeight="1">
      <c r="A72" s="1541"/>
      <c r="B72" s="1554"/>
      <c r="C72" s="1532"/>
      <c r="D72" s="1516" t="s">
        <v>405</v>
      </c>
      <c r="E72" s="1510" t="s">
        <v>439</v>
      </c>
      <c r="F72" s="1514">
        <v>0</v>
      </c>
      <c r="G72" s="339" t="s">
        <v>405</v>
      </c>
      <c r="H72" s="345" t="s">
        <v>440</v>
      </c>
      <c r="I72" s="368">
        <v>0</v>
      </c>
      <c r="J72" s="75"/>
    </row>
    <row r="73" spans="1:9" ht="12.75" customHeight="1">
      <c r="A73" s="343" t="s">
        <v>405</v>
      </c>
      <c r="B73" s="344" t="s">
        <v>441</v>
      </c>
      <c r="C73" s="368">
        <v>0</v>
      </c>
      <c r="D73" s="1517"/>
      <c r="E73" s="1499"/>
      <c r="F73" s="1532"/>
      <c r="G73" s="339" t="s">
        <v>405</v>
      </c>
      <c r="H73" s="345" t="s">
        <v>442</v>
      </c>
      <c r="I73" s="368">
        <v>0</v>
      </c>
    </row>
    <row r="74" spans="1:9" ht="12.75" customHeight="1">
      <c r="A74" s="343" t="s">
        <v>405</v>
      </c>
      <c r="B74" s="345" t="s">
        <v>443</v>
      </c>
      <c r="C74" s="368">
        <v>0</v>
      </c>
      <c r="D74" s="1516" t="s">
        <v>405</v>
      </c>
      <c r="E74" s="1510" t="s">
        <v>444</v>
      </c>
      <c r="F74" s="1514">
        <v>0</v>
      </c>
      <c r="G74" s="1516" t="s">
        <v>405</v>
      </c>
      <c r="H74" s="1555" t="s">
        <v>445</v>
      </c>
      <c r="I74" s="1511">
        <v>0</v>
      </c>
    </row>
    <row r="75" spans="1:10" ht="12.75" customHeight="1">
      <c r="A75" s="343" t="s">
        <v>405</v>
      </c>
      <c r="B75" s="344" t="s">
        <v>446</v>
      </c>
      <c r="C75" s="368">
        <v>1</v>
      </c>
      <c r="D75" s="1517"/>
      <c r="E75" s="1499"/>
      <c r="F75" s="1532"/>
      <c r="G75" s="1517"/>
      <c r="H75" s="1531"/>
      <c r="I75" s="1512"/>
      <c r="J75" s="12"/>
    </row>
    <row r="76" spans="1:10" ht="12.75" customHeight="1">
      <c r="A76" s="343" t="s">
        <v>405</v>
      </c>
      <c r="B76" s="345" t="s">
        <v>447</v>
      </c>
      <c r="C76" s="368">
        <v>1</v>
      </c>
      <c r="D76" s="339" t="s">
        <v>405</v>
      </c>
      <c r="E76" s="345" t="s">
        <v>448</v>
      </c>
      <c r="F76" s="373">
        <v>0</v>
      </c>
      <c r="G76" s="339" t="s">
        <v>405</v>
      </c>
      <c r="H76" s="345" t="s">
        <v>449</v>
      </c>
      <c r="I76" s="368">
        <v>0</v>
      </c>
      <c r="J76" s="42"/>
    </row>
    <row r="77" spans="1:9" ht="12.75" customHeight="1">
      <c r="A77" s="343" t="s">
        <v>405</v>
      </c>
      <c r="B77" s="345" t="s">
        <v>450</v>
      </c>
      <c r="C77" s="368">
        <v>0</v>
      </c>
      <c r="D77" s="339" t="s">
        <v>405</v>
      </c>
      <c r="E77" s="345" t="s">
        <v>451</v>
      </c>
      <c r="F77" s="373">
        <v>0</v>
      </c>
      <c r="G77" s="339" t="s">
        <v>405</v>
      </c>
      <c r="H77" s="345" t="s">
        <v>452</v>
      </c>
      <c r="I77" s="368">
        <v>7</v>
      </c>
    </row>
    <row r="78" spans="1:9" ht="12.75" customHeight="1">
      <c r="A78" s="343" t="s">
        <v>405</v>
      </c>
      <c r="B78" s="345" t="s">
        <v>453</v>
      </c>
      <c r="C78" s="377">
        <v>0</v>
      </c>
      <c r="D78" s="339" t="s">
        <v>405</v>
      </c>
      <c r="E78" s="345" t="s">
        <v>454</v>
      </c>
      <c r="F78" s="373">
        <v>0</v>
      </c>
      <c r="G78" s="339" t="s">
        <v>405</v>
      </c>
      <c r="H78" s="345" t="s">
        <v>455</v>
      </c>
      <c r="I78" s="368">
        <v>0</v>
      </c>
    </row>
    <row r="79" spans="1:9" ht="12.75" customHeight="1">
      <c r="A79" s="343" t="s">
        <v>405</v>
      </c>
      <c r="B79" s="344" t="s">
        <v>456</v>
      </c>
      <c r="C79" s="338">
        <v>0</v>
      </c>
      <c r="D79" s="339" t="s">
        <v>405</v>
      </c>
      <c r="E79" s="345" t="s">
        <v>457</v>
      </c>
      <c r="F79" s="373">
        <v>1</v>
      </c>
      <c r="G79" s="339" t="s">
        <v>405</v>
      </c>
      <c r="H79" s="345" t="s">
        <v>458</v>
      </c>
      <c r="I79" s="368">
        <v>0</v>
      </c>
    </row>
    <row r="80" spans="1:9" ht="12.75" customHeight="1">
      <c r="A80" s="1545" t="s">
        <v>405</v>
      </c>
      <c r="B80" s="1510" t="s">
        <v>459</v>
      </c>
      <c r="C80" s="1514">
        <v>1</v>
      </c>
      <c r="D80" s="339" t="s">
        <v>312</v>
      </c>
      <c r="E80" s="345" t="s">
        <v>460</v>
      </c>
      <c r="F80" s="373">
        <v>0</v>
      </c>
      <c r="G80" s="339" t="s">
        <v>312</v>
      </c>
      <c r="H80" s="344" t="s">
        <v>461</v>
      </c>
      <c r="I80" s="368">
        <v>1</v>
      </c>
    </row>
    <row r="81" spans="1:9" ht="12.75" customHeight="1">
      <c r="A81" s="1541"/>
      <c r="B81" s="1499"/>
      <c r="C81" s="1532"/>
      <c r="D81" s="339" t="s">
        <v>312</v>
      </c>
      <c r="E81" s="345" t="s">
        <v>462</v>
      </c>
      <c r="F81" s="373">
        <v>0</v>
      </c>
      <c r="G81" s="339" t="s">
        <v>312</v>
      </c>
      <c r="H81" s="344" t="s">
        <v>463</v>
      </c>
      <c r="I81" s="368">
        <v>0</v>
      </c>
    </row>
    <row r="82" spans="1:9" ht="12.75" customHeight="1">
      <c r="A82" s="343" t="s">
        <v>312</v>
      </c>
      <c r="B82" s="345" t="s">
        <v>464</v>
      </c>
      <c r="C82" s="368">
        <v>1</v>
      </c>
      <c r="D82" s="339" t="s">
        <v>312</v>
      </c>
      <c r="E82" s="345" t="s">
        <v>465</v>
      </c>
      <c r="F82" s="373">
        <v>0</v>
      </c>
      <c r="G82" s="339" t="s">
        <v>312</v>
      </c>
      <c r="H82" s="344" t="s">
        <v>466</v>
      </c>
      <c r="I82" s="368">
        <v>0</v>
      </c>
    </row>
    <row r="83" spans="1:9" ht="12.75" customHeight="1">
      <c r="A83" s="343" t="s">
        <v>312</v>
      </c>
      <c r="B83" s="345" t="s">
        <v>467</v>
      </c>
      <c r="C83" s="368">
        <v>0</v>
      </c>
      <c r="D83" s="339" t="s">
        <v>312</v>
      </c>
      <c r="E83" s="345" t="s">
        <v>468</v>
      </c>
      <c r="F83" s="373">
        <v>3</v>
      </c>
      <c r="G83" s="339" t="s">
        <v>312</v>
      </c>
      <c r="H83" s="345" t="s">
        <v>469</v>
      </c>
      <c r="I83" s="368">
        <v>0</v>
      </c>
    </row>
    <row r="84" spans="1:9" ht="12.75" customHeight="1">
      <c r="A84" s="343" t="s">
        <v>312</v>
      </c>
      <c r="B84" s="345" t="s">
        <v>470</v>
      </c>
      <c r="C84" s="368">
        <v>0</v>
      </c>
      <c r="D84" s="339" t="s">
        <v>312</v>
      </c>
      <c r="E84" s="345" t="s">
        <v>471</v>
      </c>
      <c r="F84" s="373">
        <v>0</v>
      </c>
      <c r="G84" s="339" t="s">
        <v>312</v>
      </c>
      <c r="H84" s="345" t="s">
        <v>472</v>
      </c>
      <c r="I84" s="368">
        <v>0</v>
      </c>
    </row>
    <row r="85" spans="1:9" ht="12.75" customHeight="1">
      <c r="A85" s="343" t="s">
        <v>312</v>
      </c>
      <c r="B85" s="345" t="s">
        <v>473</v>
      </c>
      <c r="C85" s="368">
        <v>0</v>
      </c>
      <c r="D85" s="339" t="s">
        <v>312</v>
      </c>
      <c r="E85" s="345" t="s">
        <v>474</v>
      </c>
      <c r="F85" s="373">
        <v>0</v>
      </c>
      <c r="G85" s="1516" t="s">
        <v>312</v>
      </c>
      <c r="H85" s="1556" t="s">
        <v>475</v>
      </c>
      <c r="I85" s="1511">
        <v>0</v>
      </c>
    </row>
    <row r="86" spans="1:9" ht="12.75" customHeight="1">
      <c r="A86" s="343" t="s">
        <v>312</v>
      </c>
      <c r="B86" s="345" t="s">
        <v>476</v>
      </c>
      <c r="C86" s="368">
        <v>1</v>
      </c>
      <c r="D86" s="339" t="s">
        <v>312</v>
      </c>
      <c r="E86" s="345" t="s">
        <v>477</v>
      </c>
      <c r="F86" s="373">
        <v>0</v>
      </c>
      <c r="G86" s="1517"/>
      <c r="H86" s="1557"/>
      <c r="I86" s="1512"/>
    </row>
    <row r="87" spans="1:9" ht="12.75" customHeight="1">
      <c r="A87" s="343" t="s">
        <v>312</v>
      </c>
      <c r="B87" s="345" t="s">
        <v>478</v>
      </c>
      <c r="C87" s="368">
        <v>0</v>
      </c>
      <c r="D87" s="339" t="s">
        <v>312</v>
      </c>
      <c r="E87" s="345" t="s">
        <v>479</v>
      </c>
      <c r="F87" s="373">
        <v>1</v>
      </c>
      <c r="G87" s="1516" t="s">
        <v>312</v>
      </c>
      <c r="H87" s="1558" t="s">
        <v>480</v>
      </c>
      <c r="I87" s="1511">
        <v>0</v>
      </c>
    </row>
    <row r="88" spans="1:9" ht="12.75" customHeight="1">
      <c r="A88" s="343" t="s">
        <v>312</v>
      </c>
      <c r="B88" s="345" t="s">
        <v>481</v>
      </c>
      <c r="C88" s="368">
        <v>0</v>
      </c>
      <c r="D88" s="339" t="s">
        <v>312</v>
      </c>
      <c r="E88" s="345" t="s">
        <v>482</v>
      </c>
      <c r="F88" s="373">
        <v>0</v>
      </c>
      <c r="G88" s="1517"/>
      <c r="H88" s="1531"/>
      <c r="I88" s="1512"/>
    </row>
    <row r="89" spans="1:9" ht="12.75" customHeight="1">
      <c r="A89" s="343" t="s">
        <v>312</v>
      </c>
      <c r="B89" s="345" t="s">
        <v>483</v>
      </c>
      <c r="C89" s="368">
        <v>0</v>
      </c>
      <c r="D89" s="339" t="s">
        <v>312</v>
      </c>
      <c r="E89" s="345" t="s">
        <v>484</v>
      </c>
      <c r="F89" s="373">
        <v>0</v>
      </c>
      <c r="G89" s="1516" t="s">
        <v>312</v>
      </c>
      <c r="H89" s="1553" t="s">
        <v>485</v>
      </c>
      <c r="I89" s="1511">
        <v>1</v>
      </c>
    </row>
    <row r="90" spans="1:9" ht="12.75" customHeight="1">
      <c r="A90" s="343" t="s">
        <v>312</v>
      </c>
      <c r="B90" s="345" t="s">
        <v>486</v>
      </c>
      <c r="C90" s="368">
        <v>3</v>
      </c>
      <c r="D90" s="1516" t="s">
        <v>312</v>
      </c>
      <c r="E90" s="1510" t="s">
        <v>487</v>
      </c>
      <c r="F90" s="1514">
        <v>1</v>
      </c>
      <c r="G90" s="1517"/>
      <c r="H90" s="1554"/>
      <c r="I90" s="1512"/>
    </row>
    <row r="91" spans="1:9" ht="12.75" customHeight="1">
      <c r="A91" s="343" t="s">
        <v>312</v>
      </c>
      <c r="B91" s="344" t="s">
        <v>488</v>
      </c>
      <c r="C91" s="368">
        <v>0</v>
      </c>
      <c r="D91" s="1517"/>
      <c r="E91" s="1499"/>
      <c r="F91" s="1532"/>
      <c r="G91" s="339" t="s">
        <v>312</v>
      </c>
      <c r="H91" s="378" t="s">
        <v>489</v>
      </c>
      <c r="I91" s="368">
        <v>0</v>
      </c>
    </row>
    <row r="92" spans="1:9" ht="12.75" customHeight="1">
      <c r="A92" s="343" t="s">
        <v>312</v>
      </c>
      <c r="B92" s="345" t="s">
        <v>490</v>
      </c>
      <c r="C92" s="368">
        <v>0</v>
      </c>
      <c r="D92" s="339" t="s">
        <v>312</v>
      </c>
      <c r="E92" s="345" t="s">
        <v>491</v>
      </c>
      <c r="F92" s="373">
        <v>0</v>
      </c>
      <c r="G92" s="339" t="s">
        <v>312</v>
      </c>
      <c r="H92" s="345" t="s">
        <v>492</v>
      </c>
      <c r="I92" s="368">
        <v>0</v>
      </c>
    </row>
    <row r="93" spans="1:9" ht="12.75" customHeight="1">
      <c r="A93" s="343" t="s">
        <v>312</v>
      </c>
      <c r="B93" s="345" t="s">
        <v>493</v>
      </c>
      <c r="C93" s="368">
        <v>0</v>
      </c>
      <c r="D93" s="339" t="s">
        <v>312</v>
      </c>
      <c r="E93" s="345" t="s">
        <v>494</v>
      </c>
      <c r="F93" s="373">
        <v>0</v>
      </c>
      <c r="G93" s="339" t="s">
        <v>312</v>
      </c>
      <c r="H93" s="344" t="s">
        <v>495</v>
      </c>
      <c r="I93" s="368">
        <v>0</v>
      </c>
    </row>
    <row r="94" spans="1:9" ht="12.75" customHeight="1">
      <c r="A94" s="343" t="s">
        <v>312</v>
      </c>
      <c r="B94" s="345" t="s">
        <v>496</v>
      </c>
      <c r="C94" s="368">
        <v>0</v>
      </c>
      <c r="D94" s="339" t="s">
        <v>312</v>
      </c>
      <c r="E94" s="345" t="s">
        <v>497</v>
      </c>
      <c r="F94" s="373">
        <v>0</v>
      </c>
      <c r="G94" s="339" t="s">
        <v>312</v>
      </c>
      <c r="H94" s="345" t="s">
        <v>498</v>
      </c>
      <c r="I94" s="368">
        <v>0</v>
      </c>
    </row>
    <row r="95" spans="1:9" ht="12.75" customHeight="1">
      <c r="A95" s="343" t="s">
        <v>312</v>
      </c>
      <c r="B95" s="345" t="s">
        <v>499</v>
      </c>
      <c r="C95" s="368">
        <v>0</v>
      </c>
      <c r="D95" s="339" t="s">
        <v>312</v>
      </c>
      <c r="E95" s="345" t="s">
        <v>500</v>
      </c>
      <c r="F95" s="373">
        <v>0</v>
      </c>
      <c r="G95" s="339" t="s">
        <v>312</v>
      </c>
      <c r="H95" s="345" t="s">
        <v>501</v>
      </c>
      <c r="I95" s="368">
        <v>0</v>
      </c>
    </row>
    <row r="96" spans="1:9" ht="12.75" customHeight="1">
      <c r="A96" s="343" t="s">
        <v>312</v>
      </c>
      <c r="B96" s="345" t="s">
        <v>502</v>
      </c>
      <c r="C96" s="368">
        <v>0</v>
      </c>
      <c r="D96" s="1516" t="s">
        <v>312</v>
      </c>
      <c r="E96" s="1559" t="s">
        <v>503</v>
      </c>
      <c r="F96" s="1514">
        <v>0</v>
      </c>
      <c r="G96" s="339" t="s">
        <v>312</v>
      </c>
      <c r="H96" s="345" t="s">
        <v>504</v>
      </c>
      <c r="I96" s="368">
        <v>0</v>
      </c>
    </row>
    <row r="97" spans="1:9" ht="12.75" customHeight="1">
      <c r="A97" s="343" t="s">
        <v>312</v>
      </c>
      <c r="B97" s="345" t="s">
        <v>505</v>
      </c>
      <c r="C97" s="368">
        <v>0</v>
      </c>
      <c r="D97" s="1517"/>
      <c r="E97" s="1560"/>
      <c r="F97" s="1532"/>
      <c r="G97" s="339" t="s">
        <v>312</v>
      </c>
      <c r="H97" s="345" t="s">
        <v>506</v>
      </c>
      <c r="I97" s="368">
        <v>0</v>
      </c>
    </row>
    <row r="98" spans="1:9" ht="12.75" customHeight="1">
      <c r="A98" s="343" t="s">
        <v>312</v>
      </c>
      <c r="B98" s="345" t="s">
        <v>507</v>
      </c>
      <c r="C98" s="368">
        <v>0</v>
      </c>
      <c r="D98" s="339" t="s">
        <v>312</v>
      </c>
      <c r="E98" s="345" t="s">
        <v>508</v>
      </c>
      <c r="F98" s="373">
        <v>0</v>
      </c>
      <c r="G98" s="339" t="s">
        <v>312</v>
      </c>
      <c r="H98" s="345" t="s">
        <v>509</v>
      </c>
      <c r="I98" s="368">
        <v>0</v>
      </c>
    </row>
    <row r="99" spans="1:9" ht="12.75" customHeight="1">
      <c r="A99" s="343" t="s">
        <v>312</v>
      </c>
      <c r="B99" s="345" t="s">
        <v>510</v>
      </c>
      <c r="C99" s="368">
        <v>0</v>
      </c>
      <c r="D99" s="339" t="s">
        <v>312</v>
      </c>
      <c r="E99" s="345" t="s">
        <v>511</v>
      </c>
      <c r="F99" s="373">
        <v>0</v>
      </c>
      <c r="G99" s="339" t="s">
        <v>312</v>
      </c>
      <c r="H99" s="345" t="s">
        <v>512</v>
      </c>
      <c r="I99" s="368">
        <v>0</v>
      </c>
    </row>
    <row r="100" spans="1:9" ht="12.75" customHeight="1">
      <c r="A100" s="343" t="s">
        <v>312</v>
      </c>
      <c r="B100" s="345" t="s">
        <v>513</v>
      </c>
      <c r="C100" s="368">
        <v>0</v>
      </c>
      <c r="D100" s="339" t="s">
        <v>312</v>
      </c>
      <c r="E100" s="378" t="s">
        <v>514</v>
      </c>
      <c r="F100" s="373">
        <v>0</v>
      </c>
      <c r="G100" s="1516" t="s">
        <v>312</v>
      </c>
      <c r="H100" s="1556" t="s">
        <v>515</v>
      </c>
      <c r="I100" s="1511">
        <v>0</v>
      </c>
    </row>
    <row r="101" spans="1:9" ht="12.75" customHeight="1">
      <c r="A101" s="343" t="s">
        <v>312</v>
      </c>
      <c r="B101" s="345" t="s">
        <v>516</v>
      </c>
      <c r="C101" s="368">
        <v>0</v>
      </c>
      <c r="D101" s="339" t="s">
        <v>312</v>
      </c>
      <c r="E101" s="345" t="s">
        <v>517</v>
      </c>
      <c r="F101" s="373">
        <v>0</v>
      </c>
      <c r="G101" s="1517"/>
      <c r="H101" s="1557"/>
      <c r="I101" s="1512"/>
    </row>
    <row r="102" spans="1:9" ht="12.75" customHeight="1">
      <c r="A102" s="343" t="s">
        <v>312</v>
      </c>
      <c r="B102" s="345" t="s">
        <v>518</v>
      </c>
      <c r="C102" s="368">
        <v>0</v>
      </c>
      <c r="D102" s="339" t="s">
        <v>312</v>
      </c>
      <c r="E102" s="345" t="s">
        <v>519</v>
      </c>
      <c r="F102" s="373">
        <v>0</v>
      </c>
      <c r="G102" s="339" t="s">
        <v>312</v>
      </c>
      <c r="H102" s="344" t="s">
        <v>520</v>
      </c>
      <c r="I102" s="368">
        <v>0</v>
      </c>
    </row>
    <row r="103" spans="1:9" ht="12.75" customHeight="1">
      <c r="A103" s="343" t="s">
        <v>312</v>
      </c>
      <c r="B103" s="345" t="s">
        <v>521</v>
      </c>
      <c r="C103" s="368">
        <v>0</v>
      </c>
      <c r="D103" s="339" t="s">
        <v>312</v>
      </c>
      <c r="E103" s="345" t="s">
        <v>522</v>
      </c>
      <c r="F103" s="373">
        <v>2</v>
      </c>
      <c r="G103" s="339" t="s">
        <v>312</v>
      </c>
      <c r="H103" s="344" t="s">
        <v>523</v>
      </c>
      <c r="I103" s="368">
        <v>0</v>
      </c>
    </row>
    <row r="104" spans="1:9" ht="12.75" customHeight="1">
      <c r="A104" s="343" t="s">
        <v>312</v>
      </c>
      <c r="B104" s="345" t="s">
        <v>524</v>
      </c>
      <c r="C104" s="368">
        <v>0</v>
      </c>
      <c r="D104" s="339" t="s">
        <v>312</v>
      </c>
      <c r="E104" s="345" t="s">
        <v>525</v>
      </c>
      <c r="F104" s="373">
        <v>0</v>
      </c>
      <c r="G104" s="339" t="s">
        <v>312</v>
      </c>
      <c r="H104" s="345" t="s">
        <v>526</v>
      </c>
      <c r="I104" s="368">
        <v>0</v>
      </c>
    </row>
    <row r="105" spans="1:9" ht="12.75" customHeight="1">
      <c r="A105" s="343" t="s">
        <v>312</v>
      </c>
      <c r="B105" s="345" t="s">
        <v>527</v>
      </c>
      <c r="C105" s="368">
        <v>0</v>
      </c>
      <c r="D105" s="339" t="s">
        <v>312</v>
      </c>
      <c r="E105" s="345" t="s">
        <v>528</v>
      </c>
      <c r="F105" s="373">
        <v>0</v>
      </c>
      <c r="G105" s="339" t="s">
        <v>312</v>
      </c>
      <c r="H105" s="345" t="s">
        <v>529</v>
      </c>
      <c r="I105" s="368">
        <v>0</v>
      </c>
    </row>
    <row r="106" spans="1:9" ht="12.75" customHeight="1">
      <c r="A106" s="343" t="s">
        <v>312</v>
      </c>
      <c r="B106" s="345" t="s">
        <v>530</v>
      </c>
      <c r="C106" s="368">
        <v>0</v>
      </c>
      <c r="D106" s="339" t="s">
        <v>312</v>
      </c>
      <c r="E106" s="345" t="s">
        <v>531</v>
      </c>
      <c r="F106" s="373">
        <v>0</v>
      </c>
      <c r="G106" s="339" t="s">
        <v>312</v>
      </c>
      <c r="H106" s="345" t="s">
        <v>532</v>
      </c>
      <c r="I106" s="368">
        <v>0</v>
      </c>
    </row>
    <row r="107" spans="1:9" ht="12.75" customHeight="1">
      <c r="A107" s="343" t="s">
        <v>312</v>
      </c>
      <c r="B107" s="345" t="s">
        <v>533</v>
      </c>
      <c r="C107" s="368">
        <v>0</v>
      </c>
      <c r="D107" s="339" t="s">
        <v>312</v>
      </c>
      <c r="E107" s="345" t="s">
        <v>534</v>
      </c>
      <c r="F107" s="373">
        <v>0</v>
      </c>
      <c r="G107" s="339" t="s">
        <v>312</v>
      </c>
      <c r="H107" s="345" t="s">
        <v>535</v>
      </c>
      <c r="I107" s="368">
        <v>0</v>
      </c>
    </row>
    <row r="108" spans="1:9" ht="12.75" customHeight="1">
      <c r="A108" s="343" t="s">
        <v>312</v>
      </c>
      <c r="B108" s="345" t="s">
        <v>536</v>
      </c>
      <c r="C108" s="368">
        <v>0</v>
      </c>
      <c r="D108" s="339" t="s">
        <v>312</v>
      </c>
      <c r="E108" s="345" t="s">
        <v>537</v>
      </c>
      <c r="F108" s="373">
        <v>0</v>
      </c>
      <c r="G108" s="339" t="s">
        <v>312</v>
      </c>
      <c r="H108" s="345" t="s">
        <v>538</v>
      </c>
      <c r="I108" s="368">
        <v>0</v>
      </c>
    </row>
    <row r="109" spans="1:9" ht="12.75" customHeight="1">
      <c r="A109" s="343" t="s">
        <v>312</v>
      </c>
      <c r="B109" s="345" t="s">
        <v>539</v>
      </c>
      <c r="C109" s="368">
        <v>0</v>
      </c>
      <c r="D109" s="339" t="s">
        <v>312</v>
      </c>
      <c r="E109" s="345" t="s">
        <v>540</v>
      </c>
      <c r="F109" s="373">
        <v>0</v>
      </c>
      <c r="G109" s="339" t="s">
        <v>312</v>
      </c>
      <c r="H109" s="345" t="s">
        <v>541</v>
      </c>
      <c r="I109" s="368">
        <v>0</v>
      </c>
    </row>
    <row r="110" spans="1:9" ht="12.75" customHeight="1">
      <c r="A110" s="343" t="s">
        <v>312</v>
      </c>
      <c r="B110" s="345" t="s">
        <v>542</v>
      </c>
      <c r="C110" s="368">
        <v>0</v>
      </c>
      <c r="D110" s="339" t="s">
        <v>312</v>
      </c>
      <c r="E110" s="345" t="s">
        <v>543</v>
      </c>
      <c r="F110" s="373">
        <v>0</v>
      </c>
      <c r="G110" s="339" t="s">
        <v>312</v>
      </c>
      <c r="H110" s="344" t="s">
        <v>544</v>
      </c>
      <c r="I110" s="368">
        <v>0</v>
      </c>
    </row>
    <row r="111" spans="1:9" ht="12.75" customHeight="1">
      <c r="A111" s="343" t="s">
        <v>312</v>
      </c>
      <c r="B111" s="345" t="s">
        <v>545</v>
      </c>
      <c r="C111" s="368">
        <v>0</v>
      </c>
      <c r="D111" s="1516" t="s">
        <v>312</v>
      </c>
      <c r="E111" s="1561" t="s">
        <v>546</v>
      </c>
      <c r="F111" s="1514">
        <v>0</v>
      </c>
      <c r="G111" s="339" t="s">
        <v>312</v>
      </c>
      <c r="H111" s="344" t="s">
        <v>547</v>
      </c>
      <c r="I111" s="368">
        <v>1</v>
      </c>
    </row>
    <row r="112" spans="1:9" ht="12.75" customHeight="1">
      <c r="A112" s="343" t="s">
        <v>312</v>
      </c>
      <c r="B112" s="345" t="s">
        <v>548</v>
      </c>
      <c r="C112" s="368">
        <v>0</v>
      </c>
      <c r="D112" s="1517"/>
      <c r="E112" s="1543"/>
      <c r="F112" s="1532"/>
      <c r="G112" s="339" t="s">
        <v>312</v>
      </c>
      <c r="H112" s="345" t="s">
        <v>549</v>
      </c>
      <c r="I112" s="368">
        <v>0</v>
      </c>
    </row>
    <row r="113" spans="1:9" ht="13.5">
      <c r="A113" s="343" t="s">
        <v>312</v>
      </c>
      <c r="B113" s="345" t="s">
        <v>550</v>
      </c>
      <c r="C113" s="368">
        <v>1</v>
      </c>
      <c r="D113" s="339" t="s">
        <v>312</v>
      </c>
      <c r="E113" s="345" t="s">
        <v>551</v>
      </c>
      <c r="F113" s="373">
        <v>0</v>
      </c>
      <c r="G113" s="339" t="s">
        <v>312</v>
      </c>
      <c r="H113" s="345" t="s">
        <v>552</v>
      </c>
      <c r="I113" s="368">
        <v>0</v>
      </c>
    </row>
    <row r="114" spans="1:9" ht="13.5">
      <c r="A114" s="357" t="s">
        <v>312</v>
      </c>
      <c r="B114" s="379" t="s">
        <v>553</v>
      </c>
      <c r="C114" s="380">
        <v>0</v>
      </c>
      <c r="D114" s="354" t="s">
        <v>312</v>
      </c>
      <c r="E114" s="379" t="s">
        <v>554</v>
      </c>
      <c r="F114" s="381">
        <v>0</v>
      </c>
      <c r="G114" s="354" t="s">
        <v>312</v>
      </c>
      <c r="H114" s="379" t="s">
        <v>555</v>
      </c>
      <c r="I114" s="380">
        <v>0</v>
      </c>
    </row>
    <row r="115" spans="1:9" ht="13.5">
      <c r="A115" s="1537" t="s">
        <v>390</v>
      </c>
      <c r="B115" s="1572"/>
      <c r="C115" s="365"/>
      <c r="D115" s="1539" t="s">
        <v>390</v>
      </c>
      <c r="E115" s="1538"/>
      <c r="F115" s="366"/>
      <c r="G115" s="1537" t="s">
        <v>390</v>
      </c>
      <c r="H115" s="1538"/>
      <c r="I115" s="367"/>
    </row>
    <row r="116" spans="1:9" ht="13.5">
      <c r="A116" s="382" t="s">
        <v>312</v>
      </c>
      <c r="B116" s="345" t="s">
        <v>556</v>
      </c>
      <c r="C116" s="368">
        <v>0</v>
      </c>
      <c r="D116" s="321"/>
      <c r="E116" s="325" t="s">
        <v>285</v>
      </c>
      <c r="F116" s="323">
        <v>1</v>
      </c>
      <c r="G116" s="321"/>
      <c r="H116" s="325" t="s">
        <v>186</v>
      </c>
      <c r="I116" s="329">
        <v>7</v>
      </c>
    </row>
    <row r="117" spans="1:9" ht="13.5">
      <c r="A117" s="347" t="s">
        <v>312</v>
      </c>
      <c r="B117" s="352" t="s">
        <v>557</v>
      </c>
      <c r="C117" s="375">
        <v>5</v>
      </c>
      <c r="D117" s="383"/>
      <c r="E117" s="1570" t="s">
        <v>558</v>
      </c>
      <c r="F117" s="1514">
        <v>9</v>
      </c>
      <c r="G117" s="383"/>
      <c r="H117" s="384" t="s">
        <v>559</v>
      </c>
      <c r="I117" s="338">
        <v>0</v>
      </c>
    </row>
    <row r="118" spans="1:9" ht="13.5">
      <c r="A118" s="1545"/>
      <c r="B118" s="1570" t="s">
        <v>560</v>
      </c>
      <c r="C118" s="1511">
        <v>3</v>
      </c>
      <c r="D118" s="333"/>
      <c r="E118" s="1571"/>
      <c r="F118" s="1532"/>
      <c r="G118" s="339"/>
      <c r="H118" s="337" t="s">
        <v>265</v>
      </c>
      <c r="I118" s="368">
        <v>27</v>
      </c>
    </row>
    <row r="119" spans="1:9" ht="13.5">
      <c r="A119" s="1541"/>
      <c r="B119" s="1571"/>
      <c r="C119" s="1512"/>
      <c r="D119" s="383"/>
      <c r="E119" s="384" t="s">
        <v>183</v>
      </c>
      <c r="F119" s="385">
        <v>3</v>
      </c>
      <c r="G119" s="339"/>
      <c r="H119" s="337" t="s">
        <v>290</v>
      </c>
      <c r="I119" s="368">
        <v>1</v>
      </c>
    </row>
    <row r="120" spans="1:9" ht="13.5">
      <c r="A120" s="343"/>
      <c r="B120" s="337" t="s">
        <v>561</v>
      </c>
      <c r="C120" s="368">
        <v>7</v>
      </c>
      <c r="D120" s="339"/>
      <c r="E120" s="337" t="s">
        <v>562</v>
      </c>
      <c r="F120" s="373">
        <v>15</v>
      </c>
      <c r="G120" s="330"/>
      <c r="H120" s="345" t="s">
        <v>323</v>
      </c>
      <c r="I120" s="368">
        <v>1</v>
      </c>
    </row>
    <row r="121" spans="1:9" ht="13.5">
      <c r="A121" s="343"/>
      <c r="B121" s="337" t="s">
        <v>563</v>
      </c>
      <c r="C121" s="368">
        <v>4</v>
      </c>
      <c r="D121" s="339"/>
      <c r="E121" s="337" t="s">
        <v>202</v>
      </c>
      <c r="F121" s="373">
        <v>8</v>
      </c>
      <c r="G121" s="330"/>
      <c r="H121" s="337" t="s">
        <v>337</v>
      </c>
      <c r="I121" s="368">
        <v>1</v>
      </c>
    </row>
    <row r="122" spans="1:9" ht="13.5">
      <c r="A122" s="343"/>
      <c r="B122" s="337" t="s">
        <v>259</v>
      </c>
      <c r="C122" s="368">
        <v>3</v>
      </c>
      <c r="D122" s="339"/>
      <c r="E122" s="337" t="s">
        <v>229</v>
      </c>
      <c r="F122" s="373">
        <v>1</v>
      </c>
      <c r="G122" s="330"/>
      <c r="H122" s="337" t="s">
        <v>255</v>
      </c>
      <c r="I122" s="368">
        <v>0</v>
      </c>
    </row>
    <row r="123" spans="1:9" ht="13.5">
      <c r="A123" s="343"/>
      <c r="B123" s="337" t="s">
        <v>297</v>
      </c>
      <c r="C123" s="368">
        <v>0</v>
      </c>
      <c r="D123" s="339"/>
      <c r="E123" s="337" t="s">
        <v>564</v>
      </c>
      <c r="F123" s="373">
        <v>1</v>
      </c>
      <c r="G123" s="330"/>
      <c r="H123" s="337" t="s">
        <v>195</v>
      </c>
      <c r="I123" s="368">
        <v>2</v>
      </c>
    </row>
    <row r="124" spans="1:9" ht="13.5">
      <c r="A124" s="347"/>
      <c r="B124" s="384" t="s">
        <v>565</v>
      </c>
      <c r="C124" s="375">
        <v>75</v>
      </c>
      <c r="D124" s="339"/>
      <c r="E124" s="337" t="s">
        <v>241</v>
      </c>
      <c r="F124" s="373">
        <v>2</v>
      </c>
      <c r="G124" s="330"/>
      <c r="H124" s="337" t="s">
        <v>216</v>
      </c>
      <c r="I124" s="368">
        <v>6</v>
      </c>
    </row>
    <row r="125" spans="1:9" ht="13.5">
      <c r="A125" s="1562" t="s">
        <v>292</v>
      </c>
      <c r="B125" s="1565" t="s">
        <v>566</v>
      </c>
      <c r="C125" s="1514">
        <v>9</v>
      </c>
      <c r="D125" s="354"/>
      <c r="E125" s="361" t="s">
        <v>261</v>
      </c>
      <c r="F125" s="381">
        <v>13</v>
      </c>
      <c r="G125" s="360"/>
      <c r="H125" s="361" t="s">
        <v>295</v>
      </c>
      <c r="I125" s="380">
        <v>7</v>
      </c>
    </row>
    <row r="126" spans="1:6" ht="13.5">
      <c r="A126" s="1563"/>
      <c r="B126" s="1566"/>
      <c r="C126" s="1568"/>
      <c r="D126" s="386" t="s">
        <v>567</v>
      </c>
      <c r="E126" s="42" t="s">
        <v>568</v>
      </c>
      <c r="F126" s="387"/>
    </row>
    <row r="127" spans="1:6" ht="13.5">
      <c r="A127" s="1563"/>
      <c r="B127" s="1566"/>
      <c r="C127" s="1568"/>
      <c r="E127" s="42" t="s">
        <v>569</v>
      </c>
      <c r="F127" s="387"/>
    </row>
    <row r="128" spans="1:5" ht="13.5">
      <c r="A128" s="1564"/>
      <c r="B128" s="1567"/>
      <c r="C128" s="1569"/>
      <c r="D128" s="386" t="s">
        <v>292</v>
      </c>
      <c r="E128" s="42" t="s">
        <v>570</v>
      </c>
    </row>
    <row r="129" spans="1:5" ht="13.5">
      <c r="A129" s="304" t="s">
        <v>571</v>
      </c>
      <c r="B129" s="75"/>
      <c r="E129" s="42" t="s">
        <v>572</v>
      </c>
    </row>
    <row r="130" ht="13.5">
      <c r="B130" s="75"/>
    </row>
    <row r="131" ht="13.5">
      <c r="B131" s="42"/>
    </row>
    <row r="132" ht="13.5">
      <c r="B132" s="42"/>
    </row>
    <row r="133" spans="2:5" ht="13.5">
      <c r="B133" s="42"/>
      <c r="E133" s="75"/>
    </row>
    <row r="134" ht="13.5">
      <c r="B134" s="75"/>
    </row>
    <row r="135" ht="13.5">
      <c r="B135" s="75"/>
    </row>
    <row r="138" ht="13.5">
      <c r="B138" s="75"/>
    </row>
    <row r="139" ht="13.5">
      <c r="B139" s="75"/>
    </row>
  </sheetData>
  <sheetProtection/>
  <mergeCells count="96">
    <mergeCell ref="A125:A128"/>
    <mergeCell ref="B125:B128"/>
    <mergeCell ref="C125:C128"/>
    <mergeCell ref="E117:E118"/>
    <mergeCell ref="F111:F112"/>
    <mergeCell ref="A115:B115"/>
    <mergeCell ref="D115:E115"/>
    <mergeCell ref="F117:F118"/>
    <mergeCell ref="A118:A119"/>
    <mergeCell ref="B118:B119"/>
    <mergeCell ref="C118:C119"/>
    <mergeCell ref="G115:H115"/>
    <mergeCell ref="D96:D97"/>
    <mergeCell ref="E96:E97"/>
    <mergeCell ref="F96:F97"/>
    <mergeCell ref="G100:G101"/>
    <mergeCell ref="H100:H101"/>
    <mergeCell ref="D111:D112"/>
    <mergeCell ref="E111:E112"/>
    <mergeCell ref="I100:I101"/>
    <mergeCell ref="G89:G90"/>
    <mergeCell ref="H89:H90"/>
    <mergeCell ref="I89:I90"/>
    <mergeCell ref="D90:D91"/>
    <mergeCell ref="E90:E91"/>
    <mergeCell ref="F90:F91"/>
    <mergeCell ref="G85:G86"/>
    <mergeCell ref="H85:H86"/>
    <mergeCell ref="I85:I86"/>
    <mergeCell ref="G87:G88"/>
    <mergeCell ref="H87:H88"/>
    <mergeCell ref="I87:I88"/>
    <mergeCell ref="G74:G75"/>
    <mergeCell ref="H74:H75"/>
    <mergeCell ref="I74:I75"/>
    <mergeCell ref="A80:A81"/>
    <mergeCell ref="B80:B81"/>
    <mergeCell ref="C80:C81"/>
    <mergeCell ref="D72:D73"/>
    <mergeCell ref="E72:E73"/>
    <mergeCell ref="F72:F73"/>
    <mergeCell ref="D74:D75"/>
    <mergeCell ref="E74:E75"/>
    <mergeCell ref="F74:F75"/>
    <mergeCell ref="A65:A66"/>
    <mergeCell ref="B65:B66"/>
    <mergeCell ref="C65:C66"/>
    <mergeCell ref="A71:A72"/>
    <mergeCell ref="B71:B72"/>
    <mergeCell ref="C71:C72"/>
    <mergeCell ref="A63:A64"/>
    <mergeCell ref="B63:B64"/>
    <mergeCell ref="C63:C64"/>
    <mergeCell ref="G63:G64"/>
    <mergeCell ref="H63:H64"/>
    <mergeCell ref="I63:I64"/>
    <mergeCell ref="D58:D59"/>
    <mergeCell ref="E58:E59"/>
    <mergeCell ref="F58:F59"/>
    <mergeCell ref="G61:G62"/>
    <mergeCell ref="H61:H62"/>
    <mergeCell ref="I61:I62"/>
    <mergeCell ref="A54:A55"/>
    <mergeCell ref="B54:B55"/>
    <mergeCell ref="C54:C55"/>
    <mergeCell ref="A57:A58"/>
    <mergeCell ref="B57:B58"/>
    <mergeCell ref="C57:C58"/>
    <mergeCell ref="G44:G45"/>
    <mergeCell ref="H44:H45"/>
    <mergeCell ref="I44:I45"/>
    <mergeCell ref="A53:B53"/>
    <mergeCell ref="D53:E53"/>
    <mergeCell ref="G53:H53"/>
    <mergeCell ref="G32:G33"/>
    <mergeCell ref="H32:H33"/>
    <mergeCell ref="I32:I33"/>
    <mergeCell ref="E34:E35"/>
    <mergeCell ref="F34:F35"/>
    <mergeCell ref="G34:G35"/>
    <mergeCell ref="H34:H35"/>
    <mergeCell ref="I34:I35"/>
    <mergeCell ref="A2:B2"/>
    <mergeCell ref="D2:E2"/>
    <mergeCell ref="G2:H2"/>
    <mergeCell ref="A3:B3"/>
    <mergeCell ref="B17:B18"/>
    <mergeCell ref="C17:C18"/>
    <mergeCell ref="H20:H21"/>
    <mergeCell ref="I20:I21"/>
    <mergeCell ref="B22:B23"/>
    <mergeCell ref="C22:C23"/>
    <mergeCell ref="G30:G31"/>
    <mergeCell ref="H30:H31"/>
    <mergeCell ref="I30:I31"/>
    <mergeCell ref="G20:G21"/>
  </mergeCells>
  <printOptions horizontalCentered="1"/>
  <pageMargins left="0" right="0" top="0.984251968503937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316" customWidth="1"/>
    <col min="2" max="2" width="21.140625" style="12" customWidth="1"/>
    <col min="3" max="3" width="7.00390625" style="75" customWidth="1"/>
    <col min="4" max="4" width="2.00390625" style="316" customWidth="1"/>
    <col min="5" max="5" width="21.57421875" style="12" customWidth="1"/>
    <col min="6" max="6" width="5.8515625" style="75" customWidth="1"/>
    <col min="7" max="7" width="2.00390625" style="316" customWidth="1"/>
    <col min="8" max="8" width="21.57421875" style="75" customWidth="1"/>
    <col min="9" max="9" width="6.140625" style="75" customWidth="1"/>
    <col min="10" max="16384" width="9.00390625" style="75" customWidth="1"/>
  </cols>
  <sheetData>
    <row r="1" spans="1:6" ht="12" customHeight="1">
      <c r="A1" s="122" t="s">
        <v>573</v>
      </c>
      <c r="B1" s="71"/>
      <c r="C1" s="388"/>
      <c r="D1" s="315"/>
      <c r="E1" s="71"/>
      <c r="F1" s="74"/>
    </row>
    <row r="2" spans="1:9" s="12" customFormat="1" ht="13.5" customHeight="1">
      <c r="A2" s="1520" t="s">
        <v>574</v>
      </c>
      <c r="B2" s="1521"/>
      <c r="C2" s="317"/>
      <c r="D2" s="1522" t="s">
        <v>574</v>
      </c>
      <c r="E2" s="1521"/>
      <c r="F2" s="318"/>
      <c r="G2" s="1520" t="s">
        <v>574</v>
      </c>
      <c r="H2" s="1523"/>
      <c r="I2" s="319"/>
    </row>
    <row r="3" spans="1:10" s="42" customFormat="1" ht="15.75" customHeight="1">
      <c r="A3" s="1524" t="s">
        <v>575</v>
      </c>
      <c r="B3" s="1525"/>
      <c r="C3" s="320">
        <v>3356</v>
      </c>
      <c r="D3" s="321"/>
      <c r="E3" s="322" t="s">
        <v>576</v>
      </c>
      <c r="F3" s="323">
        <v>0</v>
      </c>
      <c r="G3" s="324"/>
      <c r="H3" s="325" t="s">
        <v>237</v>
      </c>
      <c r="I3" s="326">
        <v>718</v>
      </c>
      <c r="J3" s="327"/>
    </row>
    <row r="4" spans="1:10" s="42" customFormat="1" ht="15.75" customHeight="1">
      <c r="A4" s="328"/>
      <c r="B4" s="325" t="s">
        <v>314</v>
      </c>
      <c r="C4" s="329">
        <v>2</v>
      </c>
      <c r="D4" s="330"/>
      <c r="E4" s="331" t="s">
        <v>197</v>
      </c>
      <c r="F4" s="332">
        <v>343</v>
      </c>
      <c r="G4" s="333"/>
      <c r="H4" s="334" t="s">
        <v>302</v>
      </c>
      <c r="I4" s="335">
        <v>2</v>
      </c>
      <c r="J4" s="327"/>
    </row>
    <row r="5" spans="1:10" s="42" customFormat="1" ht="15.75" customHeight="1">
      <c r="A5" s="336"/>
      <c r="B5" s="337" t="s">
        <v>208</v>
      </c>
      <c r="C5" s="338">
        <v>3</v>
      </c>
      <c r="D5" s="339"/>
      <c r="E5" s="340" t="s">
        <v>577</v>
      </c>
      <c r="F5" s="341">
        <v>67</v>
      </c>
      <c r="G5" s="339"/>
      <c r="H5" s="342" t="s">
        <v>306</v>
      </c>
      <c r="I5" s="338">
        <v>0</v>
      </c>
      <c r="J5" s="327"/>
    </row>
    <row r="6" spans="1:9" s="42" customFormat="1" ht="15.75" customHeight="1">
      <c r="A6" s="336"/>
      <c r="B6" s="337" t="s">
        <v>291</v>
      </c>
      <c r="C6" s="338">
        <v>0</v>
      </c>
      <c r="D6" s="339"/>
      <c r="E6" s="340" t="s">
        <v>222</v>
      </c>
      <c r="F6" s="341">
        <v>82</v>
      </c>
      <c r="G6" s="339"/>
      <c r="H6" s="342" t="s">
        <v>309</v>
      </c>
      <c r="I6" s="338">
        <v>0</v>
      </c>
    </row>
    <row r="7" spans="1:9" s="42" customFormat="1" ht="15.75" customHeight="1">
      <c r="A7" s="343"/>
      <c r="B7" s="344" t="s">
        <v>207</v>
      </c>
      <c r="C7" s="338">
        <v>0</v>
      </c>
      <c r="D7" s="330"/>
      <c r="E7" s="337" t="s">
        <v>205</v>
      </c>
      <c r="F7" s="341">
        <v>45</v>
      </c>
      <c r="G7" s="339"/>
      <c r="H7" s="342" t="s">
        <v>311</v>
      </c>
      <c r="I7" s="338">
        <v>0</v>
      </c>
    </row>
    <row r="8" spans="1:9" s="42" customFormat="1" ht="15.75" customHeight="1">
      <c r="A8" s="343"/>
      <c r="B8" s="340" t="s">
        <v>270</v>
      </c>
      <c r="C8" s="338">
        <v>0</v>
      </c>
      <c r="D8" s="330"/>
      <c r="E8" s="337" t="s">
        <v>326</v>
      </c>
      <c r="F8" s="341">
        <v>68</v>
      </c>
      <c r="G8" s="339"/>
      <c r="H8" s="342" t="s">
        <v>315</v>
      </c>
      <c r="I8" s="338">
        <v>0</v>
      </c>
    </row>
    <row r="9" spans="1:9" s="42" customFormat="1" ht="15.75" customHeight="1">
      <c r="A9" s="343"/>
      <c r="B9" s="340" t="s">
        <v>578</v>
      </c>
      <c r="C9" s="338">
        <v>137</v>
      </c>
      <c r="D9" s="330"/>
      <c r="E9" s="337" t="s">
        <v>579</v>
      </c>
      <c r="F9" s="341">
        <v>29</v>
      </c>
      <c r="G9" s="339"/>
      <c r="H9" s="342" t="s">
        <v>580</v>
      </c>
      <c r="I9" s="338">
        <v>0</v>
      </c>
    </row>
    <row r="10" spans="1:9" s="42" customFormat="1" ht="15.75" customHeight="1">
      <c r="A10" s="343"/>
      <c r="B10" s="340" t="s">
        <v>279</v>
      </c>
      <c r="C10" s="338">
        <v>1</v>
      </c>
      <c r="D10" s="339"/>
      <c r="E10" s="345" t="s">
        <v>264</v>
      </c>
      <c r="F10" s="341">
        <v>0</v>
      </c>
      <c r="G10" s="339"/>
      <c r="H10" s="342" t="s">
        <v>581</v>
      </c>
      <c r="I10" s="338">
        <v>0</v>
      </c>
    </row>
    <row r="11" spans="1:9" s="42" customFormat="1" ht="15.75" customHeight="1">
      <c r="A11" s="336"/>
      <c r="B11" s="337" t="s">
        <v>310</v>
      </c>
      <c r="C11" s="338">
        <v>1</v>
      </c>
      <c r="D11" s="330"/>
      <c r="E11" s="337" t="s">
        <v>190</v>
      </c>
      <c r="F11" s="346">
        <v>116</v>
      </c>
      <c r="G11" s="339"/>
      <c r="H11" s="342" t="s">
        <v>325</v>
      </c>
      <c r="I11" s="338">
        <v>0</v>
      </c>
    </row>
    <row r="12" spans="1:9" s="42" customFormat="1" ht="15.75" customHeight="1">
      <c r="A12" s="343"/>
      <c r="B12" s="345" t="s">
        <v>210</v>
      </c>
      <c r="C12" s="338">
        <v>0</v>
      </c>
      <c r="D12" s="330"/>
      <c r="E12" s="337" t="s">
        <v>319</v>
      </c>
      <c r="F12" s="346">
        <v>73</v>
      </c>
      <c r="G12" s="339"/>
      <c r="H12" s="342" t="s">
        <v>328</v>
      </c>
      <c r="I12" s="338">
        <v>0</v>
      </c>
    </row>
    <row r="13" spans="1:9" s="42" customFormat="1" ht="15.75" customHeight="1">
      <c r="A13" s="343"/>
      <c r="B13" s="345" t="s">
        <v>214</v>
      </c>
      <c r="C13" s="338">
        <v>3</v>
      </c>
      <c r="D13" s="330"/>
      <c r="E13" s="337" t="s">
        <v>298</v>
      </c>
      <c r="F13" s="346">
        <v>17</v>
      </c>
      <c r="G13" s="339"/>
      <c r="H13" s="342" t="s">
        <v>331</v>
      </c>
      <c r="I13" s="338">
        <v>0</v>
      </c>
    </row>
    <row r="14" spans="1:9" s="42" customFormat="1" ht="15.75" customHeight="1">
      <c r="A14" s="336"/>
      <c r="B14" s="337" t="s">
        <v>194</v>
      </c>
      <c r="C14" s="338">
        <v>89</v>
      </c>
      <c r="D14" s="330"/>
      <c r="E14" s="337" t="s">
        <v>317</v>
      </c>
      <c r="F14" s="346">
        <v>0</v>
      </c>
      <c r="G14" s="339"/>
      <c r="H14" s="342" t="s">
        <v>335</v>
      </c>
      <c r="I14" s="338">
        <v>2</v>
      </c>
    </row>
    <row r="15" spans="1:9" s="42" customFormat="1" ht="15.75" customHeight="1">
      <c r="A15" s="343"/>
      <c r="B15" s="345" t="s">
        <v>218</v>
      </c>
      <c r="C15" s="338">
        <v>0</v>
      </c>
      <c r="D15" s="330"/>
      <c r="E15" s="337" t="s">
        <v>204</v>
      </c>
      <c r="F15" s="346">
        <v>18</v>
      </c>
      <c r="G15" s="339"/>
      <c r="H15" s="342" t="s">
        <v>338</v>
      </c>
      <c r="I15" s="338">
        <v>0</v>
      </c>
    </row>
    <row r="16" spans="1:9" s="42" customFormat="1" ht="15.75" customHeight="1">
      <c r="A16" s="343"/>
      <c r="B16" s="340" t="s">
        <v>201</v>
      </c>
      <c r="C16" s="338">
        <v>93</v>
      </c>
      <c r="D16" s="339"/>
      <c r="E16" s="345" t="s">
        <v>268</v>
      </c>
      <c r="F16" s="346">
        <v>0</v>
      </c>
      <c r="G16" s="339"/>
      <c r="H16" s="342" t="s">
        <v>341</v>
      </c>
      <c r="I16" s="338">
        <v>0</v>
      </c>
    </row>
    <row r="17" spans="1:9" s="42" customFormat="1" ht="15.75" customHeight="1">
      <c r="A17" s="347"/>
      <c r="B17" s="1526" t="s">
        <v>252</v>
      </c>
      <c r="C17" s="1528">
        <v>14</v>
      </c>
      <c r="D17" s="339"/>
      <c r="E17" s="345" t="s">
        <v>272</v>
      </c>
      <c r="F17" s="346">
        <v>1</v>
      </c>
      <c r="G17" s="339" t="s">
        <v>312</v>
      </c>
      <c r="H17" s="342" t="s">
        <v>582</v>
      </c>
      <c r="I17" s="338">
        <v>0</v>
      </c>
    </row>
    <row r="18" spans="1:9" s="42" customFormat="1" ht="15.75" customHeight="1">
      <c r="A18" s="348"/>
      <c r="B18" s="1527"/>
      <c r="C18" s="1529"/>
      <c r="D18" s="330"/>
      <c r="E18" s="337" t="s">
        <v>215</v>
      </c>
      <c r="F18" s="346">
        <v>81</v>
      </c>
      <c r="G18" s="339" t="s">
        <v>312</v>
      </c>
      <c r="H18" s="342" t="s">
        <v>356</v>
      </c>
      <c r="I18" s="338">
        <v>0</v>
      </c>
    </row>
    <row r="19" spans="1:9" s="42" customFormat="1" ht="15.75" customHeight="1">
      <c r="A19" s="343"/>
      <c r="B19" s="345" t="s">
        <v>221</v>
      </c>
      <c r="C19" s="338">
        <v>0</v>
      </c>
      <c r="D19" s="339"/>
      <c r="E19" s="345" t="s">
        <v>277</v>
      </c>
      <c r="F19" s="346">
        <v>1</v>
      </c>
      <c r="G19" s="339" t="s">
        <v>312</v>
      </c>
      <c r="H19" s="342" t="s">
        <v>583</v>
      </c>
      <c r="I19" s="338">
        <v>5</v>
      </c>
    </row>
    <row r="20" spans="1:9" s="42" customFormat="1" ht="15.75" customHeight="1">
      <c r="A20" s="343"/>
      <c r="B20" s="345" t="s">
        <v>224</v>
      </c>
      <c r="C20" s="338">
        <v>0</v>
      </c>
      <c r="D20" s="330"/>
      <c r="E20" s="337" t="s">
        <v>212</v>
      </c>
      <c r="F20" s="346">
        <v>14</v>
      </c>
      <c r="G20" s="1516" t="s">
        <v>312</v>
      </c>
      <c r="H20" s="1510" t="s">
        <v>584</v>
      </c>
      <c r="I20" s="1511">
        <v>0</v>
      </c>
    </row>
    <row r="21" spans="1:9" s="42" customFormat="1" ht="15.75" customHeight="1">
      <c r="A21" s="336"/>
      <c r="B21" s="337" t="s">
        <v>322</v>
      </c>
      <c r="C21" s="338">
        <v>8</v>
      </c>
      <c r="D21" s="339"/>
      <c r="E21" s="345" t="s">
        <v>359</v>
      </c>
      <c r="F21" s="346">
        <v>28</v>
      </c>
      <c r="G21" s="1517"/>
      <c r="H21" s="1499"/>
      <c r="I21" s="1512"/>
    </row>
    <row r="22" spans="1:9" s="42" customFormat="1" ht="15.75" customHeight="1">
      <c r="A22" s="347"/>
      <c r="B22" s="1513" t="s">
        <v>243</v>
      </c>
      <c r="C22" s="1514">
        <v>63</v>
      </c>
      <c r="D22" s="330"/>
      <c r="E22" s="337" t="s">
        <v>332</v>
      </c>
      <c r="F22" s="346">
        <v>19</v>
      </c>
      <c r="G22" s="339" t="s">
        <v>312</v>
      </c>
      <c r="H22" s="342" t="s">
        <v>360</v>
      </c>
      <c r="I22" s="338">
        <v>0</v>
      </c>
    </row>
    <row r="23" spans="1:9" s="42" customFormat="1" ht="15.75" customHeight="1">
      <c r="A23" s="348"/>
      <c r="B23" s="1499"/>
      <c r="C23" s="1515"/>
      <c r="D23" s="330"/>
      <c r="E23" s="337" t="s">
        <v>333</v>
      </c>
      <c r="F23" s="346">
        <v>7</v>
      </c>
      <c r="G23" s="339" t="s">
        <v>312</v>
      </c>
      <c r="H23" s="342" t="s">
        <v>361</v>
      </c>
      <c r="I23" s="338">
        <v>0</v>
      </c>
    </row>
    <row r="24" spans="1:9" s="42" customFormat="1" ht="15.75" customHeight="1">
      <c r="A24" s="336"/>
      <c r="B24" s="337" t="s">
        <v>294</v>
      </c>
      <c r="C24" s="338">
        <v>3</v>
      </c>
      <c r="D24" s="330"/>
      <c r="E24" s="337" t="s">
        <v>307</v>
      </c>
      <c r="F24" s="346">
        <v>96</v>
      </c>
      <c r="G24" s="339" t="s">
        <v>312</v>
      </c>
      <c r="H24" s="342" t="s">
        <v>362</v>
      </c>
      <c r="I24" s="338">
        <v>1</v>
      </c>
    </row>
    <row r="25" spans="1:9" s="42" customFormat="1" ht="15.75" customHeight="1">
      <c r="A25" s="336"/>
      <c r="B25" s="337" t="s">
        <v>275</v>
      </c>
      <c r="C25" s="349">
        <v>1</v>
      </c>
      <c r="D25" s="330"/>
      <c r="E25" s="337" t="s">
        <v>342</v>
      </c>
      <c r="F25" s="341">
        <v>14</v>
      </c>
      <c r="G25" s="339" t="s">
        <v>312</v>
      </c>
      <c r="H25" s="342" t="s">
        <v>363</v>
      </c>
      <c r="I25" s="338">
        <v>0</v>
      </c>
    </row>
    <row r="26" spans="1:9" s="42" customFormat="1" ht="15.75" customHeight="1">
      <c r="A26" s="336"/>
      <c r="B26" s="337" t="s">
        <v>209</v>
      </c>
      <c r="C26" s="338">
        <v>9</v>
      </c>
      <c r="D26" s="330"/>
      <c r="E26" s="337" t="s">
        <v>198</v>
      </c>
      <c r="F26" s="341">
        <v>59</v>
      </c>
      <c r="G26" s="339" t="s">
        <v>312</v>
      </c>
      <c r="H26" s="342" t="s">
        <v>364</v>
      </c>
      <c r="I26" s="338">
        <v>0</v>
      </c>
    </row>
    <row r="27" spans="1:9" s="42" customFormat="1" ht="15.75" customHeight="1">
      <c r="A27" s="343"/>
      <c r="B27" s="340" t="s">
        <v>365</v>
      </c>
      <c r="C27" s="338">
        <v>56</v>
      </c>
      <c r="D27" s="339"/>
      <c r="E27" s="340" t="s">
        <v>340</v>
      </c>
      <c r="F27" s="341">
        <v>19</v>
      </c>
      <c r="G27" s="339" t="s">
        <v>312</v>
      </c>
      <c r="H27" s="342" t="s">
        <v>366</v>
      </c>
      <c r="I27" s="338">
        <v>0</v>
      </c>
    </row>
    <row r="28" spans="1:9" s="42" customFormat="1" ht="15.75" customHeight="1">
      <c r="A28" s="336"/>
      <c r="B28" s="337" t="s">
        <v>223</v>
      </c>
      <c r="C28" s="338">
        <v>1</v>
      </c>
      <c r="D28" s="339"/>
      <c r="E28" s="340" t="s">
        <v>185</v>
      </c>
      <c r="F28" s="341">
        <v>1</v>
      </c>
      <c r="G28" s="339" t="s">
        <v>312</v>
      </c>
      <c r="H28" s="342" t="s">
        <v>367</v>
      </c>
      <c r="I28" s="338">
        <v>0</v>
      </c>
    </row>
    <row r="29" spans="1:9" s="42" customFormat="1" ht="15.75" customHeight="1">
      <c r="A29" s="336"/>
      <c r="B29" s="337" t="s">
        <v>262</v>
      </c>
      <c r="C29" s="338">
        <v>0</v>
      </c>
      <c r="D29" s="339"/>
      <c r="E29" s="340" t="s">
        <v>189</v>
      </c>
      <c r="F29" s="341">
        <v>11</v>
      </c>
      <c r="G29" s="339" t="s">
        <v>312</v>
      </c>
      <c r="H29" s="342" t="s">
        <v>368</v>
      </c>
      <c r="I29" s="338">
        <v>0</v>
      </c>
    </row>
    <row r="30" spans="1:9" s="42" customFormat="1" ht="15.75" customHeight="1">
      <c r="A30" s="343"/>
      <c r="B30" s="345" t="s">
        <v>227</v>
      </c>
      <c r="C30" s="338">
        <v>0</v>
      </c>
      <c r="D30" s="339"/>
      <c r="E30" s="340" t="s">
        <v>193</v>
      </c>
      <c r="F30" s="341">
        <v>2</v>
      </c>
      <c r="G30" s="1516" t="s">
        <v>312</v>
      </c>
      <c r="H30" s="1518" t="s">
        <v>369</v>
      </c>
      <c r="I30" s="1511">
        <v>0</v>
      </c>
    </row>
    <row r="31" spans="1:9" s="42" customFormat="1" ht="15.75" customHeight="1">
      <c r="A31" s="343"/>
      <c r="B31" s="345" t="s">
        <v>370</v>
      </c>
      <c r="C31" s="338">
        <v>1</v>
      </c>
      <c r="D31" s="339"/>
      <c r="E31" s="340" t="s">
        <v>196</v>
      </c>
      <c r="F31" s="341">
        <v>0</v>
      </c>
      <c r="G31" s="1517"/>
      <c r="H31" s="1519"/>
      <c r="I31" s="1512"/>
    </row>
    <row r="32" spans="1:9" s="42" customFormat="1" ht="15.75" customHeight="1">
      <c r="A32" s="343"/>
      <c r="B32" s="345" t="s">
        <v>233</v>
      </c>
      <c r="C32" s="338">
        <v>0</v>
      </c>
      <c r="D32" s="339"/>
      <c r="E32" s="340" t="s">
        <v>199</v>
      </c>
      <c r="F32" s="341">
        <v>11</v>
      </c>
      <c r="G32" s="1516" t="s">
        <v>312</v>
      </c>
      <c r="H32" s="1518" t="s">
        <v>371</v>
      </c>
      <c r="I32" s="1511">
        <v>0</v>
      </c>
    </row>
    <row r="33" spans="1:9" s="42" customFormat="1" ht="15.75" customHeight="1">
      <c r="A33" s="343"/>
      <c r="B33" s="340" t="s">
        <v>304</v>
      </c>
      <c r="C33" s="349">
        <v>11</v>
      </c>
      <c r="D33" s="339"/>
      <c r="E33" s="340" t="s">
        <v>203</v>
      </c>
      <c r="F33" s="341">
        <v>28</v>
      </c>
      <c r="G33" s="1517"/>
      <c r="H33" s="1519"/>
      <c r="I33" s="1512"/>
    </row>
    <row r="34" spans="1:9" s="42" customFormat="1" ht="15.75" customHeight="1">
      <c r="A34" s="343"/>
      <c r="B34" s="345" t="s">
        <v>236</v>
      </c>
      <c r="C34" s="349">
        <v>0</v>
      </c>
      <c r="D34" s="350"/>
      <c r="E34" s="1530" t="s">
        <v>308</v>
      </c>
      <c r="F34" s="1514">
        <v>0</v>
      </c>
      <c r="G34" s="1516" t="s">
        <v>312</v>
      </c>
      <c r="H34" s="1533" t="s">
        <v>372</v>
      </c>
      <c r="I34" s="1511">
        <v>0</v>
      </c>
    </row>
    <row r="35" spans="1:9" s="42" customFormat="1" ht="15.75" customHeight="1">
      <c r="A35" s="343"/>
      <c r="B35" s="345" t="s">
        <v>239</v>
      </c>
      <c r="C35" s="349">
        <v>0</v>
      </c>
      <c r="D35" s="351"/>
      <c r="E35" s="1531"/>
      <c r="F35" s="1532"/>
      <c r="G35" s="1517"/>
      <c r="H35" s="1534"/>
      <c r="I35" s="1512"/>
    </row>
    <row r="36" spans="1:9" s="42" customFormat="1" ht="15.75" customHeight="1">
      <c r="A36" s="343"/>
      <c r="B36" s="345" t="s">
        <v>242</v>
      </c>
      <c r="C36" s="338">
        <v>0</v>
      </c>
      <c r="D36" s="339"/>
      <c r="E36" s="345" t="s">
        <v>286</v>
      </c>
      <c r="F36" s="341">
        <v>2</v>
      </c>
      <c r="G36" s="339" t="s">
        <v>312</v>
      </c>
      <c r="H36" s="342" t="s">
        <v>373</v>
      </c>
      <c r="I36" s="338">
        <v>0</v>
      </c>
    </row>
    <row r="37" spans="1:9" s="42" customFormat="1" ht="15.75" customHeight="1">
      <c r="A37" s="343"/>
      <c r="B37" s="345" t="s">
        <v>246</v>
      </c>
      <c r="C37" s="338">
        <v>0</v>
      </c>
      <c r="D37" s="339"/>
      <c r="E37" s="345" t="s">
        <v>289</v>
      </c>
      <c r="F37" s="341">
        <v>1</v>
      </c>
      <c r="G37" s="339" t="s">
        <v>312</v>
      </c>
      <c r="H37" s="342" t="s">
        <v>374</v>
      </c>
      <c r="I37" s="338">
        <v>0</v>
      </c>
    </row>
    <row r="38" spans="1:9" s="42" customFormat="1" ht="15.75" customHeight="1">
      <c r="A38" s="343"/>
      <c r="B38" s="345" t="s">
        <v>249</v>
      </c>
      <c r="C38" s="338">
        <v>0</v>
      </c>
      <c r="D38" s="339"/>
      <c r="E38" s="345" t="s">
        <v>293</v>
      </c>
      <c r="F38" s="341">
        <v>0</v>
      </c>
      <c r="G38" s="339" t="s">
        <v>312</v>
      </c>
      <c r="H38" s="342" t="s">
        <v>375</v>
      </c>
      <c r="I38" s="338">
        <v>0</v>
      </c>
    </row>
    <row r="39" spans="1:9" s="42" customFormat="1" ht="15.75" customHeight="1">
      <c r="A39" s="336"/>
      <c r="B39" s="337" t="s">
        <v>238</v>
      </c>
      <c r="C39" s="349">
        <v>15</v>
      </c>
      <c r="D39" s="339"/>
      <c r="E39" s="345" t="s">
        <v>296</v>
      </c>
      <c r="F39" s="341">
        <v>0</v>
      </c>
      <c r="G39" s="339" t="s">
        <v>312</v>
      </c>
      <c r="H39" s="342" t="s">
        <v>376</v>
      </c>
      <c r="I39" s="338">
        <v>0</v>
      </c>
    </row>
    <row r="40" spans="1:9" s="42" customFormat="1" ht="15.75" customHeight="1">
      <c r="A40" s="336"/>
      <c r="B40" s="337" t="s">
        <v>234</v>
      </c>
      <c r="C40" s="338">
        <v>12</v>
      </c>
      <c r="D40" s="330"/>
      <c r="E40" s="337" t="s">
        <v>377</v>
      </c>
      <c r="F40" s="341">
        <v>67</v>
      </c>
      <c r="G40" s="339" t="s">
        <v>312</v>
      </c>
      <c r="H40" s="342" t="s">
        <v>378</v>
      </c>
      <c r="I40" s="338">
        <v>0</v>
      </c>
    </row>
    <row r="41" spans="1:9" s="42" customFormat="1" ht="15.75" customHeight="1">
      <c r="A41" s="336"/>
      <c r="B41" s="337" t="s">
        <v>329</v>
      </c>
      <c r="C41" s="338">
        <v>1</v>
      </c>
      <c r="D41" s="330"/>
      <c r="E41" s="337" t="s">
        <v>220</v>
      </c>
      <c r="F41" s="346">
        <v>9</v>
      </c>
      <c r="G41" s="339" t="s">
        <v>312</v>
      </c>
      <c r="H41" s="342" t="s">
        <v>379</v>
      </c>
      <c r="I41" s="338">
        <v>0</v>
      </c>
    </row>
    <row r="42" spans="1:9" s="42" customFormat="1" ht="15.75" customHeight="1">
      <c r="A42" s="336"/>
      <c r="B42" s="337" t="s">
        <v>339</v>
      </c>
      <c r="C42" s="338">
        <v>8</v>
      </c>
      <c r="D42" s="330"/>
      <c r="E42" s="337" t="s">
        <v>232</v>
      </c>
      <c r="F42" s="346">
        <v>11</v>
      </c>
      <c r="G42" s="339" t="s">
        <v>312</v>
      </c>
      <c r="H42" s="342" t="s">
        <v>380</v>
      </c>
      <c r="I42" s="338">
        <v>0</v>
      </c>
    </row>
    <row r="43" spans="1:11" ht="15.75" customHeight="1">
      <c r="A43" s="343"/>
      <c r="B43" s="340" t="s">
        <v>327</v>
      </c>
      <c r="C43" s="338">
        <v>0</v>
      </c>
      <c r="D43" s="339"/>
      <c r="E43" s="345" t="s">
        <v>299</v>
      </c>
      <c r="F43" s="346">
        <v>0</v>
      </c>
      <c r="G43" s="339" t="s">
        <v>312</v>
      </c>
      <c r="H43" s="342" t="s">
        <v>381</v>
      </c>
      <c r="I43" s="338">
        <v>1</v>
      </c>
      <c r="J43" s="42"/>
      <c r="K43" s="42"/>
    </row>
    <row r="44" spans="1:11" ht="15.75" customHeight="1">
      <c r="A44" s="343"/>
      <c r="B44" s="340" t="s">
        <v>330</v>
      </c>
      <c r="C44" s="338">
        <v>0</v>
      </c>
      <c r="D44" s="330"/>
      <c r="E44" s="337" t="s">
        <v>271</v>
      </c>
      <c r="F44" s="346">
        <v>5</v>
      </c>
      <c r="G44" s="1516" t="s">
        <v>312</v>
      </c>
      <c r="H44" s="1535" t="s">
        <v>382</v>
      </c>
      <c r="I44" s="1511">
        <v>0</v>
      </c>
      <c r="J44" s="42"/>
      <c r="K44" s="42"/>
    </row>
    <row r="45" spans="1:9" ht="15.75" customHeight="1">
      <c r="A45" s="343"/>
      <c r="B45" s="340" t="s">
        <v>225</v>
      </c>
      <c r="C45" s="349">
        <v>25</v>
      </c>
      <c r="D45" s="339"/>
      <c r="E45" s="340" t="s">
        <v>320</v>
      </c>
      <c r="F45" s="346">
        <v>1</v>
      </c>
      <c r="G45" s="1517"/>
      <c r="H45" s="1536"/>
      <c r="I45" s="1512"/>
    </row>
    <row r="46" spans="1:9" ht="15.75" customHeight="1">
      <c r="A46" s="347"/>
      <c r="B46" s="352" t="s">
        <v>254</v>
      </c>
      <c r="C46" s="338">
        <v>0</v>
      </c>
      <c r="D46" s="330"/>
      <c r="E46" s="337" t="s">
        <v>226</v>
      </c>
      <c r="F46" s="353">
        <v>64</v>
      </c>
      <c r="G46" s="339" t="s">
        <v>312</v>
      </c>
      <c r="H46" s="342" t="s">
        <v>383</v>
      </c>
      <c r="I46" s="338">
        <v>0</v>
      </c>
    </row>
    <row r="47" spans="1:9" ht="15.75" customHeight="1">
      <c r="A47" s="343"/>
      <c r="B47" s="340" t="s">
        <v>228</v>
      </c>
      <c r="C47" s="338">
        <v>10</v>
      </c>
      <c r="D47" s="330"/>
      <c r="E47" s="337" t="s">
        <v>266</v>
      </c>
      <c r="F47" s="346">
        <v>3</v>
      </c>
      <c r="G47" s="339" t="s">
        <v>312</v>
      </c>
      <c r="H47" s="342" t="s">
        <v>384</v>
      </c>
      <c r="I47" s="338">
        <v>0</v>
      </c>
    </row>
    <row r="48" spans="1:9" ht="13.5" customHeight="1">
      <c r="A48" s="343"/>
      <c r="B48" s="340" t="s">
        <v>231</v>
      </c>
      <c r="C48" s="338">
        <v>7</v>
      </c>
      <c r="D48" s="330"/>
      <c r="E48" s="337" t="s">
        <v>336</v>
      </c>
      <c r="F48" s="346">
        <v>1</v>
      </c>
      <c r="G48" s="339" t="s">
        <v>312</v>
      </c>
      <c r="H48" s="342" t="s">
        <v>385</v>
      </c>
      <c r="I48" s="338">
        <v>0</v>
      </c>
    </row>
    <row r="49" spans="1:9" ht="13.5" customHeight="1">
      <c r="A49" s="343"/>
      <c r="B49" s="340" t="s">
        <v>313</v>
      </c>
      <c r="C49" s="338">
        <v>10</v>
      </c>
      <c r="D49" s="330"/>
      <c r="E49" s="337" t="s">
        <v>187</v>
      </c>
      <c r="F49" s="346">
        <v>89</v>
      </c>
      <c r="G49" s="339" t="s">
        <v>312</v>
      </c>
      <c r="H49" s="342" t="s">
        <v>386</v>
      </c>
      <c r="I49" s="338">
        <v>0</v>
      </c>
    </row>
    <row r="50" spans="1:9" ht="13.5" customHeight="1">
      <c r="A50" s="343"/>
      <c r="B50" s="345" t="s">
        <v>257</v>
      </c>
      <c r="C50" s="338">
        <v>7</v>
      </c>
      <c r="D50" s="330"/>
      <c r="E50" s="337" t="s">
        <v>280</v>
      </c>
      <c r="F50" s="346">
        <v>2</v>
      </c>
      <c r="G50" s="339" t="s">
        <v>312</v>
      </c>
      <c r="H50" s="342" t="s">
        <v>387</v>
      </c>
      <c r="I50" s="338">
        <v>0</v>
      </c>
    </row>
    <row r="51" spans="1:9" ht="12.75" customHeight="1">
      <c r="A51" s="336"/>
      <c r="B51" s="337" t="s">
        <v>258</v>
      </c>
      <c r="C51" s="349">
        <v>18</v>
      </c>
      <c r="D51" s="330"/>
      <c r="E51" s="337" t="s">
        <v>287</v>
      </c>
      <c r="F51" s="346">
        <v>30</v>
      </c>
      <c r="G51" s="354" t="s">
        <v>312</v>
      </c>
      <c r="H51" s="355" t="s">
        <v>388</v>
      </c>
      <c r="I51" s="356">
        <v>0</v>
      </c>
    </row>
    <row r="52" spans="1:9" ht="12.75" customHeight="1">
      <c r="A52" s="357"/>
      <c r="B52" s="358" t="s">
        <v>389</v>
      </c>
      <c r="C52" s="359">
        <v>30</v>
      </c>
      <c r="D52" s="360"/>
      <c r="E52" s="361" t="s">
        <v>250</v>
      </c>
      <c r="F52" s="362">
        <v>201</v>
      </c>
      <c r="G52" s="363"/>
      <c r="H52" s="364"/>
      <c r="I52" s="364"/>
    </row>
    <row r="53" spans="1:9" ht="12.75" customHeight="1">
      <c r="A53" s="1537" t="s">
        <v>390</v>
      </c>
      <c r="B53" s="1538"/>
      <c r="C53" s="389"/>
      <c r="D53" s="1539" t="s">
        <v>390</v>
      </c>
      <c r="E53" s="1538"/>
      <c r="F53" s="390"/>
      <c r="G53" s="1539" t="s">
        <v>390</v>
      </c>
      <c r="H53" s="1538"/>
      <c r="I53" s="367"/>
    </row>
    <row r="54" spans="1:9" ht="12.75" customHeight="1">
      <c r="A54" s="1540" t="s">
        <v>312</v>
      </c>
      <c r="B54" s="1542" t="s">
        <v>391</v>
      </c>
      <c r="C54" s="1544">
        <v>0</v>
      </c>
      <c r="D54" s="343" t="s">
        <v>312</v>
      </c>
      <c r="E54" s="345" t="s">
        <v>392</v>
      </c>
      <c r="F54" s="368">
        <v>0</v>
      </c>
      <c r="G54" s="321" t="s">
        <v>312</v>
      </c>
      <c r="H54" s="322" t="s">
        <v>393</v>
      </c>
      <c r="I54" s="329">
        <v>0</v>
      </c>
    </row>
    <row r="55" spans="1:11" ht="12.75" customHeight="1">
      <c r="A55" s="1541"/>
      <c r="B55" s="1543"/>
      <c r="C55" s="1532"/>
      <c r="D55" s="343" t="s">
        <v>312</v>
      </c>
      <c r="E55" s="345" t="s">
        <v>394</v>
      </c>
      <c r="F55" s="368">
        <v>0</v>
      </c>
      <c r="G55" s="339" t="s">
        <v>312</v>
      </c>
      <c r="H55" s="345" t="s">
        <v>395</v>
      </c>
      <c r="I55" s="338">
        <v>0</v>
      </c>
      <c r="J55" s="12"/>
      <c r="K55" s="12"/>
    </row>
    <row r="56" spans="1:9" ht="12.75" customHeight="1">
      <c r="A56" s="343" t="s">
        <v>312</v>
      </c>
      <c r="B56" s="369" t="s">
        <v>396</v>
      </c>
      <c r="C56" s="332">
        <v>0</v>
      </c>
      <c r="D56" s="343" t="s">
        <v>312</v>
      </c>
      <c r="E56" s="345" t="s">
        <v>397</v>
      </c>
      <c r="F56" s="368">
        <v>0</v>
      </c>
      <c r="G56" s="370" t="s">
        <v>312</v>
      </c>
      <c r="H56" s="371" t="s">
        <v>398</v>
      </c>
      <c r="I56" s="372">
        <v>0</v>
      </c>
    </row>
    <row r="57" spans="1:9" ht="12.75" customHeight="1">
      <c r="A57" s="1545" t="s">
        <v>312</v>
      </c>
      <c r="B57" s="1546" t="s">
        <v>399</v>
      </c>
      <c r="C57" s="1514">
        <v>0</v>
      </c>
      <c r="D57" s="343" t="s">
        <v>312</v>
      </c>
      <c r="E57" s="345" t="s">
        <v>400</v>
      </c>
      <c r="F57" s="368">
        <v>0</v>
      </c>
      <c r="G57" s="339" t="s">
        <v>312</v>
      </c>
      <c r="H57" s="345" t="s">
        <v>401</v>
      </c>
      <c r="I57" s="338">
        <v>0</v>
      </c>
    </row>
    <row r="58" spans="1:9" ht="12.75" customHeight="1">
      <c r="A58" s="1541"/>
      <c r="B58" s="1547"/>
      <c r="C58" s="1532"/>
      <c r="D58" s="1545" t="s">
        <v>312</v>
      </c>
      <c r="E58" s="1510" t="s">
        <v>402</v>
      </c>
      <c r="F58" s="1514">
        <v>0</v>
      </c>
      <c r="G58" s="339" t="s">
        <v>312</v>
      </c>
      <c r="H58" s="345" t="s">
        <v>403</v>
      </c>
      <c r="I58" s="368">
        <v>0</v>
      </c>
    </row>
    <row r="59" spans="1:9" ht="12.75" customHeight="1">
      <c r="A59" s="343" t="s">
        <v>312</v>
      </c>
      <c r="B59" s="345" t="s">
        <v>404</v>
      </c>
      <c r="C59" s="373">
        <v>2</v>
      </c>
      <c r="D59" s="1541"/>
      <c r="E59" s="1499"/>
      <c r="F59" s="1532"/>
      <c r="G59" s="339" t="s">
        <v>312</v>
      </c>
      <c r="H59" s="374" t="s">
        <v>406</v>
      </c>
      <c r="I59" s="368">
        <v>0</v>
      </c>
    </row>
    <row r="60" spans="1:9" ht="12.75" customHeight="1">
      <c r="A60" s="343" t="s">
        <v>312</v>
      </c>
      <c r="B60" s="345" t="s">
        <v>585</v>
      </c>
      <c r="C60" s="373">
        <v>2</v>
      </c>
      <c r="D60" s="339" t="s">
        <v>312</v>
      </c>
      <c r="E60" s="352" t="s">
        <v>408</v>
      </c>
      <c r="F60" s="375">
        <v>0</v>
      </c>
      <c r="G60" s="339" t="s">
        <v>312</v>
      </c>
      <c r="H60" s="345" t="s">
        <v>409</v>
      </c>
      <c r="I60" s="368">
        <v>0</v>
      </c>
    </row>
    <row r="61" spans="1:9" ht="12.75" customHeight="1">
      <c r="A61" s="343" t="s">
        <v>312</v>
      </c>
      <c r="B61" s="345" t="s">
        <v>586</v>
      </c>
      <c r="C61" s="368">
        <v>0</v>
      </c>
      <c r="D61" s="339" t="s">
        <v>312</v>
      </c>
      <c r="E61" s="345" t="s">
        <v>411</v>
      </c>
      <c r="F61" s="373">
        <v>0</v>
      </c>
      <c r="G61" s="1516" t="s">
        <v>312</v>
      </c>
      <c r="H61" s="1548" t="s">
        <v>587</v>
      </c>
      <c r="I61" s="1511">
        <v>0</v>
      </c>
    </row>
    <row r="62" spans="1:9" ht="15.75" customHeight="1">
      <c r="A62" s="343" t="s">
        <v>312</v>
      </c>
      <c r="B62" s="345" t="s">
        <v>588</v>
      </c>
      <c r="C62" s="368">
        <v>0</v>
      </c>
      <c r="D62" s="339" t="s">
        <v>312</v>
      </c>
      <c r="E62" s="345" t="s">
        <v>414</v>
      </c>
      <c r="F62" s="373">
        <v>0</v>
      </c>
      <c r="G62" s="1517"/>
      <c r="H62" s="1548"/>
      <c r="I62" s="1512"/>
    </row>
    <row r="63" spans="1:9" ht="15.75" customHeight="1">
      <c r="A63" s="1545" t="s">
        <v>312</v>
      </c>
      <c r="B63" s="1510" t="s">
        <v>589</v>
      </c>
      <c r="C63" s="1514">
        <v>0</v>
      </c>
      <c r="D63" s="339" t="s">
        <v>312</v>
      </c>
      <c r="E63" s="345" t="s">
        <v>416</v>
      </c>
      <c r="F63" s="373">
        <v>0</v>
      </c>
      <c r="G63" s="1516" t="s">
        <v>312</v>
      </c>
      <c r="H63" s="1550" t="s">
        <v>417</v>
      </c>
      <c r="I63" s="1511">
        <v>0</v>
      </c>
    </row>
    <row r="64" spans="1:9" ht="12.75" customHeight="1">
      <c r="A64" s="1541"/>
      <c r="B64" s="1499"/>
      <c r="C64" s="1532"/>
      <c r="D64" s="339" t="s">
        <v>312</v>
      </c>
      <c r="E64" s="345" t="s">
        <v>590</v>
      </c>
      <c r="F64" s="373">
        <v>0</v>
      </c>
      <c r="G64" s="1549"/>
      <c r="H64" s="1551"/>
      <c r="I64" s="1512"/>
    </row>
    <row r="65" spans="1:9" ht="12.75" customHeight="1">
      <c r="A65" s="1545" t="s">
        <v>312</v>
      </c>
      <c r="B65" s="1552" t="s">
        <v>591</v>
      </c>
      <c r="C65" s="1514">
        <v>0</v>
      </c>
      <c r="D65" s="339" t="s">
        <v>312</v>
      </c>
      <c r="E65" s="345" t="s">
        <v>592</v>
      </c>
      <c r="F65" s="373">
        <v>0</v>
      </c>
      <c r="G65" s="339" t="s">
        <v>312</v>
      </c>
      <c r="H65" s="345" t="s">
        <v>421</v>
      </c>
      <c r="I65" s="338">
        <v>0</v>
      </c>
    </row>
    <row r="66" spans="1:9" ht="12.75" customHeight="1">
      <c r="A66" s="1541"/>
      <c r="B66" s="1543"/>
      <c r="C66" s="1532"/>
      <c r="D66" s="339" t="s">
        <v>312</v>
      </c>
      <c r="E66" s="345" t="s">
        <v>593</v>
      </c>
      <c r="F66" s="373">
        <v>1</v>
      </c>
      <c r="G66" s="339" t="s">
        <v>312</v>
      </c>
      <c r="H66" s="345" t="s">
        <v>423</v>
      </c>
      <c r="I66" s="368">
        <v>0</v>
      </c>
    </row>
    <row r="67" spans="1:9" ht="12.75" customHeight="1">
      <c r="A67" s="343" t="s">
        <v>312</v>
      </c>
      <c r="B67" s="345" t="s">
        <v>594</v>
      </c>
      <c r="C67" s="368">
        <v>0</v>
      </c>
      <c r="D67" s="339" t="s">
        <v>312</v>
      </c>
      <c r="E67" s="345" t="s">
        <v>425</v>
      </c>
      <c r="F67" s="373">
        <v>1</v>
      </c>
      <c r="G67" s="339" t="s">
        <v>312</v>
      </c>
      <c r="H67" s="345" t="s">
        <v>426</v>
      </c>
      <c r="I67" s="368">
        <v>0</v>
      </c>
    </row>
    <row r="68" spans="1:9" ht="12.75" customHeight="1">
      <c r="A68" s="343" t="s">
        <v>312</v>
      </c>
      <c r="B68" s="345" t="s">
        <v>595</v>
      </c>
      <c r="C68" s="368">
        <v>0</v>
      </c>
      <c r="D68" s="339" t="s">
        <v>312</v>
      </c>
      <c r="E68" s="345" t="s">
        <v>428</v>
      </c>
      <c r="F68" s="376">
        <v>1</v>
      </c>
      <c r="G68" s="339" t="s">
        <v>312</v>
      </c>
      <c r="H68" s="345" t="s">
        <v>429</v>
      </c>
      <c r="I68" s="368">
        <v>0</v>
      </c>
    </row>
    <row r="69" spans="1:9" ht="12.75" customHeight="1">
      <c r="A69" s="343" t="s">
        <v>312</v>
      </c>
      <c r="B69" s="345" t="s">
        <v>596</v>
      </c>
      <c r="C69" s="368">
        <v>0</v>
      </c>
      <c r="D69" s="339" t="s">
        <v>312</v>
      </c>
      <c r="E69" s="345" t="s">
        <v>431</v>
      </c>
      <c r="F69" s="341">
        <v>0</v>
      </c>
      <c r="G69" s="339" t="s">
        <v>312</v>
      </c>
      <c r="H69" s="345" t="s">
        <v>432</v>
      </c>
      <c r="I69" s="368">
        <v>0</v>
      </c>
    </row>
    <row r="70" spans="1:9" ht="12.75" customHeight="1">
      <c r="A70" s="343" t="s">
        <v>312</v>
      </c>
      <c r="B70" s="344" t="s">
        <v>597</v>
      </c>
      <c r="C70" s="368">
        <v>0</v>
      </c>
      <c r="D70" s="339" t="s">
        <v>312</v>
      </c>
      <c r="E70" s="345" t="s">
        <v>598</v>
      </c>
      <c r="F70" s="373">
        <v>0</v>
      </c>
      <c r="G70" s="339" t="s">
        <v>312</v>
      </c>
      <c r="H70" s="345" t="s">
        <v>435</v>
      </c>
      <c r="I70" s="368">
        <v>0</v>
      </c>
    </row>
    <row r="71" spans="1:11" s="12" customFormat="1" ht="13.5" customHeight="1">
      <c r="A71" s="1545" t="s">
        <v>312</v>
      </c>
      <c r="B71" s="1553" t="s">
        <v>599</v>
      </c>
      <c r="C71" s="1514">
        <v>0</v>
      </c>
      <c r="D71" s="339" t="s">
        <v>312</v>
      </c>
      <c r="E71" s="345" t="s">
        <v>437</v>
      </c>
      <c r="F71" s="373">
        <v>1</v>
      </c>
      <c r="G71" s="339" t="s">
        <v>312</v>
      </c>
      <c r="H71" s="345" t="s">
        <v>438</v>
      </c>
      <c r="I71" s="368">
        <v>0</v>
      </c>
      <c r="J71" s="75"/>
      <c r="K71" s="75"/>
    </row>
    <row r="72" spans="1:11" s="42" customFormat="1" ht="15.75" customHeight="1">
      <c r="A72" s="1541"/>
      <c r="B72" s="1554"/>
      <c r="C72" s="1532"/>
      <c r="D72" s="1516" t="s">
        <v>312</v>
      </c>
      <c r="E72" s="1510" t="s">
        <v>439</v>
      </c>
      <c r="F72" s="1514">
        <v>0</v>
      </c>
      <c r="G72" s="339" t="s">
        <v>312</v>
      </c>
      <c r="H72" s="345" t="s">
        <v>440</v>
      </c>
      <c r="I72" s="368">
        <v>0</v>
      </c>
      <c r="J72" s="75"/>
      <c r="K72" s="75"/>
    </row>
    <row r="73" spans="1:9" ht="12.75" customHeight="1">
      <c r="A73" s="343" t="s">
        <v>312</v>
      </c>
      <c r="B73" s="344" t="s">
        <v>441</v>
      </c>
      <c r="C73" s="368">
        <v>0</v>
      </c>
      <c r="D73" s="1517"/>
      <c r="E73" s="1499"/>
      <c r="F73" s="1532"/>
      <c r="G73" s="339" t="s">
        <v>312</v>
      </c>
      <c r="H73" s="345" t="s">
        <v>442</v>
      </c>
      <c r="I73" s="368">
        <v>0</v>
      </c>
    </row>
    <row r="74" spans="1:9" ht="12.75" customHeight="1">
      <c r="A74" s="343" t="s">
        <v>312</v>
      </c>
      <c r="B74" s="345" t="s">
        <v>600</v>
      </c>
      <c r="C74" s="368">
        <v>0</v>
      </c>
      <c r="D74" s="1516" t="s">
        <v>312</v>
      </c>
      <c r="E74" s="1510" t="s">
        <v>444</v>
      </c>
      <c r="F74" s="1514">
        <v>0</v>
      </c>
      <c r="G74" s="1516" t="s">
        <v>312</v>
      </c>
      <c r="H74" s="1555" t="s">
        <v>601</v>
      </c>
      <c r="I74" s="1511">
        <v>0</v>
      </c>
    </row>
    <row r="75" spans="1:11" ht="12.75" customHeight="1">
      <c r="A75" s="343" t="s">
        <v>312</v>
      </c>
      <c r="B75" s="344" t="s">
        <v>602</v>
      </c>
      <c r="C75" s="368">
        <v>0</v>
      </c>
      <c r="D75" s="1517"/>
      <c r="E75" s="1499"/>
      <c r="F75" s="1532"/>
      <c r="G75" s="1517"/>
      <c r="H75" s="1531"/>
      <c r="I75" s="1512"/>
      <c r="J75" s="12"/>
      <c r="K75" s="12"/>
    </row>
    <row r="76" spans="1:11" ht="12.75" customHeight="1">
      <c r="A76" s="343" t="s">
        <v>312</v>
      </c>
      <c r="B76" s="345" t="s">
        <v>447</v>
      </c>
      <c r="C76" s="368">
        <v>4</v>
      </c>
      <c r="D76" s="339" t="s">
        <v>312</v>
      </c>
      <c r="E76" s="345" t="s">
        <v>448</v>
      </c>
      <c r="F76" s="373">
        <v>1</v>
      </c>
      <c r="G76" s="339" t="s">
        <v>312</v>
      </c>
      <c r="H76" s="345" t="s">
        <v>449</v>
      </c>
      <c r="I76" s="368">
        <v>0</v>
      </c>
      <c r="J76" s="42"/>
      <c r="K76" s="42"/>
    </row>
    <row r="77" spans="1:9" ht="12.75" customHeight="1">
      <c r="A77" s="343" t="s">
        <v>312</v>
      </c>
      <c r="B77" s="345" t="s">
        <v>450</v>
      </c>
      <c r="C77" s="368">
        <v>0</v>
      </c>
      <c r="D77" s="339" t="s">
        <v>312</v>
      </c>
      <c r="E77" s="345" t="s">
        <v>451</v>
      </c>
      <c r="F77" s="373">
        <v>0</v>
      </c>
      <c r="G77" s="339" t="s">
        <v>312</v>
      </c>
      <c r="H77" s="345" t="s">
        <v>452</v>
      </c>
      <c r="I77" s="368">
        <v>18</v>
      </c>
    </row>
    <row r="78" spans="1:9" ht="12.75" customHeight="1">
      <c r="A78" s="343" t="s">
        <v>312</v>
      </c>
      <c r="B78" s="345" t="s">
        <v>453</v>
      </c>
      <c r="C78" s="377">
        <v>0</v>
      </c>
      <c r="D78" s="339" t="s">
        <v>312</v>
      </c>
      <c r="E78" s="345" t="s">
        <v>454</v>
      </c>
      <c r="F78" s="373">
        <v>0</v>
      </c>
      <c r="G78" s="339" t="s">
        <v>312</v>
      </c>
      <c r="H78" s="345" t="s">
        <v>455</v>
      </c>
      <c r="I78" s="368">
        <v>0</v>
      </c>
    </row>
    <row r="79" spans="1:9" ht="12.75" customHeight="1">
      <c r="A79" s="343" t="s">
        <v>312</v>
      </c>
      <c r="B79" s="344" t="s">
        <v>456</v>
      </c>
      <c r="C79" s="338">
        <v>0</v>
      </c>
      <c r="D79" s="339" t="s">
        <v>312</v>
      </c>
      <c r="E79" s="345" t="s">
        <v>457</v>
      </c>
      <c r="F79" s="373">
        <v>4</v>
      </c>
      <c r="G79" s="339" t="s">
        <v>312</v>
      </c>
      <c r="H79" s="345" t="s">
        <v>603</v>
      </c>
      <c r="I79" s="368">
        <v>0</v>
      </c>
    </row>
    <row r="80" spans="1:9" ht="12.75" customHeight="1">
      <c r="A80" s="1545" t="s">
        <v>312</v>
      </c>
      <c r="B80" s="1510" t="s">
        <v>459</v>
      </c>
      <c r="C80" s="1514">
        <v>1</v>
      </c>
      <c r="D80" s="339" t="s">
        <v>312</v>
      </c>
      <c r="E80" s="345" t="s">
        <v>460</v>
      </c>
      <c r="F80" s="373">
        <v>0</v>
      </c>
      <c r="G80" s="339" t="s">
        <v>312</v>
      </c>
      <c r="H80" s="344" t="s">
        <v>461</v>
      </c>
      <c r="I80" s="368">
        <v>2</v>
      </c>
    </row>
    <row r="81" spans="1:9" ht="12.75" customHeight="1">
      <c r="A81" s="1541"/>
      <c r="B81" s="1499"/>
      <c r="C81" s="1532"/>
      <c r="D81" s="339" t="s">
        <v>312</v>
      </c>
      <c r="E81" s="345" t="s">
        <v>462</v>
      </c>
      <c r="F81" s="373">
        <v>1</v>
      </c>
      <c r="G81" s="339" t="s">
        <v>312</v>
      </c>
      <c r="H81" s="344" t="s">
        <v>463</v>
      </c>
      <c r="I81" s="368">
        <v>0</v>
      </c>
    </row>
    <row r="82" spans="1:9" ht="12.75" customHeight="1">
      <c r="A82" s="343" t="s">
        <v>312</v>
      </c>
      <c r="B82" s="345" t="s">
        <v>464</v>
      </c>
      <c r="C82" s="368">
        <v>1</v>
      </c>
      <c r="D82" s="339" t="s">
        <v>312</v>
      </c>
      <c r="E82" s="345" t="s">
        <v>465</v>
      </c>
      <c r="F82" s="373">
        <v>1</v>
      </c>
      <c r="G82" s="339" t="s">
        <v>312</v>
      </c>
      <c r="H82" s="344" t="s">
        <v>466</v>
      </c>
      <c r="I82" s="368">
        <v>1</v>
      </c>
    </row>
    <row r="83" spans="1:9" ht="12.75" customHeight="1">
      <c r="A83" s="343" t="s">
        <v>312</v>
      </c>
      <c r="B83" s="345" t="s">
        <v>467</v>
      </c>
      <c r="C83" s="368">
        <v>0</v>
      </c>
      <c r="D83" s="339" t="s">
        <v>312</v>
      </c>
      <c r="E83" s="345" t="s">
        <v>468</v>
      </c>
      <c r="F83" s="373">
        <v>54</v>
      </c>
      <c r="G83" s="339" t="s">
        <v>312</v>
      </c>
      <c r="H83" s="345" t="s">
        <v>469</v>
      </c>
      <c r="I83" s="368">
        <v>0</v>
      </c>
    </row>
    <row r="84" spans="1:9" ht="12.75" customHeight="1">
      <c r="A84" s="343" t="s">
        <v>312</v>
      </c>
      <c r="B84" s="345" t="s">
        <v>470</v>
      </c>
      <c r="C84" s="368">
        <v>0</v>
      </c>
      <c r="D84" s="339" t="s">
        <v>312</v>
      </c>
      <c r="E84" s="345" t="s">
        <v>471</v>
      </c>
      <c r="F84" s="373">
        <v>1</v>
      </c>
      <c r="G84" s="339" t="s">
        <v>312</v>
      </c>
      <c r="H84" s="345" t="s">
        <v>472</v>
      </c>
      <c r="I84" s="368">
        <v>0</v>
      </c>
    </row>
    <row r="85" spans="1:9" ht="12.75" customHeight="1">
      <c r="A85" s="343" t="s">
        <v>312</v>
      </c>
      <c r="B85" s="345" t="s">
        <v>473</v>
      </c>
      <c r="C85" s="368">
        <v>0</v>
      </c>
      <c r="D85" s="339" t="s">
        <v>312</v>
      </c>
      <c r="E85" s="345" t="s">
        <v>474</v>
      </c>
      <c r="F85" s="373">
        <v>0</v>
      </c>
      <c r="G85" s="1516" t="s">
        <v>312</v>
      </c>
      <c r="H85" s="1556" t="s">
        <v>475</v>
      </c>
      <c r="I85" s="1511">
        <v>0</v>
      </c>
    </row>
    <row r="86" spans="1:9" ht="12.75" customHeight="1">
      <c r="A86" s="343" t="s">
        <v>312</v>
      </c>
      <c r="B86" s="345" t="s">
        <v>476</v>
      </c>
      <c r="C86" s="368">
        <v>3</v>
      </c>
      <c r="D86" s="339" t="s">
        <v>312</v>
      </c>
      <c r="E86" s="345" t="s">
        <v>477</v>
      </c>
      <c r="F86" s="373">
        <v>0</v>
      </c>
      <c r="G86" s="1517"/>
      <c r="H86" s="1557"/>
      <c r="I86" s="1512"/>
    </row>
    <row r="87" spans="1:9" ht="12.75" customHeight="1">
      <c r="A87" s="343" t="s">
        <v>312</v>
      </c>
      <c r="B87" s="345" t="s">
        <v>478</v>
      </c>
      <c r="C87" s="368">
        <v>0</v>
      </c>
      <c r="D87" s="339" t="s">
        <v>312</v>
      </c>
      <c r="E87" s="345" t="s">
        <v>479</v>
      </c>
      <c r="F87" s="373">
        <v>1</v>
      </c>
      <c r="G87" s="1516" t="s">
        <v>312</v>
      </c>
      <c r="H87" s="1558" t="s">
        <v>480</v>
      </c>
      <c r="I87" s="1511">
        <v>0</v>
      </c>
    </row>
    <row r="88" spans="1:9" ht="12.75" customHeight="1">
      <c r="A88" s="343" t="s">
        <v>312</v>
      </c>
      <c r="B88" s="345" t="s">
        <v>481</v>
      </c>
      <c r="C88" s="368">
        <v>0</v>
      </c>
      <c r="D88" s="339" t="s">
        <v>312</v>
      </c>
      <c r="E88" s="345" t="s">
        <v>482</v>
      </c>
      <c r="F88" s="373">
        <v>1</v>
      </c>
      <c r="G88" s="1517"/>
      <c r="H88" s="1531"/>
      <c r="I88" s="1512"/>
    </row>
    <row r="89" spans="1:9" ht="12.75" customHeight="1">
      <c r="A89" s="343" t="s">
        <v>312</v>
      </c>
      <c r="B89" s="345" t="s">
        <v>483</v>
      </c>
      <c r="C89" s="368">
        <v>0</v>
      </c>
      <c r="D89" s="339" t="s">
        <v>312</v>
      </c>
      <c r="E89" s="345" t="s">
        <v>484</v>
      </c>
      <c r="F89" s="373">
        <v>0</v>
      </c>
      <c r="G89" s="1516" t="s">
        <v>312</v>
      </c>
      <c r="H89" s="1553" t="s">
        <v>485</v>
      </c>
      <c r="I89" s="1511">
        <v>2</v>
      </c>
    </row>
    <row r="90" spans="1:9" ht="12.75" customHeight="1">
      <c r="A90" s="343" t="s">
        <v>312</v>
      </c>
      <c r="B90" s="345" t="s">
        <v>486</v>
      </c>
      <c r="C90" s="368">
        <v>3</v>
      </c>
      <c r="D90" s="1516" t="s">
        <v>312</v>
      </c>
      <c r="E90" s="1510" t="s">
        <v>487</v>
      </c>
      <c r="F90" s="1514">
        <v>1</v>
      </c>
      <c r="G90" s="1517"/>
      <c r="H90" s="1554"/>
      <c r="I90" s="1512"/>
    </row>
    <row r="91" spans="1:9" ht="12.75" customHeight="1">
      <c r="A91" s="343" t="s">
        <v>312</v>
      </c>
      <c r="B91" s="344" t="s">
        <v>488</v>
      </c>
      <c r="C91" s="368">
        <v>0</v>
      </c>
      <c r="D91" s="1517"/>
      <c r="E91" s="1499"/>
      <c r="F91" s="1532"/>
      <c r="G91" s="339" t="s">
        <v>312</v>
      </c>
      <c r="H91" s="378" t="s">
        <v>489</v>
      </c>
      <c r="I91" s="368">
        <v>0</v>
      </c>
    </row>
    <row r="92" spans="1:9" ht="12.75" customHeight="1">
      <c r="A92" s="343" t="s">
        <v>312</v>
      </c>
      <c r="B92" s="345" t="s">
        <v>490</v>
      </c>
      <c r="C92" s="368">
        <v>0</v>
      </c>
      <c r="D92" s="339" t="s">
        <v>312</v>
      </c>
      <c r="E92" s="345" t="s">
        <v>491</v>
      </c>
      <c r="F92" s="373">
        <v>0</v>
      </c>
      <c r="G92" s="339" t="s">
        <v>312</v>
      </c>
      <c r="H92" s="345" t="s">
        <v>492</v>
      </c>
      <c r="I92" s="368">
        <v>0</v>
      </c>
    </row>
    <row r="93" spans="1:9" ht="12.75" customHeight="1">
      <c r="A93" s="343" t="s">
        <v>312</v>
      </c>
      <c r="B93" s="345" t="s">
        <v>493</v>
      </c>
      <c r="C93" s="368">
        <v>0</v>
      </c>
      <c r="D93" s="339" t="s">
        <v>312</v>
      </c>
      <c r="E93" s="345" t="s">
        <v>494</v>
      </c>
      <c r="F93" s="373">
        <v>0</v>
      </c>
      <c r="G93" s="339" t="s">
        <v>312</v>
      </c>
      <c r="H93" s="344" t="s">
        <v>495</v>
      </c>
      <c r="I93" s="368">
        <v>0</v>
      </c>
    </row>
    <row r="94" spans="1:9" ht="12.75" customHeight="1">
      <c r="A94" s="343" t="s">
        <v>312</v>
      </c>
      <c r="B94" s="345" t="s">
        <v>496</v>
      </c>
      <c r="C94" s="368">
        <v>0</v>
      </c>
      <c r="D94" s="339" t="s">
        <v>312</v>
      </c>
      <c r="E94" s="345" t="s">
        <v>497</v>
      </c>
      <c r="F94" s="373">
        <v>0</v>
      </c>
      <c r="G94" s="339" t="s">
        <v>312</v>
      </c>
      <c r="H94" s="345" t="s">
        <v>498</v>
      </c>
      <c r="I94" s="368">
        <v>0</v>
      </c>
    </row>
    <row r="95" spans="1:9" ht="12.75" customHeight="1">
      <c r="A95" s="343" t="s">
        <v>312</v>
      </c>
      <c r="B95" s="345" t="s">
        <v>499</v>
      </c>
      <c r="C95" s="368">
        <v>0</v>
      </c>
      <c r="D95" s="339" t="s">
        <v>312</v>
      </c>
      <c r="E95" s="345" t="s">
        <v>500</v>
      </c>
      <c r="F95" s="373">
        <v>0</v>
      </c>
      <c r="G95" s="339" t="s">
        <v>312</v>
      </c>
      <c r="H95" s="345" t="s">
        <v>501</v>
      </c>
      <c r="I95" s="368">
        <v>0</v>
      </c>
    </row>
    <row r="96" spans="1:9" ht="12.75" customHeight="1">
      <c r="A96" s="343" t="s">
        <v>312</v>
      </c>
      <c r="B96" s="345" t="s">
        <v>502</v>
      </c>
      <c r="C96" s="368">
        <v>0</v>
      </c>
      <c r="D96" s="1516" t="s">
        <v>312</v>
      </c>
      <c r="E96" s="1559" t="s">
        <v>503</v>
      </c>
      <c r="F96" s="1514">
        <v>0</v>
      </c>
      <c r="G96" s="339" t="s">
        <v>312</v>
      </c>
      <c r="H96" s="345" t="s">
        <v>504</v>
      </c>
      <c r="I96" s="368">
        <v>0</v>
      </c>
    </row>
    <row r="97" spans="1:9" ht="12.75" customHeight="1">
      <c r="A97" s="343" t="s">
        <v>312</v>
      </c>
      <c r="B97" s="345" t="s">
        <v>505</v>
      </c>
      <c r="C97" s="368">
        <v>0</v>
      </c>
      <c r="D97" s="1517"/>
      <c r="E97" s="1560"/>
      <c r="F97" s="1532"/>
      <c r="G97" s="339" t="s">
        <v>312</v>
      </c>
      <c r="H97" s="345" t="s">
        <v>506</v>
      </c>
      <c r="I97" s="368">
        <v>0</v>
      </c>
    </row>
    <row r="98" spans="1:9" ht="12.75" customHeight="1">
      <c r="A98" s="343" t="s">
        <v>312</v>
      </c>
      <c r="B98" s="345" t="s">
        <v>507</v>
      </c>
      <c r="C98" s="368">
        <v>0</v>
      </c>
      <c r="D98" s="339" t="s">
        <v>312</v>
      </c>
      <c r="E98" s="345" t="s">
        <v>508</v>
      </c>
      <c r="F98" s="373">
        <v>0</v>
      </c>
      <c r="G98" s="339" t="s">
        <v>312</v>
      </c>
      <c r="H98" s="345" t="s">
        <v>509</v>
      </c>
      <c r="I98" s="368">
        <v>0</v>
      </c>
    </row>
    <row r="99" spans="1:9" ht="12.75" customHeight="1">
      <c r="A99" s="343" t="s">
        <v>312</v>
      </c>
      <c r="B99" s="345" t="s">
        <v>510</v>
      </c>
      <c r="C99" s="368">
        <v>0</v>
      </c>
      <c r="D99" s="339" t="s">
        <v>312</v>
      </c>
      <c r="E99" s="345" t="s">
        <v>511</v>
      </c>
      <c r="F99" s="373">
        <v>0</v>
      </c>
      <c r="G99" s="339" t="s">
        <v>312</v>
      </c>
      <c r="H99" s="345" t="s">
        <v>512</v>
      </c>
      <c r="I99" s="368">
        <v>0</v>
      </c>
    </row>
    <row r="100" spans="1:9" ht="12.75" customHeight="1">
      <c r="A100" s="343" t="s">
        <v>312</v>
      </c>
      <c r="B100" s="345" t="s">
        <v>513</v>
      </c>
      <c r="C100" s="368">
        <v>0</v>
      </c>
      <c r="D100" s="339" t="s">
        <v>312</v>
      </c>
      <c r="E100" s="378" t="s">
        <v>514</v>
      </c>
      <c r="F100" s="373">
        <v>0</v>
      </c>
      <c r="G100" s="1516" t="s">
        <v>312</v>
      </c>
      <c r="H100" s="1556" t="s">
        <v>515</v>
      </c>
      <c r="I100" s="1511">
        <v>0</v>
      </c>
    </row>
    <row r="101" spans="1:9" ht="12.75" customHeight="1">
      <c r="A101" s="343" t="s">
        <v>312</v>
      </c>
      <c r="B101" s="345" t="s">
        <v>516</v>
      </c>
      <c r="C101" s="368">
        <v>0</v>
      </c>
      <c r="D101" s="339" t="s">
        <v>312</v>
      </c>
      <c r="E101" s="345" t="s">
        <v>517</v>
      </c>
      <c r="F101" s="373">
        <v>0</v>
      </c>
      <c r="G101" s="1517"/>
      <c r="H101" s="1557"/>
      <c r="I101" s="1512"/>
    </row>
    <row r="102" spans="1:9" ht="12.75" customHeight="1">
      <c r="A102" s="343" t="s">
        <v>312</v>
      </c>
      <c r="B102" s="345" t="s">
        <v>518</v>
      </c>
      <c r="C102" s="368">
        <v>0</v>
      </c>
      <c r="D102" s="339" t="s">
        <v>312</v>
      </c>
      <c r="E102" s="345" t="s">
        <v>519</v>
      </c>
      <c r="F102" s="373">
        <v>0</v>
      </c>
      <c r="G102" s="339" t="s">
        <v>312</v>
      </c>
      <c r="H102" s="344" t="s">
        <v>520</v>
      </c>
      <c r="I102" s="368">
        <v>0</v>
      </c>
    </row>
    <row r="103" spans="1:9" ht="12.75" customHeight="1">
      <c r="A103" s="343" t="s">
        <v>312</v>
      </c>
      <c r="B103" s="345" t="s">
        <v>521</v>
      </c>
      <c r="C103" s="368">
        <v>0</v>
      </c>
      <c r="D103" s="339" t="s">
        <v>312</v>
      </c>
      <c r="E103" s="345" t="s">
        <v>522</v>
      </c>
      <c r="F103" s="373">
        <v>2</v>
      </c>
      <c r="G103" s="339" t="s">
        <v>312</v>
      </c>
      <c r="H103" s="344" t="s">
        <v>523</v>
      </c>
      <c r="I103" s="368">
        <v>0</v>
      </c>
    </row>
    <row r="104" spans="1:9" ht="12.75" customHeight="1">
      <c r="A104" s="343" t="s">
        <v>312</v>
      </c>
      <c r="B104" s="345" t="s">
        <v>524</v>
      </c>
      <c r="C104" s="368">
        <v>0</v>
      </c>
      <c r="D104" s="339" t="s">
        <v>312</v>
      </c>
      <c r="E104" s="345" t="s">
        <v>525</v>
      </c>
      <c r="F104" s="373">
        <v>0</v>
      </c>
      <c r="G104" s="339" t="s">
        <v>312</v>
      </c>
      <c r="H104" s="345" t="s">
        <v>526</v>
      </c>
      <c r="I104" s="368">
        <v>0</v>
      </c>
    </row>
    <row r="105" spans="1:9" ht="12.75" customHeight="1">
      <c r="A105" s="343" t="s">
        <v>312</v>
      </c>
      <c r="B105" s="345" t="s">
        <v>527</v>
      </c>
      <c r="C105" s="368">
        <v>0</v>
      </c>
      <c r="D105" s="339" t="s">
        <v>312</v>
      </c>
      <c r="E105" s="345" t="s">
        <v>528</v>
      </c>
      <c r="F105" s="373">
        <v>0</v>
      </c>
      <c r="G105" s="339" t="s">
        <v>312</v>
      </c>
      <c r="H105" s="345" t="s">
        <v>529</v>
      </c>
      <c r="I105" s="368">
        <v>0</v>
      </c>
    </row>
    <row r="106" spans="1:9" ht="12.75" customHeight="1">
      <c r="A106" s="343" t="s">
        <v>312</v>
      </c>
      <c r="B106" s="345" t="s">
        <v>530</v>
      </c>
      <c r="C106" s="368">
        <v>1</v>
      </c>
      <c r="D106" s="339" t="s">
        <v>312</v>
      </c>
      <c r="E106" s="345" t="s">
        <v>531</v>
      </c>
      <c r="F106" s="373">
        <v>0</v>
      </c>
      <c r="G106" s="339" t="s">
        <v>312</v>
      </c>
      <c r="H106" s="345" t="s">
        <v>532</v>
      </c>
      <c r="I106" s="368">
        <v>0</v>
      </c>
    </row>
    <row r="107" spans="1:9" ht="12.75" customHeight="1">
      <c r="A107" s="343" t="s">
        <v>312</v>
      </c>
      <c r="B107" s="345" t="s">
        <v>533</v>
      </c>
      <c r="C107" s="368">
        <v>0</v>
      </c>
      <c r="D107" s="339" t="s">
        <v>312</v>
      </c>
      <c r="E107" s="345" t="s">
        <v>534</v>
      </c>
      <c r="F107" s="373">
        <v>0</v>
      </c>
      <c r="G107" s="339" t="s">
        <v>312</v>
      </c>
      <c r="H107" s="345" t="s">
        <v>535</v>
      </c>
      <c r="I107" s="368">
        <v>0</v>
      </c>
    </row>
    <row r="108" spans="1:9" ht="12.75" customHeight="1">
      <c r="A108" s="343" t="s">
        <v>312</v>
      </c>
      <c r="B108" s="345" t="s">
        <v>536</v>
      </c>
      <c r="C108" s="368">
        <v>0</v>
      </c>
      <c r="D108" s="339" t="s">
        <v>312</v>
      </c>
      <c r="E108" s="345" t="s">
        <v>537</v>
      </c>
      <c r="F108" s="373">
        <v>0</v>
      </c>
      <c r="G108" s="339" t="s">
        <v>312</v>
      </c>
      <c r="H108" s="345" t="s">
        <v>538</v>
      </c>
      <c r="I108" s="368">
        <v>0</v>
      </c>
    </row>
    <row r="109" spans="1:9" ht="12.75" customHeight="1">
      <c r="A109" s="343" t="s">
        <v>312</v>
      </c>
      <c r="B109" s="345" t="s">
        <v>539</v>
      </c>
      <c r="C109" s="368">
        <v>0</v>
      </c>
      <c r="D109" s="339" t="s">
        <v>312</v>
      </c>
      <c r="E109" s="345" t="s">
        <v>540</v>
      </c>
      <c r="F109" s="373">
        <v>0</v>
      </c>
      <c r="G109" s="339" t="s">
        <v>312</v>
      </c>
      <c r="H109" s="345" t="s">
        <v>541</v>
      </c>
      <c r="I109" s="368">
        <v>0</v>
      </c>
    </row>
    <row r="110" spans="1:9" ht="12.75" customHeight="1">
      <c r="A110" s="343" t="s">
        <v>312</v>
      </c>
      <c r="B110" s="345" t="s">
        <v>542</v>
      </c>
      <c r="C110" s="368">
        <v>0</v>
      </c>
      <c r="D110" s="339" t="s">
        <v>312</v>
      </c>
      <c r="E110" s="345" t="s">
        <v>543</v>
      </c>
      <c r="F110" s="373">
        <v>0</v>
      </c>
      <c r="G110" s="339" t="s">
        <v>312</v>
      </c>
      <c r="H110" s="344" t="s">
        <v>544</v>
      </c>
      <c r="I110" s="368">
        <v>0</v>
      </c>
    </row>
    <row r="111" spans="1:9" ht="12.75" customHeight="1">
      <c r="A111" s="343" t="s">
        <v>312</v>
      </c>
      <c r="B111" s="345" t="s">
        <v>545</v>
      </c>
      <c r="C111" s="368">
        <v>0</v>
      </c>
      <c r="D111" s="1516" t="s">
        <v>604</v>
      </c>
      <c r="E111" s="1561" t="s">
        <v>546</v>
      </c>
      <c r="F111" s="1514">
        <v>0</v>
      </c>
      <c r="G111" s="339" t="s">
        <v>312</v>
      </c>
      <c r="H111" s="344" t="s">
        <v>547</v>
      </c>
      <c r="I111" s="368">
        <v>2</v>
      </c>
    </row>
    <row r="112" spans="1:9" ht="12.75" customHeight="1">
      <c r="A112" s="343" t="s">
        <v>312</v>
      </c>
      <c r="B112" s="345" t="s">
        <v>548</v>
      </c>
      <c r="C112" s="368">
        <v>0</v>
      </c>
      <c r="D112" s="1517"/>
      <c r="E112" s="1543"/>
      <c r="F112" s="1532"/>
      <c r="G112" s="339" t="s">
        <v>604</v>
      </c>
      <c r="H112" s="345" t="s">
        <v>549</v>
      </c>
      <c r="I112" s="368">
        <v>0</v>
      </c>
    </row>
    <row r="113" spans="1:9" ht="13.5">
      <c r="A113" s="343" t="s">
        <v>604</v>
      </c>
      <c r="B113" s="345" t="s">
        <v>550</v>
      </c>
      <c r="C113" s="368">
        <v>1</v>
      </c>
      <c r="D113" s="339" t="s">
        <v>312</v>
      </c>
      <c r="E113" s="345" t="s">
        <v>551</v>
      </c>
      <c r="F113" s="373">
        <v>0</v>
      </c>
      <c r="G113" s="339" t="s">
        <v>312</v>
      </c>
      <c r="H113" s="345" t="s">
        <v>552</v>
      </c>
      <c r="I113" s="368">
        <v>0</v>
      </c>
    </row>
    <row r="114" spans="1:9" ht="13.5">
      <c r="A114" s="357" t="s">
        <v>312</v>
      </c>
      <c r="B114" s="379" t="s">
        <v>553</v>
      </c>
      <c r="C114" s="380">
        <v>0</v>
      </c>
      <c r="D114" s="354" t="s">
        <v>312</v>
      </c>
      <c r="E114" s="379" t="s">
        <v>554</v>
      </c>
      <c r="F114" s="381">
        <v>0</v>
      </c>
      <c r="G114" s="354" t="s">
        <v>312</v>
      </c>
      <c r="H114" s="379" t="s">
        <v>555</v>
      </c>
      <c r="I114" s="380">
        <v>0</v>
      </c>
    </row>
    <row r="115" spans="1:9" ht="13.5">
      <c r="A115" s="1537" t="s">
        <v>390</v>
      </c>
      <c r="B115" s="1572"/>
      <c r="C115" s="365"/>
      <c r="D115" s="1539" t="s">
        <v>390</v>
      </c>
      <c r="E115" s="1538"/>
      <c r="F115" s="391"/>
      <c r="G115" s="1537" t="s">
        <v>390</v>
      </c>
      <c r="H115" s="1538"/>
      <c r="I115" s="367"/>
    </row>
    <row r="116" spans="1:9" ht="13.5">
      <c r="A116" s="382" t="s">
        <v>312</v>
      </c>
      <c r="B116" s="345" t="s">
        <v>556</v>
      </c>
      <c r="C116" s="368">
        <v>0</v>
      </c>
      <c r="D116" s="321"/>
      <c r="E116" s="325" t="s">
        <v>285</v>
      </c>
      <c r="F116" s="323">
        <v>1</v>
      </c>
      <c r="G116" s="321"/>
      <c r="H116" s="325" t="s">
        <v>186</v>
      </c>
      <c r="I116" s="329">
        <v>6</v>
      </c>
    </row>
    <row r="117" spans="1:9" ht="13.5">
      <c r="A117" s="347" t="s">
        <v>312</v>
      </c>
      <c r="B117" s="352" t="s">
        <v>557</v>
      </c>
      <c r="C117" s="375">
        <v>12</v>
      </c>
      <c r="D117" s="383"/>
      <c r="E117" s="1570" t="s">
        <v>558</v>
      </c>
      <c r="F117" s="1514">
        <v>3</v>
      </c>
      <c r="G117" s="383"/>
      <c r="H117" s="384" t="s">
        <v>559</v>
      </c>
      <c r="I117" s="338">
        <v>0</v>
      </c>
    </row>
    <row r="118" spans="1:9" ht="13.5">
      <c r="A118" s="1545"/>
      <c r="B118" s="1570" t="s">
        <v>560</v>
      </c>
      <c r="C118" s="1511">
        <v>2</v>
      </c>
      <c r="D118" s="333"/>
      <c r="E118" s="1571"/>
      <c r="F118" s="1532"/>
      <c r="G118" s="339"/>
      <c r="H118" s="337" t="s">
        <v>265</v>
      </c>
      <c r="I118" s="368">
        <v>27</v>
      </c>
    </row>
    <row r="119" spans="1:9" ht="13.5">
      <c r="A119" s="1541"/>
      <c r="B119" s="1571"/>
      <c r="C119" s="1512"/>
      <c r="D119" s="383"/>
      <c r="E119" s="384" t="s">
        <v>183</v>
      </c>
      <c r="F119" s="385">
        <v>3</v>
      </c>
      <c r="G119" s="339"/>
      <c r="H119" s="337" t="s">
        <v>290</v>
      </c>
      <c r="I119" s="368">
        <v>1</v>
      </c>
    </row>
    <row r="120" spans="1:9" ht="13.5">
      <c r="A120" s="343"/>
      <c r="B120" s="337" t="s">
        <v>561</v>
      </c>
      <c r="C120" s="368">
        <v>5</v>
      </c>
      <c r="D120" s="339"/>
      <c r="E120" s="337" t="s">
        <v>562</v>
      </c>
      <c r="F120" s="373">
        <v>7</v>
      </c>
      <c r="G120" s="330"/>
      <c r="H120" s="345" t="s">
        <v>323</v>
      </c>
      <c r="I120" s="368">
        <v>1</v>
      </c>
    </row>
    <row r="121" spans="1:9" ht="13.5">
      <c r="A121" s="343"/>
      <c r="B121" s="337" t="s">
        <v>563</v>
      </c>
      <c r="C121" s="368">
        <v>3</v>
      </c>
      <c r="D121" s="339"/>
      <c r="E121" s="337" t="s">
        <v>202</v>
      </c>
      <c r="F121" s="373">
        <v>7</v>
      </c>
      <c r="G121" s="330"/>
      <c r="H121" s="337" t="s">
        <v>337</v>
      </c>
      <c r="I121" s="368">
        <v>0</v>
      </c>
    </row>
    <row r="122" spans="1:9" ht="13.5">
      <c r="A122" s="343"/>
      <c r="B122" s="337" t="s">
        <v>259</v>
      </c>
      <c r="C122" s="368">
        <v>3</v>
      </c>
      <c r="D122" s="339"/>
      <c r="E122" s="337" t="s">
        <v>229</v>
      </c>
      <c r="F122" s="373">
        <v>1</v>
      </c>
      <c r="G122" s="330"/>
      <c r="H122" s="337" t="s">
        <v>255</v>
      </c>
      <c r="I122" s="368">
        <v>0</v>
      </c>
    </row>
    <row r="123" spans="1:9" ht="13.5">
      <c r="A123" s="343"/>
      <c r="B123" s="337" t="s">
        <v>297</v>
      </c>
      <c r="C123" s="368">
        <v>0</v>
      </c>
      <c r="D123" s="339"/>
      <c r="E123" s="337" t="s">
        <v>564</v>
      </c>
      <c r="F123" s="373">
        <v>1</v>
      </c>
      <c r="G123" s="330"/>
      <c r="H123" s="337" t="s">
        <v>195</v>
      </c>
      <c r="I123" s="368">
        <v>2</v>
      </c>
    </row>
    <row r="124" spans="1:10" ht="13.5">
      <c r="A124" s="347"/>
      <c r="B124" s="384" t="s">
        <v>565</v>
      </c>
      <c r="C124" s="375">
        <v>22</v>
      </c>
      <c r="D124" s="339"/>
      <c r="E124" s="337" t="s">
        <v>241</v>
      </c>
      <c r="F124" s="373">
        <v>2</v>
      </c>
      <c r="G124" s="330"/>
      <c r="H124" s="337" t="s">
        <v>216</v>
      </c>
      <c r="I124" s="368">
        <v>4</v>
      </c>
      <c r="J124" s="392"/>
    </row>
    <row r="125" spans="1:10" ht="13.5">
      <c r="A125" s="1562" t="s">
        <v>292</v>
      </c>
      <c r="B125" s="1565" t="s">
        <v>566</v>
      </c>
      <c r="C125" s="1514">
        <v>8</v>
      </c>
      <c r="D125" s="354"/>
      <c r="E125" s="361" t="s">
        <v>261</v>
      </c>
      <c r="F125" s="381">
        <v>13</v>
      </c>
      <c r="G125" s="360"/>
      <c r="H125" s="361" t="s">
        <v>295</v>
      </c>
      <c r="I125" s="380">
        <v>4</v>
      </c>
      <c r="J125" s="392"/>
    </row>
    <row r="126" spans="1:6" ht="13.5">
      <c r="A126" s="1563"/>
      <c r="B126" s="1566"/>
      <c r="C126" s="1568"/>
      <c r="D126" s="386" t="s">
        <v>312</v>
      </c>
      <c r="E126" s="42" t="s">
        <v>568</v>
      </c>
      <c r="F126" s="387"/>
    </row>
    <row r="127" spans="1:6" ht="13.5">
      <c r="A127" s="1563"/>
      <c r="B127" s="1566"/>
      <c r="C127" s="1568"/>
      <c r="E127" s="42" t="s">
        <v>605</v>
      </c>
      <c r="F127" s="387"/>
    </row>
    <row r="128" spans="1:5" ht="13.5">
      <c r="A128" s="1564"/>
      <c r="B128" s="1567"/>
      <c r="C128" s="1569"/>
      <c r="D128" s="386" t="s">
        <v>292</v>
      </c>
      <c r="E128" s="42" t="s">
        <v>606</v>
      </c>
    </row>
    <row r="129" spans="1:5" ht="13.5">
      <c r="A129" s="304" t="s">
        <v>571</v>
      </c>
      <c r="B129" s="75"/>
      <c r="C129" s="392"/>
      <c r="E129" s="42" t="s">
        <v>607</v>
      </c>
    </row>
    <row r="130" ht="13.5">
      <c r="B130" s="75"/>
    </row>
    <row r="131" ht="13.5">
      <c r="B131" s="42"/>
    </row>
    <row r="132" ht="13.5">
      <c r="B132" s="42"/>
    </row>
    <row r="133" spans="2:5" ht="13.5">
      <c r="B133" s="42"/>
      <c r="E133" s="75"/>
    </row>
    <row r="134" ht="13.5">
      <c r="B134" s="75"/>
    </row>
    <row r="135" ht="13.5">
      <c r="B135" s="75"/>
    </row>
    <row r="138" ht="13.5">
      <c r="B138" s="75"/>
    </row>
    <row r="139" ht="13.5">
      <c r="B139" s="75"/>
    </row>
  </sheetData>
  <sheetProtection/>
  <mergeCells count="96">
    <mergeCell ref="A125:A128"/>
    <mergeCell ref="B125:B128"/>
    <mergeCell ref="C125:C128"/>
    <mergeCell ref="E117:E118"/>
    <mergeCell ref="F111:F112"/>
    <mergeCell ref="A115:B115"/>
    <mergeCell ref="D115:E115"/>
    <mergeCell ref="F117:F118"/>
    <mergeCell ref="A118:A119"/>
    <mergeCell ref="B118:B119"/>
    <mergeCell ref="C118:C119"/>
    <mergeCell ref="G115:H115"/>
    <mergeCell ref="D96:D97"/>
    <mergeCell ref="E96:E97"/>
    <mergeCell ref="F96:F97"/>
    <mergeCell ref="G100:G101"/>
    <mergeCell ref="H100:H101"/>
    <mergeCell ref="D111:D112"/>
    <mergeCell ref="E111:E112"/>
    <mergeCell ref="I100:I101"/>
    <mergeCell ref="G89:G90"/>
    <mergeCell ref="H89:H90"/>
    <mergeCell ref="I89:I90"/>
    <mergeCell ref="D90:D91"/>
    <mergeCell ref="E90:E91"/>
    <mergeCell ref="F90:F91"/>
    <mergeCell ref="G85:G86"/>
    <mergeCell ref="H85:H86"/>
    <mergeCell ref="I85:I86"/>
    <mergeCell ref="G87:G88"/>
    <mergeCell ref="H87:H88"/>
    <mergeCell ref="I87:I88"/>
    <mergeCell ref="G74:G75"/>
    <mergeCell ref="H74:H75"/>
    <mergeCell ref="I74:I75"/>
    <mergeCell ref="A80:A81"/>
    <mergeCell ref="B80:B81"/>
    <mergeCell ref="C80:C81"/>
    <mergeCell ref="D72:D73"/>
    <mergeCell ref="E72:E73"/>
    <mergeCell ref="F72:F73"/>
    <mergeCell ref="D74:D75"/>
    <mergeCell ref="E74:E75"/>
    <mergeCell ref="F74:F75"/>
    <mergeCell ref="A65:A66"/>
    <mergeCell ref="B65:B66"/>
    <mergeCell ref="C65:C66"/>
    <mergeCell ref="A71:A72"/>
    <mergeCell ref="B71:B72"/>
    <mergeCell ref="C71:C72"/>
    <mergeCell ref="A63:A64"/>
    <mergeCell ref="B63:B64"/>
    <mergeCell ref="C63:C64"/>
    <mergeCell ref="G63:G64"/>
    <mergeCell ref="H63:H64"/>
    <mergeCell ref="I63:I64"/>
    <mergeCell ref="D58:D59"/>
    <mergeCell ref="E58:E59"/>
    <mergeCell ref="F58:F59"/>
    <mergeCell ref="G61:G62"/>
    <mergeCell ref="H61:H62"/>
    <mergeCell ref="I61:I62"/>
    <mergeCell ref="A54:A55"/>
    <mergeCell ref="B54:B55"/>
    <mergeCell ref="C54:C55"/>
    <mergeCell ref="A57:A58"/>
    <mergeCell ref="B57:B58"/>
    <mergeCell ref="C57:C58"/>
    <mergeCell ref="G44:G45"/>
    <mergeCell ref="H44:H45"/>
    <mergeCell ref="I44:I45"/>
    <mergeCell ref="A53:B53"/>
    <mergeCell ref="D53:E53"/>
    <mergeCell ref="G53:H53"/>
    <mergeCell ref="G32:G33"/>
    <mergeCell ref="H32:H33"/>
    <mergeCell ref="I32:I33"/>
    <mergeCell ref="E34:E35"/>
    <mergeCell ref="F34:F35"/>
    <mergeCell ref="G34:G35"/>
    <mergeCell ref="H34:H35"/>
    <mergeCell ref="I34:I35"/>
    <mergeCell ref="A2:B2"/>
    <mergeCell ref="D2:E2"/>
    <mergeCell ref="G2:H2"/>
    <mergeCell ref="A3:B3"/>
    <mergeCell ref="B17:B18"/>
    <mergeCell ref="C17:C18"/>
    <mergeCell ref="H20:H21"/>
    <mergeCell ref="I20:I21"/>
    <mergeCell ref="B22:B23"/>
    <mergeCell ref="C22:C23"/>
    <mergeCell ref="G30:G31"/>
    <mergeCell ref="H30:H31"/>
    <mergeCell ref="I30:I31"/>
    <mergeCell ref="G20:G21"/>
  </mergeCells>
  <printOptions horizontalCentered="1"/>
  <pageMargins left="0" right="0" top="0.984251968503937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140625" defaultRowHeight="15"/>
  <cols>
    <col min="1" max="1" width="12.8515625" style="5" customWidth="1"/>
    <col min="2" max="7" width="12.421875" style="5" customWidth="1"/>
    <col min="8" max="16384" width="11.140625" style="5" customWidth="1"/>
  </cols>
  <sheetData>
    <row r="1" spans="1:3" ht="15" customHeight="1">
      <c r="A1" s="15" t="s">
        <v>608</v>
      </c>
      <c r="B1" s="115"/>
      <c r="C1" s="115"/>
    </row>
    <row r="2" spans="1:7" ht="12.75" customHeight="1" thickBot="1">
      <c r="A2" s="393"/>
      <c r="B2" s="394"/>
      <c r="C2" s="394"/>
      <c r="D2" s="394"/>
      <c r="E2" s="394"/>
      <c r="F2" s="394"/>
      <c r="G2" s="173" t="s">
        <v>112</v>
      </c>
    </row>
    <row r="3" spans="1:7" s="21" customFormat="1" ht="15" customHeight="1" thickTop="1">
      <c r="A3" s="395" t="s">
        <v>609</v>
      </c>
      <c r="B3" s="1573" t="s">
        <v>610</v>
      </c>
      <c r="C3" s="1574"/>
      <c r="D3" s="1573" t="s">
        <v>611</v>
      </c>
      <c r="E3" s="1574"/>
      <c r="F3" s="1573" t="s">
        <v>612</v>
      </c>
      <c r="G3" s="1575"/>
    </row>
    <row r="4" spans="1:7" s="21" customFormat="1" ht="15" customHeight="1">
      <c r="A4" s="225" t="s">
        <v>613</v>
      </c>
      <c r="B4" s="55" t="s">
        <v>614</v>
      </c>
      <c r="C4" s="54" t="s">
        <v>615</v>
      </c>
      <c r="D4" s="37" t="s">
        <v>616</v>
      </c>
      <c r="E4" s="55" t="s">
        <v>615</v>
      </c>
      <c r="F4" s="55" t="s">
        <v>617</v>
      </c>
      <c r="G4" s="55" t="s">
        <v>615</v>
      </c>
    </row>
    <row r="5" spans="1:7" s="21" customFormat="1" ht="18" customHeight="1">
      <c r="A5" s="56">
        <v>27</v>
      </c>
      <c r="B5" s="396">
        <v>30</v>
      </c>
      <c r="C5" s="396">
        <v>8</v>
      </c>
      <c r="D5" s="254">
        <v>33</v>
      </c>
      <c r="E5" s="254">
        <v>65</v>
      </c>
      <c r="F5" s="254">
        <v>20</v>
      </c>
      <c r="G5" s="397">
        <v>25</v>
      </c>
    </row>
    <row r="6" spans="1:7" s="21" customFormat="1" ht="18" customHeight="1">
      <c r="A6" s="60">
        <v>28</v>
      </c>
      <c r="B6" s="107">
        <v>20</v>
      </c>
      <c r="C6" s="107">
        <v>9</v>
      </c>
      <c r="D6" s="106">
        <v>33</v>
      </c>
      <c r="E6" s="106">
        <v>57</v>
      </c>
      <c r="F6" s="106">
        <v>20</v>
      </c>
      <c r="G6" s="244">
        <v>25</v>
      </c>
    </row>
    <row r="7" spans="1:7" s="21" customFormat="1" ht="18" customHeight="1">
      <c r="A7" s="64">
        <v>29</v>
      </c>
      <c r="B7" s="398">
        <v>20</v>
      </c>
      <c r="C7" s="398">
        <v>3</v>
      </c>
      <c r="D7" s="260">
        <v>33</v>
      </c>
      <c r="E7" s="260">
        <v>51</v>
      </c>
      <c r="F7" s="260">
        <v>20</v>
      </c>
      <c r="G7" s="245">
        <v>24</v>
      </c>
    </row>
    <row r="8" spans="1:7" ht="12" customHeight="1">
      <c r="A8" s="42" t="s">
        <v>618</v>
      </c>
      <c r="G8" s="264"/>
    </row>
    <row r="11" spans="1:7" ht="13.5">
      <c r="A11" s="399"/>
      <c r="B11" s="75"/>
      <c r="C11" s="75"/>
      <c r="D11" s="75"/>
      <c r="E11" s="75"/>
      <c r="F11" s="75"/>
      <c r="G11" s="75"/>
    </row>
    <row r="12" spans="1:7" ht="13.5">
      <c r="A12" s="75"/>
      <c r="B12" s="75"/>
      <c r="C12" s="75"/>
      <c r="D12" s="75"/>
      <c r="E12" s="75"/>
      <c r="F12" s="75"/>
      <c r="G12" s="75"/>
    </row>
    <row r="13" spans="1:7" ht="13.5">
      <c r="A13" s="75"/>
      <c r="B13" s="75"/>
      <c r="C13" s="75"/>
      <c r="D13" s="75"/>
      <c r="E13" s="75"/>
      <c r="F13" s="75"/>
      <c r="G13" s="75"/>
    </row>
    <row r="14" spans="1:7" ht="13.5">
      <c r="A14" s="400"/>
      <c r="B14" s="74"/>
      <c r="C14" s="74"/>
      <c r="D14" s="74"/>
      <c r="E14" s="74"/>
      <c r="F14" s="74"/>
      <c r="G14" s="74"/>
    </row>
    <row r="15" spans="1:7" ht="13.5">
      <c r="A15" s="401"/>
      <c r="B15" s="72"/>
      <c r="C15" s="402"/>
      <c r="D15" s="402"/>
      <c r="E15" s="72"/>
      <c r="F15" s="402"/>
      <c r="G15" s="402"/>
    </row>
    <row r="16" spans="1:7" ht="13.5">
      <c r="A16" s="71"/>
      <c r="B16" s="403"/>
      <c r="C16" s="403"/>
      <c r="D16" s="403"/>
      <c r="E16" s="403"/>
      <c r="F16" s="403"/>
      <c r="G16" s="403"/>
    </row>
    <row r="17" spans="1:7" ht="13.5">
      <c r="A17" s="72"/>
      <c r="B17" s="404"/>
      <c r="C17" s="404"/>
      <c r="D17" s="404"/>
      <c r="E17" s="404"/>
      <c r="F17" s="404"/>
      <c r="G17" s="404"/>
    </row>
    <row r="18" spans="1:7" ht="13.5">
      <c r="A18" s="72"/>
      <c r="B18" s="404"/>
      <c r="C18" s="404"/>
      <c r="D18" s="404"/>
      <c r="E18" s="404"/>
      <c r="F18" s="404"/>
      <c r="G18" s="404"/>
    </row>
    <row r="19" spans="1:7" ht="13.5">
      <c r="A19" s="405"/>
      <c r="B19" s="406"/>
      <c r="C19" s="406"/>
      <c r="D19" s="406"/>
      <c r="E19" s="406"/>
      <c r="F19" s="406"/>
      <c r="G19" s="406"/>
    </row>
    <row r="20" spans="1:7" ht="13.5">
      <c r="A20" s="407"/>
      <c r="B20" s="407"/>
      <c r="C20" s="407"/>
      <c r="D20" s="407"/>
      <c r="E20" s="407"/>
      <c r="F20" s="407"/>
      <c r="G20" s="407"/>
    </row>
    <row r="23" ht="13.5">
      <c r="A23" s="399"/>
    </row>
    <row r="26" ht="13.5">
      <c r="A26" s="408"/>
    </row>
    <row r="27" spans="1:7" ht="13.5">
      <c r="A27" s="409"/>
      <c r="B27" s="402"/>
      <c r="C27" s="402"/>
      <c r="D27" s="402"/>
      <c r="E27" s="402"/>
      <c r="F27" s="402"/>
      <c r="G27" s="402"/>
    </row>
    <row r="28" spans="1:7" ht="13.5">
      <c r="A28" s="71"/>
      <c r="B28" s="72"/>
      <c r="C28" s="72"/>
      <c r="D28" s="72"/>
      <c r="E28" s="72"/>
      <c r="F28" s="72"/>
      <c r="G28" s="72"/>
    </row>
    <row r="29" spans="1:7" ht="13.5">
      <c r="A29" s="72"/>
      <c r="B29" s="410"/>
      <c r="C29" s="410"/>
      <c r="D29" s="410"/>
      <c r="E29" s="410"/>
      <c r="F29" s="410"/>
      <c r="G29" s="404"/>
    </row>
    <row r="30" spans="1:7" ht="13.5">
      <c r="A30" s="72"/>
      <c r="B30" s="411"/>
      <c r="C30" s="411"/>
      <c r="D30" s="411"/>
      <c r="E30" s="410"/>
      <c r="F30" s="410"/>
      <c r="G30" s="404"/>
    </row>
    <row r="31" spans="1:7" ht="13.5">
      <c r="A31" s="405"/>
      <c r="B31" s="412"/>
      <c r="C31" s="412"/>
      <c r="D31" s="412"/>
      <c r="E31" s="413"/>
      <c r="F31" s="413"/>
      <c r="G31" s="406"/>
    </row>
    <row r="32" ht="13.5">
      <c r="A32" s="42"/>
    </row>
  </sheetData>
  <sheetProtection/>
  <mergeCells count="3">
    <mergeCell ref="B3:C3"/>
    <mergeCell ref="D3:E3"/>
    <mergeCell ref="F3:G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5" customWidth="1"/>
    <col min="9" max="16384" width="9.00390625" style="5" customWidth="1"/>
  </cols>
  <sheetData>
    <row r="1" spans="1:9" ht="13.5">
      <c r="A1" s="73" t="s">
        <v>619</v>
      </c>
      <c r="B1" s="115"/>
      <c r="C1" s="115"/>
      <c r="D1" s="115"/>
      <c r="E1" s="115"/>
      <c r="F1" s="115"/>
      <c r="G1" s="115"/>
      <c r="H1" s="414"/>
      <c r="I1" s="115"/>
    </row>
    <row r="2" spans="1:9" ht="14.25" thickBot="1">
      <c r="A2" s="76"/>
      <c r="B2" s="49"/>
      <c r="C2" s="49"/>
      <c r="D2" s="49"/>
      <c r="E2" s="49"/>
      <c r="F2" s="49"/>
      <c r="G2" s="49"/>
      <c r="H2" s="173"/>
      <c r="I2" s="115"/>
    </row>
    <row r="3" spans="1:9" s="21" customFormat="1" ht="12.75" thickTop="1">
      <c r="A3" s="395" t="s">
        <v>609</v>
      </c>
      <c r="B3" s="415" t="s">
        <v>620</v>
      </c>
      <c r="C3" s="1573" t="s">
        <v>621</v>
      </c>
      <c r="D3" s="1575"/>
      <c r="E3" s="1575"/>
      <c r="F3" s="1575"/>
      <c r="G3" s="1575"/>
      <c r="H3" s="1575"/>
      <c r="I3" s="199"/>
    </row>
    <row r="4" spans="1:9" s="21" customFormat="1" ht="12">
      <c r="A4" s="243" t="s">
        <v>622</v>
      </c>
      <c r="B4" s="416" t="s">
        <v>623</v>
      </c>
      <c r="C4" s="55" t="s">
        <v>624</v>
      </c>
      <c r="D4" s="54" t="s">
        <v>625</v>
      </c>
      <c r="E4" s="37" t="s">
        <v>626</v>
      </c>
      <c r="F4" s="55" t="s">
        <v>627</v>
      </c>
      <c r="G4" s="55" t="s">
        <v>628</v>
      </c>
      <c r="H4" s="55" t="s">
        <v>629</v>
      </c>
      <c r="I4" s="199"/>
    </row>
    <row r="5" spans="1:9" s="21" customFormat="1" ht="12">
      <c r="A5" s="56">
        <v>26</v>
      </c>
      <c r="B5" s="227">
        <v>30</v>
      </c>
      <c r="C5" s="227">
        <v>44</v>
      </c>
      <c r="D5" s="208">
        <v>0</v>
      </c>
      <c r="E5" s="227">
        <v>10</v>
      </c>
      <c r="F5" s="227">
        <v>11</v>
      </c>
      <c r="G5" s="227">
        <v>11</v>
      </c>
      <c r="H5" s="59">
        <v>12</v>
      </c>
      <c r="I5" s="199"/>
    </row>
    <row r="6" spans="1:9" s="21" customFormat="1" ht="12">
      <c r="A6" s="60">
        <v>27</v>
      </c>
      <c r="B6" s="105">
        <v>30</v>
      </c>
      <c r="C6" s="105">
        <v>43</v>
      </c>
      <c r="D6" s="211" t="s">
        <v>630</v>
      </c>
      <c r="E6" s="105">
        <v>7</v>
      </c>
      <c r="F6" s="105">
        <v>11</v>
      </c>
      <c r="G6" s="105">
        <v>9</v>
      </c>
      <c r="H6" s="63">
        <v>16</v>
      </c>
      <c r="I6" s="199"/>
    </row>
    <row r="7" spans="1:9" s="21" customFormat="1" ht="12">
      <c r="A7" s="64">
        <v>28</v>
      </c>
      <c r="B7" s="231">
        <v>30</v>
      </c>
      <c r="C7" s="231">
        <v>43</v>
      </c>
      <c r="D7" s="214">
        <v>0</v>
      </c>
      <c r="E7" s="231">
        <v>7</v>
      </c>
      <c r="F7" s="231">
        <v>14</v>
      </c>
      <c r="G7" s="231">
        <v>11</v>
      </c>
      <c r="H7" s="232">
        <v>11</v>
      </c>
      <c r="I7" s="199"/>
    </row>
    <row r="8" spans="1:9" ht="13.5">
      <c r="A8" s="42" t="s">
        <v>618</v>
      </c>
      <c r="B8" s="42"/>
      <c r="C8" s="42"/>
      <c r="D8" s="42"/>
      <c r="E8" s="42"/>
      <c r="F8" s="42"/>
      <c r="G8" s="42"/>
      <c r="H8" s="264" t="s">
        <v>631</v>
      </c>
      <c r="I8" s="115"/>
    </row>
    <row r="9" ht="13.5">
      <c r="I9" s="115"/>
    </row>
  </sheetData>
  <sheetProtection/>
  <mergeCells count="1">
    <mergeCell ref="C3:H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421875" style="5" customWidth="1"/>
    <col min="2" max="10" width="8.57421875" style="5" customWidth="1"/>
    <col min="11" max="16384" width="9.00390625" style="5" customWidth="1"/>
  </cols>
  <sheetData>
    <row r="1" ht="13.5">
      <c r="A1" s="15" t="s">
        <v>632</v>
      </c>
    </row>
    <row r="2" ht="14.25" thickBot="1">
      <c r="A2" s="417"/>
    </row>
    <row r="3" spans="1:10" s="21" customFormat="1" ht="12.75" thickTop="1">
      <c r="A3" s="242" t="s">
        <v>160</v>
      </c>
      <c r="B3" s="418" t="s">
        <v>633</v>
      </c>
      <c r="C3" s="419"/>
      <c r="D3" s="419"/>
      <c r="E3" s="418" t="s">
        <v>634</v>
      </c>
      <c r="F3" s="419"/>
      <c r="G3" s="419"/>
      <c r="H3" s="418" t="s">
        <v>635</v>
      </c>
      <c r="I3" s="419"/>
      <c r="J3" s="419"/>
    </row>
    <row r="4" spans="1:10" s="21" customFormat="1" ht="12">
      <c r="A4" s="243" t="s">
        <v>636</v>
      </c>
      <c r="B4" s="54" t="s">
        <v>637</v>
      </c>
      <c r="C4" s="54" t="s">
        <v>638</v>
      </c>
      <c r="D4" s="55" t="s">
        <v>639</v>
      </c>
      <c r="E4" s="54" t="s">
        <v>637</v>
      </c>
      <c r="F4" s="55" t="s">
        <v>638</v>
      </c>
      <c r="G4" s="55" t="s">
        <v>639</v>
      </c>
      <c r="H4" s="55" t="s">
        <v>637</v>
      </c>
      <c r="I4" s="54" t="s">
        <v>638</v>
      </c>
      <c r="J4" s="55" t="s">
        <v>640</v>
      </c>
    </row>
    <row r="5" spans="1:10" s="21" customFormat="1" ht="12">
      <c r="A5" s="56">
        <v>26</v>
      </c>
      <c r="B5" s="420">
        <v>3648</v>
      </c>
      <c r="C5" s="420">
        <v>793</v>
      </c>
      <c r="D5" s="396">
        <v>2855</v>
      </c>
      <c r="E5" s="420">
        <v>8555</v>
      </c>
      <c r="F5" s="420">
        <v>131</v>
      </c>
      <c r="G5" s="396">
        <v>8424</v>
      </c>
      <c r="H5" s="420">
        <v>1371</v>
      </c>
      <c r="I5" s="255">
        <v>797</v>
      </c>
      <c r="J5" s="256">
        <v>574</v>
      </c>
    </row>
    <row r="6" spans="1:10" s="21" customFormat="1" ht="12">
      <c r="A6" s="60">
        <v>27</v>
      </c>
      <c r="B6" s="421">
        <v>3044</v>
      </c>
      <c r="C6" s="421">
        <v>750</v>
      </c>
      <c r="D6" s="107">
        <v>2294</v>
      </c>
      <c r="E6" s="421">
        <v>8437</v>
      </c>
      <c r="F6" s="421">
        <v>114</v>
      </c>
      <c r="G6" s="107">
        <v>8323</v>
      </c>
      <c r="H6" s="421">
        <v>1420</v>
      </c>
      <c r="I6" s="258">
        <v>889</v>
      </c>
      <c r="J6" s="259">
        <v>531</v>
      </c>
    </row>
    <row r="7" spans="1:11" s="21" customFormat="1" ht="12">
      <c r="A7" s="230">
        <v>28</v>
      </c>
      <c r="B7" s="422">
        <v>2575</v>
      </c>
      <c r="C7" s="422">
        <v>699</v>
      </c>
      <c r="D7" s="398">
        <v>1876</v>
      </c>
      <c r="E7" s="422">
        <v>10256</v>
      </c>
      <c r="F7" s="422">
        <v>117</v>
      </c>
      <c r="G7" s="398">
        <v>10139</v>
      </c>
      <c r="H7" s="422">
        <v>1502</v>
      </c>
      <c r="I7" s="261">
        <v>909</v>
      </c>
      <c r="J7" s="262">
        <v>593</v>
      </c>
      <c r="K7" s="233"/>
    </row>
    <row r="8" spans="1:11" ht="13.5">
      <c r="A8" s="112" t="s">
        <v>618</v>
      </c>
      <c r="B8" s="114"/>
      <c r="C8" s="114"/>
      <c r="D8" s="114"/>
      <c r="E8" s="114"/>
      <c r="F8" s="114"/>
      <c r="G8" s="114"/>
      <c r="H8" s="114"/>
      <c r="I8" s="114"/>
      <c r="J8" s="263" t="s">
        <v>641</v>
      </c>
      <c r="K8" s="114"/>
    </row>
    <row r="9" spans="1:11" ht="13.5">
      <c r="A9" s="114"/>
      <c r="B9" s="114"/>
      <c r="C9" s="114"/>
      <c r="D9" s="114"/>
      <c r="E9" s="114"/>
      <c r="F9" s="114"/>
      <c r="G9" s="114"/>
      <c r="H9" s="114"/>
      <c r="I9" s="114"/>
      <c r="J9" s="263"/>
      <c r="K9" s="114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5" customWidth="1"/>
    <col min="2" max="5" width="17.421875" style="5" customWidth="1"/>
    <col min="6" max="16384" width="9.00390625" style="5" customWidth="1"/>
  </cols>
  <sheetData>
    <row r="1" spans="1:5" ht="14.25" thickBot="1">
      <c r="A1" s="48" t="s">
        <v>35</v>
      </c>
      <c r="B1" s="49"/>
      <c r="C1" s="49"/>
      <c r="D1" s="49"/>
      <c r="E1" s="50" t="s">
        <v>36</v>
      </c>
    </row>
    <row r="2" spans="1:5" s="21" customFormat="1" ht="12.75" thickTop="1">
      <c r="A2" s="51" t="s">
        <v>37</v>
      </c>
      <c r="B2" s="1435" t="s">
        <v>38</v>
      </c>
      <c r="C2" s="1435" t="s">
        <v>39</v>
      </c>
      <c r="D2" s="1437" t="s">
        <v>7</v>
      </c>
      <c r="E2" s="1438" t="s">
        <v>40</v>
      </c>
    </row>
    <row r="3" spans="1:5" s="21" customFormat="1" ht="12">
      <c r="A3" s="53" t="s">
        <v>41</v>
      </c>
      <c r="B3" s="1436"/>
      <c r="C3" s="1436"/>
      <c r="D3" s="1436"/>
      <c r="E3" s="1439"/>
    </row>
    <row r="4" spans="1:5" s="21" customFormat="1" ht="12">
      <c r="A4" s="56">
        <v>27</v>
      </c>
      <c r="B4" s="57">
        <v>18724</v>
      </c>
      <c r="C4" s="57">
        <v>25858</v>
      </c>
      <c r="D4" s="58">
        <v>3.74</v>
      </c>
      <c r="E4" s="59">
        <v>229786</v>
      </c>
    </row>
    <row r="5" spans="1:5" s="21" customFormat="1" ht="12">
      <c r="A5" s="60">
        <v>28</v>
      </c>
      <c r="B5" s="61">
        <v>18986</v>
      </c>
      <c r="C5" s="61">
        <v>25894</v>
      </c>
      <c r="D5" s="62">
        <v>3.85</v>
      </c>
      <c r="E5" s="63">
        <v>231331</v>
      </c>
    </row>
    <row r="6" spans="1:5" s="21" customFormat="1" ht="12">
      <c r="A6" s="64">
        <v>29</v>
      </c>
      <c r="B6" s="65">
        <v>18787</v>
      </c>
      <c r="C6" s="66">
        <v>24854</v>
      </c>
      <c r="D6" s="67">
        <v>3.68</v>
      </c>
      <c r="E6" s="65">
        <v>232255</v>
      </c>
    </row>
    <row r="7" spans="1:5" ht="13.5">
      <c r="A7" s="42" t="s">
        <v>42</v>
      </c>
      <c r="B7" s="42"/>
      <c r="C7" s="68"/>
      <c r="D7" s="68"/>
      <c r="E7" s="69" t="s">
        <v>43</v>
      </c>
    </row>
    <row r="8" spans="1:5" ht="13.5">
      <c r="A8" s="12"/>
      <c r="B8" s="12"/>
      <c r="C8" s="70"/>
      <c r="D8" s="70"/>
      <c r="E8" s="69" t="s">
        <v>44</v>
      </c>
    </row>
    <row r="9" spans="1:5" ht="13.5">
      <c r="A9" s="12"/>
      <c r="B9" s="12"/>
      <c r="C9" s="12"/>
      <c r="D9" s="12"/>
      <c r="E9" s="12"/>
    </row>
    <row r="10" spans="1:5" ht="13.5">
      <c r="A10" s="71"/>
      <c r="B10" s="71"/>
      <c r="C10" s="71"/>
      <c r="D10" s="12"/>
      <c r="E10" s="12"/>
    </row>
    <row r="11" spans="1:5" ht="13.5">
      <c r="A11" s="71"/>
      <c r="B11" s="71"/>
      <c r="C11" s="71"/>
      <c r="D11" s="12"/>
      <c r="E11" s="12"/>
    </row>
    <row r="12" spans="1:5" ht="13.5">
      <c r="A12" s="71"/>
      <c r="B12" s="71"/>
      <c r="C12" s="71"/>
      <c r="D12" s="12"/>
      <c r="E12" s="12"/>
    </row>
    <row r="13" spans="1:5" ht="13.5">
      <c r="A13" s="71"/>
      <c r="B13" s="72"/>
      <c r="C13" s="72"/>
      <c r="D13" s="12"/>
      <c r="E13" s="12"/>
    </row>
    <row r="14" spans="1:5" ht="13.5">
      <c r="A14" s="71"/>
      <c r="B14" s="71"/>
      <c r="C14" s="71"/>
      <c r="D14" s="12"/>
      <c r="E14" s="12"/>
    </row>
    <row r="15" spans="1:5" ht="13.5">
      <c r="A15" s="12"/>
      <c r="B15" s="12"/>
      <c r="C15" s="12"/>
      <c r="D15" s="12"/>
      <c r="E15" s="12"/>
    </row>
    <row r="16" spans="1:5" ht="13.5">
      <c r="A16" s="12"/>
      <c r="B16" s="12"/>
      <c r="C16" s="12"/>
      <c r="D16" s="12"/>
      <c r="E16" s="12"/>
    </row>
    <row r="17" spans="1:5" ht="13.5">
      <c r="A17" s="12"/>
      <c r="B17" s="12"/>
      <c r="C17" s="12"/>
      <c r="D17" s="12"/>
      <c r="E17" s="12"/>
    </row>
  </sheetData>
  <sheetProtection/>
  <mergeCells count="4">
    <mergeCell ref="B2:B3"/>
    <mergeCell ref="C2:C3"/>
    <mergeCell ref="D2:D3"/>
    <mergeCell ref="E2:E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408" customWidth="1"/>
    <col min="4" max="16384" width="9.00390625" style="408" customWidth="1"/>
  </cols>
  <sheetData>
    <row r="1" spans="1:3" ht="13.5">
      <c r="A1" s="423" t="s">
        <v>642</v>
      </c>
      <c r="B1" s="74"/>
      <c r="C1" s="74"/>
    </row>
    <row r="2" spans="1:3" ht="14.25" thickBot="1">
      <c r="A2" s="424"/>
      <c r="B2" s="49"/>
      <c r="C2" s="49"/>
    </row>
    <row r="3" spans="1:3" s="428" customFormat="1" ht="12.75" thickTop="1">
      <c r="A3" s="425" t="s">
        <v>643</v>
      </c>
      <c r="B3" s="426" t="s">
        <v>644</v>
      </c>
      <c r="C3" s="427"/>
    </row>
    <row r="4" spans="1:3" s="428" customFormat="1" ht="12">
      <c r="A4" s="243" t="s">
        <v>645</v>
      </c>
      <c r="B4" s="37" t="s">
        <v>646</v>
      </c>
      <c r="C4" s="55" t="s">
        <v>647</v>
      </c>
    </row>
    <row r="5" spans="1:3" s="428" customFormat="1" ht="12">
      <c r="A5" s="56">
        <v>26</v>
      </c>
      <c r="B5" s="254">
        <v>2101</v>
      </c>
      <c r="C5" s="397">
        <v>155</v>
      </c>
    </row>
    <row r="6" spans="1:3" s="428" customFormat="1" ht="12">
      <c r="A6" s="60">
        <v>27</v>
      </c>
      <c r="B6" s="106">
        <v>2145</v>
      </c>
      <c r="C6" s="244">
        <v>150</v>
      </c>
    </row>
    <row r="7" spans="1:3" s="428" customFormat="1" ht="12">
      <c r="A7" s="64">
        <v>28</v>
      </c>
      <c r="B7" s="429">
        <v>2362</v>
      </c>
      <c r="C7" s="430">
        <v>139</v>
      </c>
    </row>
    <row r="8" spans="1:3" ht="13.5">
      <c r="A8" s="42" t="s">
        <v>648</v>
      </c>
      <c r="B8" s="42"/>
      <c r="C8" s="42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75" customWidth="1"/>
    <col min="2" max="5" width="17.421875" style="75" customWidth="1"/>
    <col min="6" max="16384" width="9.00390625" style="75" customWidth="1"/>
  </cols>
  <sheetData>
    <row r="1" spans="1:5" ht="13.5">
      <c r="A1" s="73" t="s">
        <v>649</v>
      </c>
      <c r="B1" s="74"/>
      <c r="C1" s="74"/>
      <c r="D1" s="74"/>
      <c r="E1" s="74"/>
    </row>
    <row r="2" spans="1:5" ht="14.25" thickBot="1">
      <c r="A2" s="76"/>
      <c r="B2" s="49"/>
      <c r="C2" s="49"/>
      <c r="D2" s="49"/>
      <c r="E2" s="49"/>
    </row>
    <row r="3" spans="1:5" s="78" customFormat="1" ht="12.75" thickTop="1">
      <c r="A3" s="425" t="s">
        <v>650</v>
      </c>
      <c r="B3" s="431" t="s">
        <v>651</v>
      </c>
      <c r="C3" s="1482" t="s">
        <v>652</v>
      </c>
      <c r="D3" s="1482" t="s">
        <v>653</v>
      </c>
      <c r="E3" s="1476" t="s">
        <v>654</v>
      </c>
    </row>
    <row r="4" spans="1:5" s="78" customFormat="1" ht="12">
      <c r="A4" s="101" t="s">
        <v>655</v>
      </c>
      <c r="B4" s="432" t="s">
        <v>656</v>
      </c>
      <c r="C4" s="1440"/>
      <c r="D4" s="1440"/>
      <c r="E4" s="1441"/>
    </row>
    <row r="5" spans="1:5" s="16" customFormat="1" ht="12">
      <c r="A5" s="56">
        <v>26</v>
      </c>
      <c r="B5" s="433" t="s">
        <v>657</v>
      </c>
      <c r="C5" s="434">
        <v>24048600</v>
      </c>
      <c r="D5" s="434">
        <v>5618000</v>
      </c>
      <c r="E5" s="435">
        <v>7.01</v>
      </c>
    </row>
    <row r="6" spans="1:5" s="16" customFormat="1" ht="12">
      <c r="A6" s="60">
        <v>27</v>
      </c>
      <c r="B6" s="436" t="s">
        <v>658</v>
      </c>
      <c r="C6" s="437">
        <v>23090400</v>
      </c>
      <c r="D6" s="437">
        <v>5746000</v>
      </c>
      <c r="E6" s="438">
        <v>6.9</v>
      </c>
    </row>
    <row r="7" spans="1:5" s="16" customFormat="1" ht="12">
      <c r="A7" s="64">
        <v>28</v>
      </c>
      <c r="B7" s="439" t="s">
        <v>659</v>
      </c>
      <c r="C7" s="429">
        <v>23604000</v>
      </c>
      <c r="D7" s="429">
        <v>4390000</v>
      </c>
      <c r="E7" s="440">
        <v>6.6</v>
      </c>
    </row>
    <row r="8" s="42" customFormat="1" ht="10.5">
      <c r="A8" s="42" t="s">
        <v>648</v>
      </c>
    </row>
    <row r="9" s="12" customFormat="1" ht="11.25"/>
    <row r="10" s="12" customFormat="1" ht="11.25"/>
    <row r="11" s="12" customFormat="1" ht="11.25"/>
    <row r="12" s="12" customFormat="1" ht="11.25"/>
    <row r="13" s="12" customFormat="1" ht="11.25"/>
    <row r="14" s="12" customFormat="1" ht="11.25"/>
    <row r="15" s="12" customFormat="1" ht="11.25"/>
    <row r="16" s="12" customFormat="1" ht="11.25"/>
    <row r="17" s="12" customFormat="1" ht="11.25"/>
    <row r="18" s="12" customFormat="1" ht="11.25"/>
    <row r="19" s="12" customFormat="1" ht="11.25"/>
    <row r="20" s="12" customFormat="1" ht="11.25"/>
    <row r="21" s="12" customFormat="1" ht="11.25"/>
    <row r="22" s="12" customFormat="1" ht="11.25"/>
    <row r="23" s="12" customFormat="1" ht="11.25"/>
    <row r="24" s="12" customFormat="1" ht="11.25"/>
    <row r="25" s="12" customFormat="1" ht="11.25"/>
    <row r="26" s="12" customFormat="1" ht="11.25"/>
    <row r="27" s="12" customFormat="1" ht="11.25"/>
    <row r="28" s="12" customFormat="1" ht="11.25"/>
  </sheetData>
  <sheetProtection/>
  <mergeCells count="3"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476" customWidth="1"/>
    <col min="2" max="2" width="12.421875" style="476" customWidth="1"/>
    <col min="3" max="3" width="13.140625" style="476" bestFit="1" customWidth="1"/>
    <col min="4" max="4" width="12.421875" style="476" customWidth="1"/>
    <col min="5" max="5" width="13.140625" style="476" bestFit="1" customWidth="1"/>
    <col min="6" max="7" width="12.421875" style="476" customWidth="1"/>
    <col min="8" max="16384" width="9.00390625" style="476" customWidth="1"/>
  </cols>
  <sheetData>
    <row r="1" spans="1:21" s="443" customFormat="1" ht="15" customHeight="1">
      <c r="A1" s="441" t="s">
        <v>660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</row>
    <row r="2" spans="1:21" s="447" customFormat="1" ht="9.75" customHeight="1" thickBot="1">
      <c r="A2" s="444"/>
      <c r="B2" s="445"/>
      <c r="C2" s="445"/>
      <c r="D2" s="445"/>
      <c r="E2" s="445"/>
      <c r="F2" s="445"/>
      <c r="G2" s="445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7" s="452" customFormat="1" ht="16.5" customHeight="1" thickTop="1">
      <c r="A3" s="448" t="s">
        <v>662</v>
      </c>
      <c r="B3" s="449" t="s">
        <v>663</v>
      </c>
      <c r="C3" s="450"/>
      <c r="D3" s="449" t="s">
        <v>664</v>
      </c>
      <c r="E3" s="450"/>
      <c r="F3" s="451" t="s">
        <v>665</v>
      </c>
      <c r="G3" s="451"/>
    </row>
    <row r="4" spans="1:7" s="452" customFormat="1" ht="16.5" customHeight="1">
      <c r="A4" s="453" t="s">
        <v>666</v>
      </c>
      <c r="B4" s="454" t="s">
        <v>667</v>
      </c>
      <c r="C4" s="455" t="s">
        <v>668</v>
      </c>
      <c r="D4" s="454" t="s">
        <v>669</v>
      </c>
      <c r="E4" s="455" t="s">
        <v>668</v>
      </c>
      <c r="F4" s="454" t="s">
        <v>669</v>
      </c>
      <c r="G4" s="455" t="s">
        <v>668</v>
      </c>
    </row>
    <row r="5" spans="1:7" s="460" customFormat="1" ht="18" customHeight="1">
      <c r="A5" s="456">
        <v>26</v>
      </c>
      <c r="B5" s="457">
        <v>164096</v>
      </c>
      <c r="C5" s="457">
        <v>10208259</v>
      </c>
      <c r="D5" s="458">
        <v>135510</v>
      </c>
      <c r="E5" s="458">
        <v>8426818</v>
      </c>
      <c r="F5" s="458">
        <v>28586</v>
      </c>
      <c r="G5" s="459">
        <v>1781441</v>
      </c>
    </row>
    <row r="6" spans="1:7" s="460" customFormat="1" ht="18" customHeight="1">
      <c r="A6" s="461">
        <v>27</v>
      </c>
      <c r="B6" s="462">
        <f>SUM(D6,F6)</f>
        <v>167226</v>
      </c>
      <c r="C6" s="463">
        <v>11175901</v>
      </c>
      <c r="D6" s="463">
        <v>134637</v>
      </c>
      <c r="E6" s="463">
        <v>9320926</v>
      </c>
      <c r="F6" s="463">
        <v>32589</v>
      </c>
      <c r="G6" s="464">
        <v>1854975</v>
      </c>
    </row>
    <row r="7" spans="1:7" s="460" customFormat="1" ht="18" customHeight="1">
      <c r="A7" s="465">
        <v>28</v>
      </c>
      <c r="B7" s="466">
        <v>169075</v>
      </c>
      <c r="C7" s="467">
        <v>11412175</v>
      </c>
      <c r="D7" s="467">
        <v>137388</v>
      </c>
      <c r="E7" s="467">
        <v>9567151</v>
      </c>
      <c r="F7" s="467">
        <v>31687</v>
      </c>
      <c r="G7" s="468">
        <v>1845024</v>
      </c>
    </row>
    <row r="8" spans="1:7" s="470" customFormat="1" ht="12" customHeight="1">
      <c r="A8" s="469" t="s">
        <v>670</v>
      </c>
      <c r="C8" s="471"/>
      <c r="G8" s="472" t="s">
        <v>671</v>
      </c>
    </row>
    <row r="9" s="447" customFormat="1" ht="13.5" customHeight="1"/>
    <row r="10" spans="2:5" s="447" customFormat="1" ht="13.5" customHeight="1">
      <c r="B10" s="473"/>
      <c r="E10" s="474"/>
    </row>
    <row r="11" spans="3:4" s="447" customFormat="1" ht="13.5" customHeight="1">
      <c r="C11" s="474"/>
      <c r="D11" s="474"/>
    </row>
    <row r="12" s="447" customFormat="1" ht="13.5" customHeight="1"/>
    <row r="13" s="447" customFormat="1" ht="13.5" customHeight="1"/>
    <row r="14" s="447" customFormat="1" ht="13.5" customHeight="1"/>
    <row r="15" s="447" customFormat="1" ht="13.5" customHeight="1"/>
    <row r="43" ht="13.5" customHeight="1">
      <c r="H43" s="475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476" customWidth="1"/>
    <col min="2" max="2" width="16.28125" style="476" customWidth="1"/>
    <col min="3" max="3" width="15.7109375" style="476" customWidth="1"/>
    <col min="4" max="4" width="11.140625" style="476" bestFit="1" customWidth="1"/>
    <col min="5" max="5" width="12.8515625" style="476" customWidth="1"/>
    <col min="6" max="6" width="12.28125" style="476" customWidth="1"/>
    <col min="7" max="7" width="11.00390625" style="476" customWidth="1"/>
    <col min="8" max="16384" width="9.00390625" style="476" customWidth="1"/>
  </cols>
  <sheetData>
    <row r="1" spans="1:7" s="443" customFormat="1" ht="15" customHeight="1">
      <c r="A1" s="441" t="s">
        <v>672</v>
      </c>
      <c r="B1" s="442"/>
      <c r="C1" s="442"/>
      <c r="D1" s="442"/>
      <c r="E1" s="442"/>
      <c r="F1" s="442"/>
      <c r="G1" s="442"/>
    </row>
    <row r="2" spans="1:7" s="447" customFormat="1" ht="9.75" customHeight="1" thickBot="1">
      <c r="A2" s="444"/>
      <c r="B2" s="445"/>
      <c r="C2" s="445"/>
      <c r="D2" s="445"/>
      <c r="E2" s="445"/>
      <c r="F2" s="445"/>
      <c r="G2" s="445"/>
    </row>
    <row r="3" spans="1:7" s="452" customFormat="1" ht="17.25" customHeight="1" thickTop="1">
      <c r="A3" s="448" t="s">
        <v>662</v>
      </c>
      <c r="B3" s="449" t="s">
        <v>673</v>
      </c>
      <c r="C3" s="451"/>
      <c r="D3" s="450"/>
      <c r="E3" s="449" t="s">
        <v>674</v>
      </c>
      <c r="F3" s="451"/>
      <c r="G3" s="451"/>
    </row>
    <row r="4" spans="1:8" s="452" customFormat="1" ht="17.25" customHeight="1">
      <c r="A4" s="453" t="s">
        <v>666</v>
      </c>
      <c r="B4" s="477" t="s">
        <v>675</v>
      </c>
      <c r="C4" s="477" t="s">
        <v>676</v>
      </c>
      <c r="D4" s="477" t="s">
        <v>678</v>
      </c>
      <c r="E4" s="477" t="s">
        <v>675</v>
      </c>
      <c r="F4" s="477" t="s">
        <v>676</v>
      </c>
      <c r="G4" s="478" t="s">
        <v>677</v>
      </c>
      <c r="H4" s="479"/>
    </row>
    <row r="5" spans="1:8" s="460" customFormat="1" ht="18" customHeight="1">
      <c r="A5" s="456">
        <v>26</v>
      </c>
      <c r="B5" s="480">
        <v>10208258840</v>
      </c>
      <c r="C5" s="480">
        <v>9897385598</v>
      </c>
      <c r="D5" s="481">
        <v>96.95</v>
      </c>
      <c r="E5" s="480">
        <v>617977946</v>
      </c>
      <c r="F5" s="480">
        <v>69633077</v>
      </c>
      <c r="G5" s="482">
        <v>11.27</v>
      </c>
      <c r="H5" s="483"/>
    </row>
    <row r="6" spans="1:8" s="460" customFormat="1" ht="18" customHeight="1">
      <c r="A6" s="461">
        <v>27</v>
      </c>
      <c r="B6" s="484">
        <v>11175901360</v>
      </c>
      <c r="C6" s="484">
        <v>10861156190</v>
      </c>
      <c r="D6" s="485">
        <v>97.18</v>
      </c>
      <c r="E6" s="484">
        <v>651229348</v>
      </c>
      <c r="F6" s="484">
        <v>83021160</v>
      </c>
      <c r="G6" s="486">
        <v>12.75</v>
      </c>
      <c r="H6" s="483"/>
    </row>
    <row r="7" spans="1:8" s="460" customFormat="1" ht="18" customHeight="1">
      <c r="A7" s="465">
        <v>28</v>
      </c>
      <c r="B7" s="487">
        <v>11412175030</v>
      </c>
      <c r="C7" s="487">
        <v>11114583197</v>
      </c>
      <c r="D7" s="488">
        <v>97.39</v>
      </c>
      <c r="E7" s="487">
        <v>657777512</v>
      </c>
      <c r="F7" s="487">
        <v>91549322</v>
      </c>
      <c r="G7" s="489">
        <v>13.92</v>
      </c>
      <c r="H7" s="483"/>
    </row>
    <row r="8" spans="1:7" s="470" customFormat="1" ht="12" customHeight="1">
      <c r="A8" s="469" t="s">
        <v>670</v>
      </c>
      <c r="G8" s="472"/>
    </row>
    <row r="9" s="447" customFormat="1" ht="13.5" customHeight="1">
      <c r="D9" s="490"/>
    </row>
    <row r="10" s="447" customFormat="1" ht="13.5" customHeight="1"/>
    <row r="11" s="447" customFormat="1" ht="13.5" customHeight="1"/>
    <row r="12" s="447" customFormat="1" ht="13.5" customHeight="1"/>
    <row r="13" s="447" customFormat="1" ht="13.5" customHeight="1"/>
    <row r="14" s="447" customFormat="1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>
      <c r="H42" s="475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5.8515625" style="476" customWidth="1"/>
    <col min="2" max="2" width="17.421875" style="476" customWidth="1"/>
    <col min="3" max="3" width="14.421875" style="476" customWidth="1"/>
    <col min="4" max="4" width="19.00390625" style="476" customWidth="1"/>
    <col min="5" max="5" width="18.57421875" style="476" customWidth="1"/>
    <col min="6" max="16384" width="9.00390625" style="476" customWidth="1"/>
  </cols>
  <sheetData>
    <row r="1" spans="1:3" s="443" customFormat="1" ht="15" customHeight="1">
      <c r="A1" s="441" t="s">
        <v>679</v>
      </c>
      <c r="B1" s="442"/>
      <c r="C1" s="442"/>
    </row>
    <row r="2" spans="1:5" ht="9.75" customHeight="1" thickBot="1">
      <c r="A2" s="444"/>
      <c r="B2" s="445"/>
      <c r="C2" s="445"/>
      <c r="D2" s="445"/>
      <c r="E2" s="491"/>
    </row>
    <row r="3" spans="1:5" s="493" customFormat="1" ht="16.5" customHeight="1" thickTop="1">
      <c r="A3" s="492" t="s">
        <v>680</v>
      </c>
      <c r="B3" s="1576" t="s">
        <v>681</v>
      </c>
      <c r="C3" s="1576" t="s">
        <v>682</v>
      </c>
      <c r="D3" s="1576" t="s">
        <v>683</v>
      </c>
      <c r="E3" s="1578" t="s">
        <v>684</v>
      </c>
    </row>
    <row r="4" spans="1:5" s="493" customFormat="1" ht="16.5" customHeight="1">
      <c r="A4" s="494" t="s">
        <v>685</v>
      </c>
      <c r="B4" s="1577"/>
      <c r="C4" s="1577"/>
      <c r="D4" s="1577"/>
      <c r="E4" s="1579"/>
    </row>
    <row r="5" spans="1:5" s="493" customFormat="1" ht="18" customHeight="1">
      <c r="A5" s="456">
        <v>26</v>
      </c>
      <c r="B5" s="495">
        <v>5548</v>
      </c>
      <c r="C5" s="496">
        <v>26.56</v>
      </c>
      <c r="D5" s="495">
        <v>326657270</v>
      </c>
      <c r="E5" s="497">
        <v>22.48</v>
      </c>
    </row>
    <row r="6" spans="1:5" s="493" customFormat="1" ht="18" customHeight="1">
      <c r="A6" s="461">
        <v>27</v>
      </c>
      <c r="B6" s="498">
        <v>5214</v>
      </c>
      <c r="C6" s="499">
        <v>24.57</v>
      </c>
      <c r="D6" s="498">
        <v>311531540</v>
      </c>
      <c r="E6" s="500">
        <v>20.46</v>
      </c>
    </row>
    <row r="7" spans="1:5" s="493" customFormat="1" ht="18" customHeight="1">
      <c r="A7" s="465">
        <v>28</v>
      </c>
      <c r="B7" s="501">
        <v>5060</v>
      </c>
      <c r="C7" s="502">
        <v>24.67</v>
      </c>
      <c r="D7" s="501">
        <v>337361140</v>
      </c>
      <c r="E7" s="503">
        <v>22.08</v>
      </c>
    </row>
    <row r="8" spans="1:5" ht="12" customHeight="1">
      <c r="A8" s="469" t="s">
        <v>670</v>
      </c>
      <c r="B8" s="447"/>
      <c r="C8" s="447"/>
      <c r="D8" s="472"/>
      <c r="E8" s="504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>
      <c r="H42" s="475"/>
    </row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476" customWidth="1"/>
    <col min="2" max="10" width="9.57421875" style="476" customWidth="1"/>
    <col min="11" max="16384" width="9.00390625" style="476" customWidth="1"/>
  </cols>
  <sheetData>
    <row r="1" spans="1:10" s="443" customFormat="1" ht="15" customHeight="1">
      <c r="A1" s="505" t="s">
        <v>686</v>
      </c>
      <c r="B1" s="506"/>
      <c r="C1" s="506"/>
      <c r="D1" s="506"/>
      <c r="E1" s="506"/>
      <c r="F1" s="506"/>
      <c r="G1" s="507"/>
      <c r="J1" s="508"/>
    </row>
    <row r="2" spans="1:10" ht="12.75" customHeight="1" thickBot="1">
      <c r="A2" s="509"/>
      <c r="B2" s="510"/>
      <c r="C2" s="510"/>
      <c r="D2" s="510"/>
      <c r="E2" s="510"/>
      <c r="F2" s="510"/>
      <c r="G2" s="511"/>
      <c r="H2" s="511"/>
      <c r="I2" s="512" t="s">
        <v>687</v>
      </c>
      <c r="J2" s="508"/>
    </row>
    <row r="3" spans="1:9" s="493" customFormat="1" ht="16.5" customHeight="1" thickTop="1">
      <c r="A3" s="513" t="s">
        <v>680</v>
      </c>
      <c r="B3" s="1580" t="s">
        <v>688</v>
      </c>
      <c r="C3" s="1580" t="s">
        <v>689</v>
      </c>
      <c r="D3" s="1580" t="s">
        <v>690</v>
      </c>
      <c r="E3" s="1580" t="s">
        <v>691</v>
      </c>
      <c r="F3" s="1580" t="s">
        <v>692</v>
      </c>
      <c r="G3" s="1580" t="s">
        <v>693</v>
      </c>
      <c r="H3" s="1580" t="s">
        <v>694</v>
      </c>
      <c r="I3" s="1581" t="s">
        <v>695</v>
      </c>
    </row>
    <row r="4" spans="1:9" s="493" customFormat="1" ht="16.5" customHeight="1">
      <c r="A4" s="514" t="s">
        <v>696</v>
      </c>
      <c r="B4" s="1582"/>
      <c r="C4" s="1577"/>
      <c r="D4" s="1577"/>
      <c r="E4" s="1577"/>
      <c r="F4" s="1577"/>
      <c r="G4" s="1577"/>
      <c r="H4" s="1577"/>
      <c r="I4" s="1579"/>
    </row>
    <row r="5" spans="1:11" s="493" customFormat="1" ht="18" customHeight="1">
      <c r="A5" s="515">
        <v>26</v>
      </c>
      <c r="B5" s="516">
        <v>30454</v>
      </c>
      <c r="C5" s="516">
        <v>4323</v>
      </c>
      <c r="D5" s="516">
        <v>3951</v>
      </c>
      <c r="E5" s="516">
        <v>4570</v>
      </c>
      <c r="F5" s="516">
        <v>6009</v>
      </c>
      <c r="G5" s="516">
        <v>4063</v>
      </c>
      <c r="H5" s="516">
        <v>3935</v>
      </c>
      <c r="I5" s="517">
        <v>3603</v>
      </c>
      <c r="K5" s="518"/>
    </row>
    <row r="6" spans="1:11" s="493" customFormat="1" ht="18" customHeight="1">
      <c r="A6" s="519">
        <v>27</v>
      </c>
      <c r="B6" s="520">
        <v>31871</v>
      </c>
      <c r="C6" s="520">
        <v>4372</v>
      </c>
      <c r="D6" s="520">
        <v>4223</v>
      </c>
      <c r="E6" s="520">
        <v>4668</v>
      </c>
      <c r="F6" s="520">
        <v>6234</v>
      </c>
      <c r="G6" s="520">
        <v>4371</v>
      </c>
      <c r="H6" s="520">
        <v>4198</v>
      </c>
      <c r="I6" s="521">
        <v>3805</v>
      </c>
      <c r="K6" s="518"/>
    </row>
    <row r="7" spans="1:11" s="493" customFormat="1" ht="18" customHeight="1">
      <c r="A7" s="522">
        <v>28</v>
      </c>
      <c r="B7" s="523">
        <v>33111</v>
      </c>
      <c r="C7" s="523">
        <v>4525</v>
      </c>
      <c r="D7" s="523">
        <v>4412</v>
      </c>
      <c r="E7" s="523">
        <v>4815</v>
      </c>
      <c r="F7" s="523">
        <v>6442</v>
      </c>
      <c r="G7" s="523">
        <v>4599</v>
      </c>
      <c r="H7" s="523">
        <v>4423</v>
      </c>
      <c r="I7" s="524">
        <v>3895</v>
      </c>
      <c r="K7" s="518"/>
    </row>
    <row r="8" spans="1:10" ht="12" customHeight="1">
      <c r="A8" s="525" t="s">
        <v>697</v>
      </c>
      <c r="B8" s="526"/>
      <c r="C8" s="527"/>
      <c r="D8" s="527"/>
      <c r="E8" s="527"/>
      <c r="F8" s="528"/>
      <c r="G8" s="529"/>
      <c r="H8" s="529"/>
      <c r="I8" s="528"/>
      <c r="J8" s="528"/>
    </row>
    <row r="9" spans="4:10" ht="13.5">
      <c r="D9" s="471"/>
      <c r="J9" s="530"/>
    </row>
    <row r="10" ht="13.5">
      <c r="B10" s="531"/>
    </row>
    <row r="42" ht="13.5">
      <c r="H42" s="475"/>
    </row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605" customWidth="1"/>
    <col min="2" max="2" width="25.140625" style="605" customWidth="1"/>
    <col min="3" max="3" width="9.57421875" style="606" customWidth="1"/>
    <col min="4" max="4" width="12.57421875" style="606" customWidth="1"/>
    <col min="5" max="5" width="9.8515625" style="606" customWidth="1"/>
    <col min="6" max="6" width="12.57421875" style="606" customWidth="1"/>
    <col min="7" max="7" width="11.7109375" style="606" customWidth="1"/>
    <col min="8" max="8" width="12.57421875" style="606" customWidth="1"/>
    <col min="9" max="9" width="11.28125" style="606" hidden="1" customWidth="1"/>
    <col min="10" max="10" width="17.140625" style="606" hidden="1" customWidth="1"/>
    <col min="11" max="11" width="15.00390625" style="606" hidden="1" customWidth="1"/>
    <col min="12" max="12" width="12.7109375" style="606" hidden="1" customWidth="1"/>
    <col min="13" max="15" width="0" style="606" hidden="1" customWidth="1"/>
    <col min="16" max="16384" width="9.00390625" style="606" customWidth="1"/>
  </cols>
  <sheetData>
    <row r="1" spans="1:4" s="536" customFormat="1" ht="15" customHeight="1">
      <c r="A1" s="533" t="s">
        <v>698</v>
      </c>
      <c r="B1" s="534"/>
      <c r="C1" s="535"/>
      <c r="D1" s="535"/>
    </row>
    <row r="2" spans="1:8" s="539" customFormat="1" ht="9.75" customHeight="1" thickBot="1">
      <c r="A2" s="537"/>
      <c r="B2" s="538"/>
      <c r="C2" s="538"/>
      <c r="D2" s="538"/>
      <c r="E2" s="538"/>
      <c r="F2" s="538"/>
      <c r="G2" s="538"/>
      <c r="H2" s="538"/>
    </row>
    <row r="3" spans="1:14" s="542" customFormat="1" ht="19.5" customHeight="1" thickTop="1">
      <c r="A3" s="540"/>
      <c r="B3" s="541" t="s">
        <v>699</v>
      </c>
      <c r="C3" s="1600">
        <v>26</v>
      </c>
      <c r="D3" s="1601"/>
      <c r="E3" s="1600">
        <v>27</v>
      </c>
      <c r="F3" s="1601"/>
      <c r="G3" s="1602">
        <v>28</v>
      </c>
      <c r="H3" s="1603"/>
      <c r="I3" s="1602">
        <v>28</v>
      </c>
      <c r="J3" s="1604"/>
      <c r="K3" s="1599" t="s">
        <v>700</v>
      </c>
      <c r="L3" s="1599"/>
      <c r="M3" s="1599" t="s">
        <v>701</v>
      </c>
      <c r="N3" s="1599"/>
    </row>
    <row r="4" spans="1:14" s="542" customFormat="1" ht="19.5" customHeight="1">
      <c r="A4" s="543" t="s">
        <v>702</v>
      </c>
      <c r="B4" s="543"/>
      <c r="C4" s="544" t="s">
        <v>703</v>
      </c>
      <c r="D4" s="545" t="s">
        <v>704</v>
      </c>
      <c r="E4" s="544" t="s">
        <v>703</v>
      </c>
      <c r="F4" s="545" t="s">
        <v>704</v>
      </c>
      <c r="G4" s="544" t="s">
        <v>703</v>
      </c>
      <c r="H4" s="545" t="s">
        <v>705</v>
      </c>
      <c r="I4" s="546" t="s">
        <v>703</v>
      </c>
      <c r="J4" s="547" t="s">
        <v>705</v>
      </c>
      <c r="K4" s="548" t="s">
        <v>706</v>
      </c>
      <c r="L4" s="548" t="s">
        <v>707</v>
      </c>
      <c r="M4" s="548" t="s">
        <v>706</v>
      </c>
      <c r="N4" s="548" t="s">
        <v>707</v>
      </c>
    </row>
    <row r="5" spans="1:14" s="559" customFormat="1" ht="16.5" customHeight="1">
      <c r="A5" s="549" t="s">
        <v>708</v>
      </c>
      <c r="B5" s="549"/>
      <c r="C5" s="550">
        <v>942148</v>
      </c>
      <c r="D5" s="551">
        <v>44527403</v>
      </c>
      <c r="E5" s="550">
        <v>985996</v>
      </c>
      <c r="F5" s="552">
        <v>46522934</v>
      </c>
      <c r="G5" s="553">
        <v>1030330</v>
      </c>
      <c r="H5" s="554">
        <v>48115216</v>
      </c>
      <c r="I5" s="555">
        <f>I7+I33+I37+I41+I42+I43+I44</f>
        <v>1030330</v>
      </c>
      <c r="J5" s="556">
        <f>J7+J33+J37+J41+J42+J43+J44+J45</f>
        <v>48115216.366</v>
      </c>
      <c r="K5" s="533"/>
      <c r="L5" s="557"/>
      <c r="M5" s="558"/>
      <c r="N5" s="557"/>
    </row>
    <row r="6" spans="1:14" s="559" customFormat="1" ht="16.5" customHeight="1">
      <c r="A6" s="560"/>
      <c r="B6" s="560"/>
      <c r="C6" s="561"/>
      <c r="D6" s="551"/>
      <c r="E6" s="561"/>
      <c r="F6" s="551"/>
      <c r="G6" s="562"/>
      <c r="H6" s="563"/>
      <c r="I6" s="564"/>
      <c r="J6" s="565"/>
      <c r="K6" s="557"/>
      <c r="L6" s="557"/>
      <c r="M6" s="557"/>
      <c r="N6" s="557"/>
    </row>
    <row r="7" spans="1:14" s="542" customFormat="1" ht="16.5" customHeight="1">
      <c r="A7" s="566" t="s">
        <v>709</v>
      </c>
      <c r="B7" s="566"/>
      <c r="C7" s="561">
        <v>754257</v>
      </c>
      <c r="D7" s="551">
        <v>29065149</v>
      </c>
      <c r="E7" s="561">
        <v>786465</v>
      </c>
      <c r="F7" s="551">
        <v>29914184</v>
      </c>
      <c r="G7" s="562">
        <v>815257</v>
      </c>
      <c r="H7" s="563">
        <v>30690741</v>
      </c>
      <c r="I7" s="564">
        <f>SUM(I8:I32)</f>
        <v>815257</v>
      </c>
      <c r="J7" s="565">
        <f>SUM(J8:J32)</f>
        <v>30690741.317999996</v>
      </c>
      <c r="K7" s="548"/>
      <c r="L7" s="548"/>
      <c r="M7" s="567"/>
      <c r="N7" s="548"/>
    </row>
    <row r="8" spans="1:14" s="542" customFormat="1" ht="16.5" customHeight="1">
      <c r="A8" s="566"/>
      <c r="B8" s="568" t="s">
        <v>710</v>
      </c>
      <c r="C8" s="561">
        <v>116965</v>
      </c>
      <c r="D8" s="551">
        <v>6502323</v>
      </c>
      <c r="E8" s="561">
        <v>119189</v>
      </c>
      <c r="F8" s="551">
        <v>6597171</v>
      </c>
      <c r="G8" s="562">
        <v>119696</v>
      </c>
      <c r="H8" s="563">
        <v>6590067</v>
      </c>
      <c r="I8" s="564">
        <f aca="true" t="shared" si="0" ref="I8:I16">M8+N8</f>
        <v>119696</v>
      </c>
      <c r="J8" s="565">
        <f>(K8+L8)/1000</f>
        <v>6590066.92</v>
      </c>
      <c r="K8" s="569">
        <v>6155389473</v>
      </c>
      <c r="L8" s="570">
        <v>434677447</v>
      </c>
      <c r="M8" s="570">
        <v>97482</v>
      </c>
      <c r="N8" s="570">
        <v>22214</v>
      </c>
    </row>
    <row r="9" spans="1:14" s="542" customFormat="1" ht="16.5" customHeight="1">
      <c r="A9" s="566"/>
      <c r="B9" s="568" t="s">
        <v>711</v>
      </c>
      <c r="C9" s="561">
        <v>8342</v>
      </c>
      <c r="D9" s="551">
        <v>494685</v>
      </c>
      <c r="E9" s="561">
        <v>8036</v>
      </c>
      <c r="F9" s="551">
        <v>481945</v>
      </c>
      <c r="G9" s="562">
        <v>7788</v>
      </c>
      <c r="H9" s="563">
        <v>465088</v>
      </c>
      <c r="I9" s="564">
        <f t="shared" si="0"/>
        <v>7788</v>
      </c>
      <c r="J9" s="565">
        <f aca="true" t="shared" si="1" ref="J9:J46">(K9+L9)/1000</f>
        <v>465088.278</v>
      </c>
      <c r="K9" s="570">
        <v>463737784</v>
      </c>
      <c r="L9" s="570">
        <v>1350494</v>
      </c>
      <c r="M9" s="570">
        <v>7737</v>
      </c>
      <c r="N9" s="570">
        <v>51</v>
      </c>
    </row>
    <row r="10" spans="1:14" s="542" customFormat="1" ht="16.5" customHeight="1">
      <c r="A10" s="566"/>
      <c r="B10" s="568" t="s">
        <v>712</v>
      </c>
      <c r="C10" s="561">
        <v>22680</v>
      </c>
      <c r="D10" s="551">
        <v>837213</v>
      </c>
      <c r="E10" s="561">
        <v>25329</v>
      </c>
      <c r="F10" s="551">
        <v>934753</v>
      </c>
      <c r="G10" s="562">
        <v>28544</v>
      </c>
      <c r="H10" s="563">
        <v>1082839</v>
      </c>
      <c r="I10" s="564">
        <f t="shared" si="0"/>
        <v>28544</v>
      </c>
      <c r="J10" s="565">
        <f>(K10+L10)/1000</f>
        <v>1082839.225</v>
      </c>
      <c r="K10" s="570">
        <v>1012124185</v>
      </c>
      <c r="L10" s="570">
        <v>70715040</v>
      </c>
      <c r="M10" s="570">
        <v>26147</v>
      </c>
      <c r="N10" s="570">
        <v>2397</v>
      </c>
    </row>
    <row r="11" spans="1:14" s="542" customFormat="1" ht="16.5" customHeight="1">
      <c r="A11" s="566"/>
      <c r="B11" s="568" t="s">
        <v>713</v>
      </c>
      <c r="C11" s="561">
        <v>7442</v>
      </c>
      <c r="D11" s="551">
        <v>257880</v>
      </c>
      <c r="E11" s="561">
        <v>7849</v>
      </c>
      <c r="F11" s="551">
        <v>271369</v>
      </c>
      <c r="G11" s="562">
        <v>7673</v>
      </c>
      <c r="H11" s="563">
        <v>270007</v>
      </c>
      <c r="I11" s="564">
        <f t="shared" si="0"/>
        <v>7673</v>
      </c>
      <c r="J11" s="565">
        <f t="shared" si="1"/>
        <v>270007.484</v>
      </c>
      <c r="K11" s="570">
        <v>251171808</v>
      </c>
      <c r="L11" s="570">
        <v>18835676</v>
      </c>
      <c r="M11" s="570">
        <v>7069</v>
      </c>
      <c r="N11" s="570">
        <v>604</v>
      </c>
    </row>
    <row r="12" spans="1:14" s="542" customFormat="1" ht="16.5" customHeight="1">
      <c r="A12" s="566"/>
      <c r="B12" s="568" t="s">
        <v>714</v>
      </c>
      <c r="C12" s="561">
        <v>109704</v>
      </c>
      <c r="D12" s="551">
        <v>6634529</v>
      </c>
      <c r="E12" s="561">
        <v>113523</v>
      </c>
      <c r="F12" s="571">
        <v>6843166</v>
      </c>
      <c r="G12" s="562">
        <v>97555</v>
      </c>
      <c r="H12" s="572">
        <v>5667292</v>
      </c>
      <c r="I12" s="564">
        <f t="shared" si="0"/>
        <v>97555</v>
      </c>
      <c r="J12" s="565">
        <f>(K12+L12)/1000</f>
        <v>5667291.556</v>
      </c>
      <c r="K12" s="570">
        <f>5012175736</f>
        <v>5012175736</v>
      </c>
      <c r="L12" s="570">
        <v>655115820</v>
      </c>
      <c r="M12" s="570">
        <f>73760</f>
        <v>73760</v>
      </c>
      <c r="N12" s="570">
        <v>23795</v>
      </c>
    </row>
    <row r="13" spans="1:14" s="542" customFormat="1" ht="16.5" customHeight="1">
      <c r="A13" s="566"/>
      <c r="B13" s="568" t="s">
        <v>715</v>
      </c>
      <c r="C13" s="561">
        <v>26744</v>
      </c>
      <c r="D13" s="551">
        <v>1899139</v>
      </c>
      <c r="E13" s="561">
        <v>28783</v>
      </c>
      <c r="F13" s="551">
        <v>1983708</v>
      </c>
      <c r="G13" s="562">
        <v>29751</v>
      </c>
      <c r="H13" s="563">
        <v>1987400</v>
      </c>
      <c r="I13" s="564">
        <f t="shared" si="0"/>
        <v>29751</v>
      </c>
      <c r="J13" s="565">
        <f t="shared" si="1"/>
        <v>1987400.262</v>
      </c>
      <c r="K13" s="570">
        <v>1840494613</v>
      </c>
      <c r="L13" s="570">
        <v>146905649</v>
      </c>
      <c r="M13" s="570">
        <v>25408</v>
      </c>
      <c r="N13" s="570">
        <v>4343</v>
      </c>
    </row>
    <row r="14" spans="1:14" s="542" customFormat="1" ht="16.5" customHeight="1">
      <c r="A14" s="566"/>
      <c r="B14" s="568" t="s">
        <v>716</v>
      </c>
      <c r="C14" s="561">
        <v>111928</v>
      </c>
      <c r="D14" s="551">
        <v>1500545</v>
      </c>
      <c r="E14" s="561">
        <v>118595</v>
      </c>
      <c r="F14" s="551">
        <v>1581791</v>
      </c>
      <c r="G14" s="562">
        <v>124948</v>
      </c>
      <c r="H14" s="563">
        <v>1670450</v>
      </c>
      <c r="I14" s="564">
        <f t="shared" si="0"/>
        <v>124948</v>
      </c>
      <c r="J14" s="565">
        <f>(K14+L14)/1000</f>
        <v>1670449.506</v>
      </c>
      <c r="K14" s="570">
        <v>1590945601</v>
      </c>
      <c r="L14" s="570">
        <v>79503905</v>
      </c>
      <c r="M14" s="570">
        <v>111155</v>
      </c>
      <c r="N14" s="570">
        <v>13793</v>
      </c>
    </row>
    <row r="15" spans="1:14" s="542" customFormat="1" ht="16.5" customHeight="1">
      <c r="A15" s="566"/>
      <c r="B15" s="568" t="s">
        <v>717</v>
      </c>
      <c r="C15" s="561">
        <v>15710</v>
      </c>
      <c r="D15" s="551">
        <v>1265266</v>
      </c>
      <c r="E15" s="561">
        <v>16400</v>
      </c>
      <c r="F15" s="551">
        <v>1357098</v>
      </c>
      <c r="G15" s="562">
        <v>16819</v>
      </c>
      <c r="H15" s="563">
        <v>1468240</v>
      </c>
      <c r="I15" s="564">
        <f t="shared" si="0"/>
        <v>16819</v>
      </c>
      <c r="J15" s="565">
        <f>(K15+L15)/1000</f>
        <v>1468239.559</v>
      </c>
      <c r="K15" s="570">
        <v>1460473314</v>
      </c>
      <c r="L15" s="570">
        <v>7766245</v>
      </c>
      <c r="M15" s="570">
        <v>16588</v>
      </c>
      <c r="N15" s="570">
        <v>231</v>
      </c>
    </row>
    <row r="16" spans="1:14" s="576" customFormat="1" ht="15" customHeight="1">
      <c r="A16" s="573"/>
      <c r="B16" s="574" t="s">
        <v>718</v>
      </c>
      <c r="C16" s="1589">
        <v>1925</v>
      </c>
      <c r="D16" s="1589">
        <v>171059</v>
      </c>
      <c r="E16" s="1589">
        <v>2020</v>
      </c>
      <c r="F16" s="1589">
        <v>181571</v>
      </c>
      <c r="G16" s="1591">
        <v>1736</v>
      </c>
      <c r="H16" s="1597">
        <v>155116</v>
      </c>
      <c r="I16" s="564">
        <f t="shared" si="0"/>
        <v>1736</v>
      </c>
      <c r="J16" s="565">
        <f t="shared" si="1"/>
        <v>155116.147</v>
      </c>
      <c r="K16" s="575">
        <v>154371497</v>
      </c>
      <c r="L16" s="575">
        <v>744650</v>
      </c>
      <c r="M16" s="575">
        <v>1722</v>
      </c>
      <c r="N16" s="575">
        <v>14</v>
      </c>
    </row>
    <row r="17" spans="1:14" s="542" customFormat="1" ht="15" customHeight="1">
      <c r="A17" s="566"/>
      <c r="B17" s="577" t="s">
        <v>719</v>
      </c>
      <c r="C17" s="1590"/>
      <c r="D17" s="1590"/>
      <c r="E17" s="1590"/>
      <c r="F17" s="1590"/>
      <c r="G17" s="1592"/>
      <c r="H17" s="1598"/>
      <c r="I17" s="564"/>
      <c r="J17" s="565"/>
      <c r="K17" s="548"/>
      <c r="L17" s="548"/>
      <c r="M17" s="548"/>
      <c r="N17" s="548"/>
    </row>
    <row r="18" spans="1:14" s="576" customFormat="1" ht="15" customHeight="1">
      <c r="A18" s="573"/>
      <c r="B18" s="574" t="s">
        <v>718</v>
      </c>
      <c r="C18" s="1589">
        <v>588</v>
      </c>
      <c r="D18" s="1589">
        <v>27685</v>
      </c>
      <c r="E18" s="1589">
        <v>500</v>
      </c>
      <c r="F18" s="1589">
        <v>25414</v>
      </c>
      <c r="G18" s="1591">
        <v>498</v>
      </c>
      <c r="H18" s="1597">
        <v>27870</v>
      </c>
      <c r="I18" s="578">
        <f>M18+N18</f>
        <v>498</v>
      </c>
      <c r="J18" s="565">
        <f>(K18+L18)/1000</f>
        <v>27869.956</v>
      </c>
      <c r="K18" s="575">
        <f>26377318+1492638</f>
        <v>27869956</v>
      </c>
      <c r="L18" s="575"/>
      <c r="M18" s="575">
        <f>249+249</f>
        <v>498</v>
      </c>
      <c r="N18" s="579"/>
    </row>
    <row r="19" spans="1:14" s="542" customFormat="1" ht="15" customHeight="1">
      <c r="A19" s="566"/>
      <c r="B19" s="577" t="s">
        <v>720</v>
      </c>
      <c r="C19" s="1590"/>
      <c r="D19" s="1590"/>
      <c r="E19" s="1590"/>
      <c r="F19" s="1590"/>
      <c r="G19" s="1592"/>
      <c r="H19" s="1598"/>
      <c r="I19" s="564"/>
      <c r="J19" s="565"/>
      <c r="K19" s="548"/>
      <c r="L19" s="548"/>
      <c r="M19" s="548"/>
      <c r="N19" s="548"/>
    </row>
    <row r="20" spans="1:14" s="542" customFormat="1" ht="16.5" customHeight="1">
      <c r="A20" s="566"/>
      <c r="B20" s="568" t="s">
        <v>721</v>
      </c>
      <c r="C20" s="561">
        <v>92074</v>
      </c>
      <c r="D20" s="551">
        <v>681287</v>
      </c>
      <c r="E20" s="561">
        <v>97510</v>
      </c>
      <c r="F20" s="551">
        <v>714931</v>
      </c>
      <c r="G20" s="562">
        <v>103917</v>
      </c>
      <c r="H20" s="563">
        <v>750851</v>
      </c>
      <c r="I20" s="564">
        <f aca="true" t="shared" si="2" ref="I20:I29">M20+N20</f>
        <v>103917</v>
      </c>
      <c r="J20" s="565">
        <f>(K20+L20)/1000</f>
        <v>750850.865</v>
      </c>
      <c r="K20" s="570">
        <v>720933785</v>
      </c>
      <c r="L20" s="570">
        <v>29917080</v>
      </c>
      <c r="M20" s="570">
        <v>99404</v>
      </c>
      <c r="N20" s="570">
        <v>4513</v>
      </c>
    </row>
    <row r="21" spans="1:14" s="581" customFormat="1" ht="16.5" customHeight="1">
      <c r="A21" s="566"/>
      <c r="B21" s="568" t="s">
        <v>722</v>
      </c>
      <c r="C21" s="561">
        <v>7118</v>
      </c>
      <c r="D21" s="551">
        <v>1849590</v>
      </c>
      <c r="E21" s="561">
        <v>7092</v>
      </c>
      <c r="F21" s="551">
        <v>1851734</v>
      </c>
      <c r="G21" s="562">
        <v>7046</v>
      </c>
      <c r="H21" s="563">
        <v>1833879</v>
      </c>
      <c r="I21" s="564">
        <f t="shared" si="2"/>
        <v>7046</v>
      </c>
      <c r="J21" s="565">
        <f t="shared" si="1"/>
        <v>1833878.576</v>
      </c>
      <c r="K21" s="575">
        <v>1829995328</v>
      </c>
      <c r="L21" s="575">
        <v>3883248</v>
      </c>
      <c r="M21" s="575">
        <v>7030</v>
      </c>
      <c r="N21" s="580">
        <v>16</v>
      </c>
    </row>
    <row r="22" spans="1:14" s="581" customFormat="1" ht="16.5" customHeight="1">
      <c r="A22" s="566"/>
      <c r="B22" s="568" t="s">
        <v>723</v>
      </c>
      <c r="C22" s="561">
        <v>13167</v>
      </c>
      <c r="D22" s="551">
        <v>2625650</v>
      </c>
      <c r="E22" s="561">
        <v>13503</v>
      </c>
      <c r="F22" s="551">
        <v>2565913</v>
      </c>
      <c r="G22" s="562">
        <v>14005</v>
      </c>
      <c r="H22" s="563">
        <v>2641965</v>
      </c>
      <c r="I22" s="564">
        <f t="shared" si="2"/>
        <v>14005</v>
      </c>
      <c r="J22" s="565">
        <f>(K22+L22)/1000</f>
        <v>2641965.457</v>
      </c>
      <c r="K22" s="575">
        <f>2571427046+320864</f>
        <v>2571747910</v>
      </c>
      <c r="L22" s="575">
        <v>70217547</v>
      </c>
      <c r="M22" s="575">
        <f>12968+13</f>
        <v>12981</v>
      </c>
      <c r="N22" s="580">
        <v>1024</v>
      </c>
    </row>
    <row r="23" spans="1:14" s="581" customFormat="1" ht="16.5" customHeight="1">
      <c r="A23" s="566"/>
      <c r="B23" s="568" t="s">
        <v>724</v>
      </c>
      <c r="C23" s="582" t="s">
        <v>630</v>
      </c>
      <c r="D23" s="583" t="s">
        <v>630</v>
      </c>
      <c r="E23" s="582" t="s">
        <v>630</v>
      </c>
      <c r="F23" s="583" t="s">
        <v>630</v>
      </c>
      <c r="G23" s="582" t="s">
        <v>630</v>
      </c>
      <c r="H23" s="583" t="s">
        <v>630</v>
      </c>
      <c r="I23" s="564">
        <f t="shared" si="2"/>
        <v>0</v>
      </c>
      <c r="J23" s="565">
        <f t="shared" si="1"/>
        <v>0</v>
      </c>
      <c r="K23" s="575"/>
      <c r="L23" s="580"/>
      <c r="M23" s="580"/>
      <c r="N23" s="580"/>
    </row>
    <row r="24" spans="1:14" s="581" customFormat="1" ht="16.5" customHeight="1">
      <c r="A24" s="566"/>
      <c r="B24" s="568" t="s">
        <v>725</v>
      </c>
      <c r="C24" s="561">
        <v>207758</v>
      </c>
      <c r="D24" s="551">
        <v>2666452</v>
      </c>
      <c r="E24" s="561">
        <v>216394</v>
      </c>
      <c r="F24" s="551">
        <v>2817500</v>
      </c>
      <c r="G24" s="562">
        <v>221165</v>
      </c>
      <c r="H24" s="563">
        <v>2910048</v>
      </c>
      <c r="I24" s="564">
        <f t="shared" si="2"/>
        <v>221165</v>
      </c>
      <c r="J24" s="565">
        <f t="shared" si="1"/>
        <v>2910047.834</v>
      </c>
      <c r="K24" s="575">
        <v>2665438996</v>
      </c>
      <c r="L24" s="575">
        <v>244608838</v>
      </c>
      <c r="M24" s="575">
        <v>172499</v>
      </c>
      <c r="N24" s="575">
        <v>48666</v>
      </c>
    </row>
    <row r="25" spans="1:14" s="581" customFormat="1" ht="16.5" customHeight="1">
      <c r="A25" s="566"/>
      <c r="B25" s="568" t="s">
        <v>726</v>
      </c>
      <c r="C25" s="561">
        <v>922</v>
      </c>
      <c r="D25" s="551">
        <v>18714</v>
      </c>
      <c r="E25" s="561">
        <v>854</v>
      </c>
      <c r="F25" s="551">
        <v>20203</v>
      </c>
      <c r="G25" s="562">
        <v>793</v>
      </c>
      <c r="H25" s="563">
        <v>20075</v>
      </c>
      <c r="I25" s="564">
        <f t="shared" si="2"/>
        <v>793</v>
      </c>
      <c r="J25" s="565">
        <f t="shared" si="1"/>
        <v>20075.48</v>
      </c>
      <c r="K25" s="575">
        <v>20075480</v>
      </c>
      <c r="L25" s="580"/>
      <c r="M25" s="575">
        <v>793</v>
      </c>
      <c r="N25" s="580"/>
    </row>
    <row r="26" spans="1:14" s="581" customFormat="1" ht="16.5" customHeight="1">
      <c r="A26" s="566"/>
      <c r="B26" s="568" t="s">
        <v>727</v>
      </c>
      <c r="C26" s="561">
        <v>7360</v>
      </c>
      <c r="D26" s="551">
        <v>817320</v>
      </c>
      <c r="E26" s="561">
        <v>6867</v>
      </c>
      <c r="F26" s="571">
        <v>783193</v>
      </c>
      <c r="G26" s="562">
        <v>6823</v>
      </c>
      <c r="H26" s="572">
        <v>783182</v>
      </c>
      <c r="I26" s="564">
        <f>M26+N26</f>
        <v>6823</v>
      </c>
      <c r="J26" s="565">
        <f>(K26+L26)/1000</f>
        <v>783181.734</v>
      </c>
      <c r="K26" s="575">
        <v>781742269</v>
      </c>
      <c r="L26" s="575">
        <v>1439465</v>
      </c>
      <c r="M26" s="575">
        <v>6787</v>
      </c>
      <c r="N26" s="575">
        <v>36</v>
      </c>
    </row>
    <row r="27" spans="1:14" s="581" customFormat="1" ht="16.5" customHeight="1">
      <c r="A27" s="566"/>
      <c r="B27" s="568" t="s">
        <v>728</v>
      </c>
      <c r="C27" s="561">
        <v>2598</v>
      </c>
      <c r="D27" s="551">
        <v>549500</v>
      </c>
      <c r="E27" s="561">
        <v>2890</v>
      </c>
      <c r="F27" s="551">
        <v>618819</v>
      </c>
      <c r="G27" s="562">
        <v>2721</v>
      </c>
      <c r="H27" s="563">
        <v>571751</v>
      </c>
      <c r="I27" s="564">
        <f t="shared" si="2"/>
        <v>2721</v>
      </c>
      <c r="J27" s="565">
        <f t="shared" si="1"/>
        <v>571751.196</v>
      </c>
      <c r="K27" s="575">
        <f>564723801+127920</f>
        <v>564851721</v>
      </c>
      <c r="L27" s="575">
        <v>6899475</v>
      </c>
      <c r="M27" s="575">
        <f>2602+2</f>
        <v>2604</v>
      </c>
      <c r="N27" s="580">
        <v>117</v>
      </c>
    </row>
    <row r="28" spans="1:14" s="581" customFormat="1" ht="16.5" customHeight="1">
      <c r="A28" s="566"/>
      <c r="B28" s="584" t="s">
        <v>729</v>
      </c>
      <c r="C28" s="582">
        <v>699</v>
      </c>
      <c r="D28" s="582">
        <v>124774</v>
      </c>
      <c r="E28" s="561">
        <v>577</v>
      </c>
      <c r="F28" s="551">
        <v>110920</v>
      </c>
      <c r="G28" s="562">
        <v>471</v>
      </c>
      <c r="H28" s="563">
        <v>91461</v>
      </c>
      <c r="I28" s="564">
        <f t="shared" si="2"/>
        <v>471</v>
      </c>
      <c r="J28" s="565">
        <f t="shared" si="1"/>
        <v>91460.549</v>
      </c>
      <c r="K28" s="575">
        <v>91460549</v>
      </c>
      <c r="L28" s="580"/>
      <c r="M28" s="575">
        <v>471</v>
      </c>
      <c r="N28" s="580"/>
    </row>
    <row r="29" spans="1:14" s="581" customFormat="1" ht="16.5" customHeight="1">
      <c r="A29" s="566"/>
      <c r="B29" s="574" t="s">
        <v>730</v>
      </c>
      <c r="C29" s="1585">
        <v>511</v>
      </c>
      <c r="D29" s="1585">
        <v>135790</v>
      </c>
      <c r="E29" s="1585">
        <v>537</v>
      </c>
      <c r="F29" s="1585">
        <v>168589</v>
      </c>
      <c r="G29" s="1593">
        <v>681</v>
      </c>
      <c r="H29" s="1595">
        <v>204127</v>
      </c>
      <c r="I29" s="564">
        <f t="shared" si="2"/>
        <v>681</v>
      </c>
      <c r="J29" s="565">
        <f t="shared" si="1"/>
        <v>204126.756</v>
      </c>
      <c r="K29" s="575">
        <f>204061560+65196</f>
        <v>204126756</v>
      </c>
      <c r="L29" s="580"/>
      <c r="M29" s="575">
        <f>679+2</f>
        <v>681</v>
      </c>
      <c r="N29" s="580"/>
    </row>
    <row r="30" spans="1:10" s="581" customFormat="1" ht="16.5" customHeight="1">
      <c r="A30" s="566"/>
      <c r="B30" s="577" t="s">
        <v>731</v>
      </c>
      <c r="C30" s="1586"/>
      <c r="D30" s="1586"/>
      <c r="E30" s="1586"/>
      <c r="F30" s="1586"/>
      <c r="G30" s="1594"/>
      <c r="H30" s="1596"/>
      <c r="I30" s="564"/>
      <c r="J30" s="565"/>
    </row>
    <row r="31" spans="1:14" s="581" customFormat="1" ht="16.5" customHeight="1">
      <c r="A31" s="566"/>
      <c r="B31" s="585" t="s">
        <v>732</v>
      </c>
      <c r="C31" s="582" t="s">
        <v>630</v>
      </c>
      <c r="D31" s="583" t="s">
        <v>630</v>
      </c>
      <c r="E31" s="582" t="s">
        <v>630</v>
      </c>
      <c r="F31" s="583" t="s">
        <v>630</v>
      </c>
      <c r="G31" s="562">
        <v>22615</v>
      </c>
      <c r="H31" s="563">
        <v>1495649</v>
      </c>
      <c r="I31" s="564">
        <f>M31+N31</f>
        <v>22615</v>
      </c>
      <c r="J31" s="565">
        <f>(K31+L31)/1000</f>
        <v>1495649.534</v>
      </c>
      <c r="K31" s="575">
        <v>1495649534</v>
      </c>
      <c r="L31" s="580"/>
      <c r="M31" s="575">
        <v>22615</v>
      </c>
      <c r="N31" s="580"/>
    </row>
    <row r="32" spans="1:14" s="581" customFormat="1" ht="16.5" customHeight="1">
      <c r="A32" s="566"/>
      <c r="B32" s="585" t="s">
        <v>733</v>
      </c>
      <c r="C32" s="586">
        <v>22</v>
      </c>
      <c r="D32" s="587">
        <v>5748</v>
      </c>
      <c r="E32" s="586">
        <v>17</v>
      </c>
      <c r="F32" s="587">
        <v>4396</v>
      </c>
      <c r="G32" s="588">
        <v>12</v>
      </c>
      <c r="H32" s="572">
        <v>3384</v>
      </c>
      <c r="I32" s="564">
        <f>M32+N32</f>
        <v>12</v>
      </c>
      <c r="J32" s="565">
        <f t="shared" si="1"/>
        <v>3384.444</v>
      </c>
      <c r="K32" s="575">
        <v>3384444</v>
      </c>
      <c r="L32" s="580"/>
      <c r="M32" s="575">
        <v>12</v>
      </c>
      <c r="N32" s="580"/>
    </row>
    <row r="33" spans="1:14" s="581" customFormat="1" ht="16.5" customHeight="1">
      <c r="A33" s="566" t="s">
        <v>734</v>
      </c>
      <c r="B33" s="589"/>
      <c r="C33" s="561">
        <v>49389</v>
      </c>
      <c r="D33" s="551">
        <v>12593801</v>
      </c>
      <c r="E33" s="561">
        <v>53209</v>
      </c>
      <c r="F33" s="551">
        <v>13472621</v>
      </c>
      <c r="G33" s="562">
        <v>57081</v>
      </c>
      <c r="H33" s="563">
        <v>14131090</v>
      </c>
      <c r="I33" s="564">
        <f>SUM(I34:I36)</f>
        <v>57081</v>
      </c>
      <c r="J33" s="565">
        <f>SUM(J34:J36)</f>
        <v>14131090.165</v>
      </c>
      <c r="K33" s="580"/>
      <c r="L33" s="580"/>
      <c r="M33" s="580"/>
      <c r="N33" s="580"/>
    </row>
    <row r="34" spans="1:14" s="581" customFormat="1" ht="16.5" customHeight="1">
      <c r="A34" s="566"/>
      <c r="B34" s="568" t="s">
        <v>735</v>
      </c>
      <c r="C34" s="561">
        <v>28574</v>
      </c>
      <c r="D34" s="551">
        <v>7375256</v>
      </c>
      <c r="E34" s="561">
        <v>31658</v>
      </c>
      <c r="F34" s="551">
        <v>8084584</v>
      </c>
      <c r="G34" s="562">
        <v>34512</v>
      </c>
      <c r="H34" s="563">
        <v>8422611</v>
      </c>
      <c r="I34" s="564">
        <f>M34+N34</f>
        <v>34512</v>
      </c>
      <c r="J34" s="565">
        <f t="shared" si="1"/>
        <v>8422611.282</v>
      </c>
      <c r="K34" s="575">
        <v>8422611282</v>
      </c>
      <c r="L34" s="580"/>
      <c r="M34" s="575">
        <v>34512</v>
      </c>
      <c r="N34" s="580"/>
    </row>
    <row r="35" spans="1:14" s="581" customFormat="1" ht="16.5" customHeight="1">
      <c r="A35" s="566"/>
      <c r="B35" s="568" t="s">
        <v>736</v>
      </c>
      <c r="C35" s="561">
        <v>15157</v>
      </c>
      <c r="D35" s="551">
        <v>4174853</v>
      </c>
      <c r="E35" s="561">
        <v>16157</v>
      </c>
      <c r="F35" s="551">
        <v>4394356</v>
      </c>
      <c r="G35" s="562">
        <v>17385</v>
      </c>
      <c r="H35" s="563">
        <v>4749389</v>
      </c>
      <c r="I35" s="564">
        <f>M35+N35</f>
        <v>17385</v>
      </c>
      <c r="J35" s="565">
        <f t="shared" si="1"/>
        <v>4749389.297</v>
      </c>
      <c r="K35" s="575">
        <v>4749389297</v>
      </c>
      <c r="L35" s="580"/>
      <c r="M35" s="575">
        <v>17385</v>
      </c>
      <c r="N35" s="580"/>
    </row>
    <row r="36" spans="1:14" s="581" customFormat="1" ht="16.5" customHeight="1">
      <c r="A36" s="566"/>
      <c r="B36" s="568" t="s">
        <v>737</v>
      </c>
      <c r="C36" s="561">
        <v>5658</v>
      </c>
      <c r="D36" s="551">
        <v>1043692</v>
      </c>
      <c r="E36" s="561">
        <v>5394</v>
      </c>
      <c r="F36" s="551">
        <v>993681</v>
      </c>
      <c r="G36" s="562">
        <v>5184</v>
      </c>
      <c r="H36" s="563">
        <v>959090</v>
      </c>
      <c r="I36" s="564">
        <f>M36+N36</f>
        <v>5184</v>
      </c>
      <c r="J36" s="565">
        <f t="shared" si="1"/>
        <v>959089.586</v>
      </c>
      <c r="K36" s="575">
        <v>959089586</v>
      </c>
      <c r="L36" s="580"/>
      <c r="M36" s="575">
        <f>2560+2559+65</f>
        <v>5184</v>
      </c>
      <c r="N36" s="580"/>
    </row>
    <row r="37" spans="1:14" s="581" customFormat="1" ht="16.5" customHeight="1">
      <c r="A37" s="566" t="s">
        <v>738</v>
      </c>
      <c r="B37" s="589"/>
      <c r="C37" s="590">
        <v>4482</v>
      </c>
      <c r="D37" s="590">
        <v>258658</v>
      </c>
      <c r="E37" s="590">
        <v>4538</v>
      </c>
      <c r="F37" s="590">
        <v>260571</v>
      </c>
      <c r="G37" s="591">
        <v>4296</v>
      </c>
      <c r="H37" s="591">
        <v>242047</v>
      </c>
      <c r="I37" s="564">
        <f>SUM(I38:I40)</f>
        <v>4296</v>
      </c>
      <c r="J37" s="565">
        <f>SUM(J38:J40)</f>
        <v>242046.495</v>
      </c>
      <c r="K37" s="580"/>
      <c r="L37" s="580"/>
      <c r="M37" s="575"/>
      <c r="N37" s="580"/>
    </row>
    <row r="38" spans="1:14" s="581" customFormat="1" ht="16.5" customHeight="1">
      <c r="A38" s="566"/>
      <c r="B38" s="568" t="s">
        <v>739</v>
      </c>
      <c r="C38" s="561">
        <v>2414</v>
      </c>
      <c r="D38" s="551">
        <v>71879</v>
      </c>
      <c r="E38" s="592">
        <v>2439</v>
      </c>
      <c r="F38" s="571">
        <v>73083</v>
      </c>
      <c r="G38" s="588">
        <v>2335</v>
      </c>
      <c r="H38" s="572">
        <v>70276</v>
      </c>
      <c r="I38" s="564">
        <f aca="true" t="shared" si="3" ref="I38:I46">M38+N38</f>
        <v>2335</v>
      </c>
      <c r="J38" s="565">
        <f>(K38+L38)/1000</f>
        <v>70275.521</v>
      </c>
      <c r="K38" s="575">
        <v>70275521</v>
      </c>
      <c r="L38" s="580"/>
      <c r="M38" s="575">
        <v>2335</v>
      </c>
      <c r="N38" s="580"/>
    </row>
    <row r="39" spans="1:14" s="581" customFormat="1" ht="16.5" customHeight="1">
      <c r="A39" s="566"/>
      <c r="B39" s="568" t="s">
        <v>740</v>
      </c>
      <c r="C39" s="561">
        <v>2068</v>
      </c>
      <c r="D39" s="551">
        <v>186779</v>
      </c>
      <c r="E39" s="592">
        <v>2099</v>
      </c>
      <c r="F39" s="571">
        <v>187488</v>
      </c>
      <c r="G39" s="588">
        <v>1961</v>
      </c>
      <c r="H39" s="572">
        <v>171771</v>
      </c>
      <c r="I39" s="564">
        <f t="shared" si="3"/>
        <v>1961</v>
      </c>
      <c r="J39" s="565">
        <f>(K39+L39)/1000</f>
        <v>171770.974</v>
      </c>
      <c r="K39" s="575">
        <v>171770974</v>
      </c>
      <c r="L39" s="580"/>
      <c r="M39" s="575">
        <v>1961</v>
      </c>
      <c r="N39" s="580"/>
    </row>
    <row r="40" spans="1:14" s="581" customFormat="1" ht="16.5" customHeight="1">
      <c r="A40" s="566"/>
      <c r="B40" s="568" t="s">
        <v>741</v>
      </c>
      <c r="C40" s="582" t="s">
        <v>630</v>
      </c>
      <c r="D40" s="583" t="s">
        <v>630</v>
      </c>
      <c r="E40" s="582" t="s">
        <v>630</v>
      </c>
      <c r="F40" s="583" t="s">
        <v>630</v>
      </c>
      <c r="G40" s="582" t="s">
        <v>630</v>
      </c>
      <c r="H40" s="583" t="s">
        <v>630</v>
      </c>
      <c r="I40" s="564">
        <f t="shared" si="3"/>
        <v>0</v>
      </c>
      <c r="J40" s="565">
        <f t="shared" si="1"/>
        <v>0</v>
      </c>
      <c r="K40" s="580"/>
      <c r="L40" s="580"/>
      <c r="M40" s="575"/>
      <c r="N40" s="580"/>
    </row>
    <row r="41" spans="1:14" s="581" customFormat="1" ht="16.5" customHeight="1">
      <c r="A41" s="1587" t="s">
        <v>742</v>
      </c>
      <c r="B41" s="1588"/>
      <c r="C41" s="561">
        <v>22119</v>
      </c>
      <c r="D41" s="551">
        <v>256228</v>
      </c>
      <c r="E41" s="561">
        <v>23688</v>
      </c>
      <c r="F41" s="551">
        <v>282594</v>
      </c>
      <c r="G41" s="562">
        <v>25087</v>
      </c>
      <c r="H41" s="563">
        <v>295639</v>
      </c>
      <c r="I41" s="564">
        <f>M41+N41</f>
        <v>25087</v>
      </c>
      <c r="J41" s="565">
        <f t="shared" si="1"/>
        <v>295638.83</v>
      </c>
      <c r="K41" s="575">
        <v>295638830</v>
      </c>
      <c r="L41" s="580"/>
      <c r="M41" s="575">
        <v>25087</v>
      </c>
      <c r="N41" s="580"/>
    </row>
    <row r="42" spans="1:14" s="581" customFormat="1" ht="16.5" customHeight="1">
      <c r="A42" s="1587" t="s">
        <v>743</v>
      </c>
      <c r="B42" s="1588"/>
      <c r="C42" s="561">
        <v>63728</v>
      </c>
      <c r="D42" s="551">
        <v>713668</v>
      </c>
      <c r="E42" s="561">
        <v>69407</v>
      </c>
      <c r="F42" s="551">
        <v>790394</v>
      </c>
      <c r="G42" s="562">
        <v>78923</v>
      </c>
      <c r="H42" s="563">
        <v>958399</v>
      </c>
      <c r="I42" s="593">
        <f>M42+N42</f>
        <v>78923</v>
      </c>
      <c r="J42" s="565">
        <f t="shared" si="1"/>
        <v>958398.99</v>
      </c>
      <c r="K42" s="575">
        <v>958398990</v>
      </c>
      <c r="L42" s="580"/>
      <c r="M42" s="575">
        <v>78923</v>
      </c>
      <c r="N42" s="580"/>
    </row>
    <row r="43" spans="1:14" s="581" customFormat="1" ht="16.5" customHeight="1">
      <c r="A43" s="1587" t="s">
        <v>744</v>
      </c>
      <c r="B43" s="1588"/>
      <c r="C43" s="561">
        <v>3877</v>
      </c>
      <c r="D43" s="551">
        <v>131010</v>
      </c>
      <c r="E43" s="561">
        <v>4175</v>
      </c>
      <c r="F43" s="551">
        <v>140079</v>
      </c>
      <c r="G43" s="562">
        <v>4333</v>
      </c>
      <c r="H43" s="563">
        <v>142383</v>
      </c>
      <c r="I43" s="564">
        <f t="shared" si="3"/>
        <v>4333</v>
      </c>
      <c r="J43" s="565">
        <f t="shared" si="1"/>
        <v>142383.56</v>
      </c>
      <c r="K43" s="575">
        <v>142383560</v>
      </c>
      <c r="L43" s="580"/>
      <c r="M43" s="575">
        <v>4333</v>
      </c>
      <c r="N43" s="580"/>
    </row>
    <row r="44" spans="1:14" s="581" customFormat="1" ht="16.5" customHeight="1">
      <c r="A44" s="1587" t="s">
        <v>745</v>
      </c>
      <c r="B44" s="1588"/>
      <c r="C44" s="561">
        <v>44296</v>
      </c>
      <c r="D44" s="551">
        <v>1462850</v>
      </c>
      <c r="E44" s="561">
        <v>44514</v>
      </c>
      <c r="F44" s="551">
        <v>1612894</v>
      </c>
      <c r="G44" s="562">
        <v>45353</v>
      </c>
      <c r="H44" s="563">
        <v>1603467</v>
      </c>
      <c r="I44" s="564">
        <f t="shared" si="3"/>
        <v>45353</v>
      </c>
      <c r="J44" s="565">
        <f t="shared" si="1"/>
        <v>1603467.188</v>
      </c>
      <c r="K44" s="575">
        <v>1603467188</v>
      </c>
      <c r="L44" s="580"/>
      <c r="M44" s="575">
        <v>45353</v>
      </c>
      <c r="N44" s="580"/>
    </row>
    <row r="45" spans="1:14" s="581" customFormat="1" ht="16.5" customHeight="1">
      <c r="A45" s="1587" t="s">
        <v>746</v>
      </c>
      <c r="B45" s="1588"/>
      <c r="C45" s="561">
        <v>789283</v>
      </c>
      <c r="D45" s="551">
        <v>46039</v>
      </c>
      <c r="E45" s="561">
        <v>826613</v>
      </c>
      <c r="F45" s="551">
        <v>49597</v>
      </c>
      <c r="G45" s="562">
        <v>857497</v>
      </c>
      <c r="H45" s="563">
        <v>51450</v>
      </c>
      <c r="I45" s="564">
        <f t="shared" si="3"/>
        <v>857497</v>
      </c>
      <c r="J45" s="565">
        <f t="shared" si="1"/>
        <v>51449.82</v>
      </c>
      <c r="K45" s="575">
        <v>51449820</v>
      </c>
      <c r="L45" s="580"/>
      <c r="M45" s="575">
        <v>857497</v>
      </c>
      <c r="N45" s="580"/>
    </row>
    <row r="46" spans="1:14" s="581" customFormat="1" ht="16.5" customHeight="1">
      <c r="A46" s="1583" t="s">
        <v>747</v>
      </c>
      <c r="B46" s="1584"/>
      <c r="C46" s="594" t="s">
        <v>630</v>
      </c>
      <c r="D46" s="595" t="s">
        <v>630</v>
      </c>
      <c r="E46" s="594" t="s">
        <v>630</v>
      </c>
      <c r="F46" s="595" t="s">
        <v>630</v>
      </c>
      <c r="G46" s="594" t="s">
        <v>630</v>
      </c>
      <c r="H46" s="595" t="s">
        <v>630</v>
      </c>
      <c r="I46" s="596">
        <f t="shared" si="3"/>
        <v>0</v>
      </c>
      <c r="J46" s="597">
        <f t="shared" si="1"/>
        <v>0</v>
      </c>
      <c r="K46" s="598"/>
      <c r="L46" s="580"/>
      <c r="M46" s="580"/>
      <c r="N46" s="580"/>
    </row>
    <row r="47" spans="1:14" s="601" customFormat="1" ht="12.75" customHeight="1">
      <c r="A47" s="599" t="s">
        <v>670</v>
      </c>
      <c r="B47" s="600"/>
      <c r="F47" s="602"/>
      <c r="H47" s="602" t="s">
        <v>748</v>
      </c>
      <c r="I47" s="603"/>
      <c r="J47" s="604"/>
      <c r="K47" s="603"/>
      <c r="L47" s="603"/>
      <c r="M47" s="603"/>
      <c r="N47" s="603"/>
    </row>
  </sheetData>
  <sheetProtection/>
  <mergeCells count="30">
    <mergeCell ref="K3:L3"/>
    <mergeCell ref="M3:N3"/>
    <mergeCell ref="H16:H17"/>
    <mergeCell ref="C3:D3"/>
    <mergeCell ref="E3:F3"/>
    <mergeCell ref="G3:H3"/>
    <mergeCell ref="I3:J3"/>
    <mergeCell ref="C16:C17"/>
    <mergeCell ref="D16:D17"/>
    <mergeCell ref="E16:E17"/>
    <mergeCell ref="F16:F17"/>
    <mergeCell ref="G16:G17"/>
    <mergeCell ref="G29:G30"/>
    <mergeCell ref="H29:H30"/>
    <mergeCell ref="C18:C19"/>
    <mergeCell ref="D18:D19"/>
    <mergeCell ref="E18:E19"/>
    <mergeCell ref="F18:F19"/>
    <mergeCell ref="G18:G19"/>
    <mergeCell ref="H18:H19"/>
    <mergeCell ref="A46:B46"/>
    <mergeCell ref="C29:C30"/>
    <mergeCell ref="D29:D30"/>
    <mergeCell ref="E29:E30"/>
    <mergeCell ref="F29:F30"/>
    <mergeCell ref="A41:B41"/>
    <mergeCell ref="A42:B42"/>
    <mergeCell ref="A43:B43"/>
    <mergeCell ref="A44:B44"/>
    <mergeCell ref="A45:B4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626" customWidth="1"/>
    <col min="2" max="2" width="23.57421875" style="626" customWidth="1"/>
    <col min="3" max="3" width="8.57421875" style="476" customWidth="1"/>
    <col min="4" max="4" width="12.140625" style="476" customWidth="1"/>
    <col min="5" max="5" width="8.57421875" style="476" customWidth="1"/>
    <col min="6" max="6" width="12.140625" style="476" customWidth="1"/>
    <col min="7" max="7" width="8.57421875" style="476" customWidth="1"/>
    <col min="8" max="8" width="12.140625" style="476" customWidth="1"/>
    <col min="9" max="16384" width="9.00390625" style="476" customWidth="1"/>
  </cols>
  <sheetData>
    <row r="1" spans="1:4" s="443" customFormat="1" ht="13.5">
      <c r="A1" s="441" t="s">
        <v>749</v>
      </c>
      <c r="B1" s="446"/>
      <c r="C1" s="442"/>
      <c r="D1" s="442"/>
    </row>
    <row r="2" spans="1:8" s="447" customFormat="1" ht="14.25" thickBot="1">
      <c r="A2" s="607"/>
      <c r="B2" s="445"/>
      <c r="C2" s="445"/>
      <c r="D2" s="445"/>
      <c r="E2" s="445"/>
      <c r="F2" s="445"/>
      <c r="G2" s="445"/>
      <c r="H2" s="445"/>
    </row>
    <row r="3" spans="1:8" s="452" customFormat="1" ht="12.75" thickTop="1">
      <c r="A3" s="608"/>
      <c r="B3" s="609" t="s">
        <v>699</v>
      </c>
      <c r="C3" s="1607">
        <v>26</v>
      </c>
      <c r="D3" s="1608"/>
      <c r="E3" s="1607">
        <v>27</v>
      </c>
      <c r="F3" s="1608"/>
      <c r="G3" s="1609">
        <v>28</v>
      </c>
      <c r="H3" s="1610"/>
    </row>
    <row r="4" spans="1:8" s="452" customFormat="1" ht="12">
      <c r="A4" s="610" t="s">
        <v>702</v>
      </c>
      <c r="B4" s="610"/>
      <c r="C4" s="477" t="s">
        <v>703</v>
      </c>
      <c r="D4" s="478" t="s">
        <v>750</v>
      </c>
      <c r="E4" s="477" t="s">
        <v>703</v>
      </c>
      <c r="F4" s="478" t="s">
        <v>750</v>
      </c>
      <c r="G4" s="477" t="s">
        <v>703</v>
      </c>
      <c r="H4" s="478" t="s">
        <v>750</v>
      </c>
    </row>
    <row r="5" spans="1:8" s="460" customFormat="1" ht="12">
      <c r="A5" s="1611" t="s">
        <v>751</v>
      </c>
      <c r="B5" s="1612"/>
      <c r="C5" s="611" t="s">
        <v>752</v>
      </c>
      <c r="D5" s="612" t="s">
        <v>752</v>
      </c>
      <c r="E5" s="611" t="s">
        <v>752</v>
      </c>
      <c r="F5" s="612" t="s">
        <v>752</v>
      </c>
      <c r="G5" s="613">
        <f>SUM(G6:G7)</f>
        <v>4741</v>
      </c>
      <c r="H5" s="614">
        <f>SUM(H6:H7)</f>
        <v>108474</v>
      </c>
    </row>
    <row r="6" spans="1:8" s="460" customFormat="1" ht="12">
      <c r="A6" s="615"/>
      <c r="B6" s="616" t="s">
        <v>753</v>
      </c>
      <c r="C6" s="81" t="s">
        <v>752</v>
      </c>
      <c r="D6" s="612" t="s">
        <v>752</v>
      </c>
      <c r="E6" s="81" t="s">
        <v>752</v>
      </c>
      <c r="F6" s="612" t="s">
        <v>752</v>
      </c>
      <c r="G6" s="617">
        <v>2171</v>
      </c>
      <c r="H6" s="618">
        <v>40293</v>
      </c>
    </row>
    <row r="7" spans="1:8" s="452" customFormat="1" ht="12">
      <c r="A7" s="619"/>
      <c r="B7" s="616" t="s">
        <v>754</v>
      </c>
      <c r="C7" s="81" t="s">
        <v>752</v>
      </c>
      <c r="D7" s="612" t="s">
        <v>752</v>
      </c>
      <c r="E7" s="81" t="s">
        <v>752</v>
      </c>
      <c r="F7" s="612" t="s">
        <v>752</v>
      </c>
      <c r="G7" s="617">
        <v>2570</v>
      </c>
      <c r="H7" s="618">
        <v>68181</v>
      </c>
    </row>
    <row r="8" spans="1:8" s="452" customFormat="1" ht="12">
      <c r="A8" s="1613" t="s">
        <v>755</v>
      </c>
      <c r="B8" s="1614"/>
      <c r="C8" s="81" t="s">
        <v>752</v>
      </c>
      <c r="D8" s="612" t="s">
        <v>752</v>
      </c>
      <c r="E8" s="81" t="s">
        <v>752</v>
      </c>
      <c r="F8" s="612" t="s">
        <v>752</v>
      </c>
      <c r="G8" s="620">
        <v>3296</v>
      </c>
      <c r="H8" s="618">
        <v>16799</v>
      </c>
    </row>
    <row r="9" spans="1:8" s="493" customFormat="1" ht="12">
      <c r="A9" s="1613" t="s">
        <v>746</v>
      </c>
      <c r="B9" s="1614"/>
      <c r="C9" s="81" t="s">
        <v>752</v>
      </c>
      <c r="D9" s="612" t="s">
        <v>752</v>
      </c>
      <c r="E9" s="81" t="s">
        <v>752</v>
      </c>
      <c r="F9" s="612" t="s">
        <v>752</v>
      </c>
      <c r="G9" s="617">
        <v>4743</v>
      </c>
      <c r="H9" s="618">
        <v>285</v>
      </c>
    </row>
    <row r="10" spans="1:8" s="493" customFormat="1" ht="12">
      <c r="A10" s="1605" t="s">
        <v>747</v>
      </c>
      <c r="B10" s="1606"/>
      <c r="C10" s="621" t="s">
        <v>630</v>
      </c>
      <c r="D10" s="622" t="s">
        <v>630</v>
      </c>
      <c r="E10" s="621" t="s">
        <v>630</v>
      </c>
      <c r="F10" s="622" t="s">
        <v>630</v>
      </c>
      <c r="G10" s="623" t="s">
        <v>630</v>
      </c>
      <c r="H10" s="624" t="s">
        <v>630</v>
      </c>
    </row>
    <row r="11" spans="1:8" s="471" customFormat="1" ht="10.5">
      <c r="A11" s="469" t="s">
        <v>756</v>
      </c>
      <c r="B11" s="625"/>
      <c r="F11" s="472"/>
      <c r="H11" s="472"/>
    </row>
    <row r="12" spans="6:8" ht="13.5" customHeight="1">
      <c r="F12" s="471"/>
      <c r="H12" s="471"/>
    </row>
    <row r="13" spans="1:8" ht="13.5" customHeight="1">
      <c r="A13" s="476"/>
      <c r="B13" s="476"/>
      <c r="F13" s="471"/>
      <c r="H13" s="627"/>
    </row>
    <row r="14" spans="1:8" ht="13.5" customHeight="1">
      <c r="A14" s="476"/>
      <c r="B14" s="476"/>
      <c r="F14" s="471"/>
      <c r="H14" s="471"/>
    </row>
    <row r="15" spans="1:8" ht="13.5" customHeight="1">
      <c r="A15" s="476"/>
      <c r="B15" s="476"/>
      <c r="F15" s="471"/>
      <c r="H15" s="471"/>
    </row>
    <row r="16" spans="1:8" ht="13.5" customHeight="1">
      <c r="A16" s="476"/>
      <c r="B16" s="476"/>
      <c r="F16" s="628"/>
      <c r="H16" s="628"/>
    </row>
    <row r="17" spans="1:8" ht="13.5" customHeight="1">
      <c r="A17" s="476"/>
      <c r="B17" s="476"/>
      <c r="F17" s="471"/>
      <c r="H17" s="471"/>
    </row>
  </sheetData>
  <sheetProtection/>
  <mergeCells count="7">
    <mergeCell ref="A10:B10"/>
    <mergeCell ref="C3:D3"/>
    <mergeCell ref="E3:F3"/>
    <mergeCell ref="G3:H3"/>
    <mergeCell ref="A5:B5"/>
    <mergeCell ref="A8:B8"/>
    <mergeCell ref="A9:B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5" customWidth="1"/>
    <col min="2" max="2" width="7.57421875" style="5" customWidth="1"/>
    <col min="3" max="5" width="16.8515625" style="5" customWidth="1"/>
    <col min="6" max="16384" width="9.00390625" style="5" customWidth="1"/>
  </cols>
  <sheetData>
    <row r="1" spans="1:6" ht="13.5">
      <c r="A1" s="73" t="s">
        <v>757</v>
      </c>
      <c r="B1" s="629"/>
      <c r="C1" s="630"/>
      <c r="D1" s="630"/>
      <c r="E1" s="630"/>
      <c r="F1" s="73"/>
    </row>
    <row r="2" spans="1:6" ht="14.25" thickBot="1">
      <c r="A2" s="76"/>
      <c r="B2" s="631"/>
      <c r="C2" s="632"/>
      <c r="D2" s="632"/>
      <c r="E2" s="632"/>
      <c r="F2" s="73"/>
    </row>
    <row r="3" spans="1:6" s="21" customFormat="1" ht="12.75" thickTop="1">
      <c r="A3" s="633"/>
      <c r="B3" s="242" t="s">
        <v>758</v>
      </c>
      <c r="C3" s="1615">
        <v>26</v>
      </c>
      <c r="D3" s="1616">
        <v>27</v>
      </c>
      <c r="E3" s="1618">
        <v>28</v>
      </c>
      <c r="F3" s="78"/>
    </row>
    <row r="4" spans="1:6" s="21" customFormat="1" ht="12">
      <c r="A4" s="634" t="s">
        <v>759</v>
      </c>
      <c r="B4" s="225"/>
      <c r="C4" s="1436"/>
      <c r="D4" s="1617"/>
      <c r="E4" s="1619"/>
      <c r="F4" s="78"/>
    </row>
    <row r="5" spans="1:5" s="21" customFormat="1" ht="12">
      <c r="A5" s="253" t="s">
        <v>760</v>
      </c>
      <c r="B5" s="635" t="s">
        <v>761</v>
      </c>
      <c r="C5" s="636">
        <v>36</v>
      </c>
      <c r="D5" s="636">
        <v>34</v>
      </c>
      <c r="E5" s="637">
        <v>24</v>
      </c>
    </row>
    <row r="6" spans="1:5" s="21" customFormat="1" ht="12">
      <c r="A6" s="253" t="s">
        <v>762</v>
      </c>
      <c r="B6" s="638" t="s">
        <v>761</v>
      </c>
      <c r="C6" s="636">
        <v>1092</v>
      </c>
      <c r="D6" s="636">
        <v>1095</v>
      </c>
      <c r="E6" s="637">
        <v>1087</v>
      </c>
    </row>
    <row r="7" spans="1:5" s="21" customFormat="1" ht="12">
      <c r="A7" s="253" t="s">
        <v>763</v>
      </c>
      <c r="B7" s="638" t="s">
        <v>761</v>
      </c>
      <c r="C7" s="636">
        <v>1</v>
      </c>
      <c r="D7" s="636">
        <v>1</v>
      </c>
      <c r="E7" s="637">
        <v>1</v>
      </c>
    </row>
    <row r="8" spans="1:5" s="21" customFormat="1" ht="12">
      <c r="A8" s="253" t="s">
        <v>764</v>
      </c>
      <c r="B8" s="638" t="s">
        <v>765</v>
      </c>
      <c r="C8" s="636">
        <v>13220</v>
      </c>
      <c r="D8" s="636">
        <v>13877</v>
      </c>
      <c r="E8" s="637">
        <v>14718</v>
      </c>
    </row>
    <row r="9" spans="1:5" s="21" customFormat="1" ht="12">
      <c r="A9" s="253" t="s">
        <v>766</v>
      </c>
      <c r="B9" s="638" t="s">
        <v>765</v>
      </c>
      <c r="C9" s="636">
        <v>634</v>
      </c>
      <c r="D9" s="636">
        <v>409</v>
      </c>
      <c r="E9" s="637">
        <v>348</v>
      </c>
    </row>
    <row r="10" spans="1:5" s="21" customFormat="1" ht="12">
      <c r="A10" s="253" t="s">
        <v>767</v>
      </c>
      <c r="B10" s="638" t="s">
        <v>765</v>
      </c>
      <c r="C10" s="636">
        <v>1901</v>
      </c>
      <c r="D10" s="636">
        <v>1912</v>
      </c>
      <c r="E10" s="637">
        <v>1904</v>
      </c>
    </row>
    <row r="11" spans="1:5" s="21" customFormat="1" ht="12">
      <c r="A11" s="253" t="s">
        <v>768</v>
      </c>
      <c r="B11" s="638" t="s">
        <v>761</v>
      </c>
      <c r="C11" s="636">
        <v>0</v>
      </c>
      <c r="D11" s="636">
        <v>0</v>
      </c>
      <c r="E11" s="637" t="s">
        <v>752</v>
      </c>
    </row>
    <row r="12" spans="1:6" s="21" customFormat="1" ht="12">
      <c r="A12" s="253" t="s">
        <v>769</v>
      </c>
      <c r="B12" s="638" t="s">
        <v>761</v>
      </c>
      <c r="C12" s="636">
        <v>5</v>
      </c>
      <c r="D12" s="636">
        <v>2</v>
      </c>
      <c r="E12" s="637">
        <v>3</v>
      </c>
      <c r="F12" s="78"/>
    </row>
    <row r="13" spans="1:6" s="21" customFormat="1" ht="12">
      <c r="A13" s="253" t="s">
        <v>770</v>
      </c>
      <c r="B13" s="638" t="s">
        <v>761</v>
      </c>
      <c r="C13" s="636">
        <v>36</v>
      </c>
      <c r="D13" s="636">
        <v>43</v>
      </c>
      <c r="E13" s="637">
        <v>37</v>
      </c>
      <c r="F13" s="78"/>
    </row>
    <row r="14" spans="1:6" s="21" customFormat="1" ht="12">
      <c r="A14" s="253" t="s">
        <v>771</v>
      </c>
      <c r="B14" s="638" t="s">
        <v>761</v>
      </c>
      <c r="C14" s="636">
        <v>656</v>
      </c>
      <c r="D14" s="636">
        <v>629</v>
      </c>
      <c r="E14" s="637">
        <v>539</v>
      </c>
      <c r="F14" s="78"/>
    </row>
    <row r="15" spans="1:6" s="21" customFormat="1" ht="12">
      <c r="A15" s="253" t="s">
        <v>772</v>
      </c>
      <c r="B15" s="638" t="s">
        <v>761</v>
      </c>
      <c r="C15" s="636">
        <v>266</v>
      </c>
      <c r="D15" s="636">
        <v>227</v>
      </c>
      <c r="E15" s="637">
        <v>233</v>
      </c>
      <c r="F15" s="78"/>
    </row>
    <row r="16" spans="1:6" s="21" customFormat="1" ht="12">
      <c r="A16" s="253" t="s">
        <v>773</v>
      </c>
      <c r="B16" s="638" t="s">
        <v>774</v>
      </c>
      <c r="C16" s="636">
        <v>1</v>
      </c>
      <c r="D16" s="636">
        <v>1</v>
      </c>
      <c r="E16" s="637">
        <v>4</v>
      </c>
      <c r="F16" s="78"/>
    </row>
    <row r="17" spans="1:6" s="21" customFormat="1" ht="12">
      <c r="A17" s="253" t="s">
        <v>775</v>
      </c>
      <c r="B17" s="638" t="s">
        <v>774</v>
      </c>
      <c r="C17" s="636">
        <v>651</v>
      </c>
      <c r="D17" s="81">
        <v>477</v>
      </c>
      <c r="E17" s="639">
        <v>376</v>
      </c>
      <c r="F17" s="78"/>
    </row>
    <row r="18" spans="1:6" s="21" customFormat="1" ht="12">
      <c r="A18" s="640" t="s">
        <v>776</v>
      </c>
      <c r="B18" s="641" t="s">
        <v>774</v>
      </c>
      <c r="C18" s="642">
        <v>0</v>
      </c>
      <c r="D18" s="642">
        <v>790</v>
      </c>
      <c r="E18" s="643">
        <v>1070</v>
      </c>
      <c r="F18" s="78"/>
    </row>
    <row r="19" spans="1:6" ht="13.5">
      <c r="A19" s="42" t="s">
        <v>648</v>
      </c>
      <c r="B19" s="644"/>
      <c r="C19" s="645"/>
      <c r="D19" s="644"/>
      <c r="E19" s="644" t="s">
        <v>777</v>
      </c>
      <c r="F19" s="12"/>
    </row>
    <row r="20" spans="1:5" ht="13.5">
      <c r="A20" s="97" t="s">
        <v>778</v>
      </c>
      <c r="B20" s="646"/>
      <c r="C20" s="646"/>
      <c r="D20" s="264"/>
      <c r="E20" s="264"/>
    </row>
    <row r="21" spans="1:5" ht="13.5">
      <c r="A21" s="1620"/>
      <c r="B21" s="1621"/>
      <c r="C21" s="1621"/>
      <c r="D21" s="1621"/>
      <c r="E21" s="1621"/>
    </row>
    <row r="22" spans="2:5" ht="13.5">
      <c r="B22" s="97"/>
      <c r="C22" s="647"/>
      <c r="D22" s="647"/>
      <c r="E22" s="647"/>
    </row>
  </sheetData>
  <sheetProtection/>
  <mergeCells count="4">
    <mergeCell ref="C3:C4"/>
    <mergeCell ref="D3:D4"/>
    <mergeCell ref="E3:E4"/>
    <mergeCell ref="A21:E2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5" customWidth="1"/>
    <col min="2" max="3" width="5.28125" style="5" customWidth="1"/>
    <col min="4" max="4" width="8.28125" style="5" customWidth="1"/>
    <col min="5" max="8" width="7.28125" style="5" customWidth="1"/>
    <col min="9" max="9" width="4.421875" style="5" customWidth="1"/>
    <col min="10" max="12" width="5.28125" style="5" customWidth="1"/>
    <col min="13" max="13" width="4.421875" style="5" customWidth="1"/>
    <col min="14" max="14" width="5.28125" style="5" customWidth="1"/>
    <col min="15" max="15" width="4.421875" style="5" customWidth="1"/>
    <col min="16" max="16" width="5.28125" style="5" customWidth="1"/>
    <col min="17" max="18" width="9.421875" style="5" bestFit="1" customWidth="1"/>
    <col min="19" max="16384" width="9.00390625" style="5" customWidth="1"/>
  </cols>
  <sheetData>
    <row r="1" spans="1:16" ht="13.5">
      <c r="A1" s="648" t="s">
        <v>779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</row>
    <row r="2" spans="1:16" ht="14.25" thickBot="1">
      <c r="A2" s="650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</row>
    <row r="3" spans="1:17" s="160" customFormat="1" ht="12" thickTop="1">
      <c r="A3" s="652" t="s">
        <v>780</v>
      </c>
      <c r="B3" s="653" t="s">
        <v>781</v>
      </c>
      <c r="C3" s="654"/>
      <c r="D3" s="653" t="s">
        <v>782</v>
      </c>
      <c r="E3" s="655"/>
      <c r="F3" s="655"/>
      <c r="G3" s="655"/>
      <c r="H3" s="655"/>
      <c r="I3" s="655"/>
      <c r="J3" s="655"/>
      <c r="K3" s="655"/>
      <c r="L3" s="653"/>
      <c r="M3" s="655"/>
      <c r="N3" s="655"/>
      <c r="O3" s="655"/>
      <c r="P3" s="655"/>
      <c r="Q3" s="172"/>
    </row>
    <row r="4" spans="1:17" s="160" customFormat="1" ht="11.25">
      <c r="A4" s="652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7"/>
      <c r="Q4" s="172"/>
    </row>
    <row r="5" spans="1:17" s="160" customFormat="1" ht="11.25">
      <c r="A5" s="658"/>
      <c r="B5" s="1622" t="s">
        <v>783</v>
      </c>
      <c r="C5" s="1622" t="s">
        <v>784</v>
      </c>
      <c r="D5" s="1622" t="s">
        <v>637</v>
      </c>
      <c r="E5" s="1622" t="s">
        <v>785</v>
      </c>
      <c r="F5" s="1622" t="s">
        <v>786</v>
      </c>
      <c r="G5" s="1622" t="s">
        <v>787</v>
      </c>
      <c r="H5" s="1622" t="s">
        <v>788</v>
      </c>
      <c r="I5" s="1622" t="s">
        <v>789</v>
      </c>
      <c r="J5" s="1622" t="s">
        <v>790</v>
      </c>
      <c r="K5" s="1622" t="s">
        <v>791</v>
      </c>
      <c r="L5" s="1622" t="s">
        <v>792</v>
      </c>
      <c r="M5" s="1622" t="s">
        <v>793</v>
      </c>
      <c r="N5" s="1622" t="s">
        <v>794</v>
      </c>
      <c r="O5" s="1622" t="s">
        <v>795</v>
      </c>
      <c r="P5" s="1624" t="s">
        <v>85</v>
      </c>
      <c r="Q5" s="172"/>
    </row>
    <row r="6" spans="1:17" s="160" customFormat="1" ht="76.5" customHeight="1">
      <c r="A6" s="1626" t="s">
        <v>796</v>
      </c>
      <c r="B6" s="1623"/>
      <c r="C6" s="1623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5"/>
      <c r="Q6" s="172"/>
    </row>
    <row r="7" spans="1:17" s="160" customFormat="1" ht="11.25">
      <c r="A7" s="1627"/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60"/>
      <c r="Q7" s="172"/>
    </row>
    <row r="8" spans="1:17" s="160" customFormat="1" ht="11.25">
      <c r="A8" s="661">
        <v>26</v>
      </c>
      <c r="B8" s="662">
        <v>332</v>
      </c>
      <c r="C8" s="662">
        <v>291</v>
      </c>
      <c r="D8" s="662">
        <v>11623</v>
      </c>
      <c r="E8" s="662">
        <v>1305</v>
      </c>
      <c r="F8" s="662">
        <v>744</v>
      </c>
      <c r="G8" s="662">
        <v>6297</v>
      </c>
      <c r="H8" s="662">
        <v>1643</v>
      </c>
      <c r="I8" s="662">
        <v>28</v>
      </c>
      <c r="J8" s="662">
        <v>490</v>
      </c>
      <c r="K8" s="662">
        <v>1</v>
      </c>
      <c r="L8" s="662">
        <v>29</v>
      </c>
      <c r="M8" s="662">
        <v>2</v>
      </c>
      <c r="N8" s="662">
        <v>758</v>
      </c>
      <c r="O8" s="662">
        <v>7</v>
      </c>
      <c r="P8" s="663">
        <v>319</v>
      </c>
      <c r="Q8" s="172"/>
    </row>
    <row r="9" spans="1:17" s="160" customFormat="1" ht="11.25">
      <c r="A9" s="664">
        <v>27</v>
      </c>
      <c r="B9" s="665">
        <v>281</v>
      </c>
      <c r="C9" s="665">
        <v>341</v>
      </c>
      <c r="D9" s="665">
        <v>11490</v>
      </c>
      <c r="E9" s="665">
        <v>1207</v>
      </c>
      <c r="F9" s="665">
        <v>651</v>
      </c>
      <c r="G9" s="665">
        <v>6507</v>
      </c>
      <c r="H9" s="665">
        <v>1512</v>
      </c>
      <c r="I9" s="665">
        <v>64</v>
      </c>
      <c r="J9" s="665">
        <v>543</v>
      </c>
      <c r="K9" s="666" t="s">
        <v>797</v>
      </c>
      <c r="L9" s="665">
        <v>3</v>
      </c>
      <c r="M9" s="665">
        <v>3</v>
      </c>
      <c r="N9" s="665">
        <v>567</v>
      </c>
      <c r="O9" s="665">
        <v>4</v>
      </c>
      <c r="P9" s="667">
        <v>429</v>
      </c>
      <c r="Q9" s="668"/>
    </row>
    <row r="10" spans="1:18" s="160" customFormat="1" ht="11.25">
      <c r="A10" s="669">
        <v>28</v>
      </c>
      <c r="B10" s="670">
        <v>305</v>
      </c>
      <c r="C10" s="670">
        <v>394</v>
      </c>
      <c r="D10" s="670">
        <v>12130</v>
      </c>
      <c r="E10" s="670">
        <v>1535</v>
      </c>
      <c r="F10" s="670">
        <v>632</v>
      </c>
      <c r="G10" s="670">
        <v>6802</v>
      </c>
      <c r="H10" s="670">
        <v>1596</v>
      </c>
      <c r="I10" s="670">
        <v>81</v>
      </c>
      <c r="J10" s="670">
        <v>513</v>
      </c>
      <c r="K10" s="671" t="s">
        <v>797</v>
      </c>
      <c r="L10" s="670">
        <v>2</v>
      </c>
      <c r="M10" s="671" t="s">
        <v>797</v>
      </c>
      <c r="N10" s="670">
        <v>651</v>
      </c>
      <c r="O10" s="670">
        <v>1</v>
      </c>
      <c r="P10" s="672">
        <v>317</v>
      </c>
      <c r="Q10" s="668"/>
      <c r="R10" s="673"/>
    </row>
    <row r="11" spans="1:18" ht="13.5">
      <c r="A11" s="674" t="s">
        <v>798</v>
      </c>
      <c r="B11" s="675"/>
      <c r="C11" s="675"/>
      <c r="D11" s="675"/>
      <c r="E11" s="675"/>
      <c r="F11" s="675"/>
      <c r="G11" s="675"/>
      <c r="H11" s="675"/>
      <c r="I11" s="675"/>
      <c r="J11" s="676"/>
      <c r="K11" s="676"/>
      <c r="L11" s="677"/>
      <c r="M11" s="677"/>
      <c r="N11" s="677"/>
      <c r="O11" s="677"/>
      <c r="P11" s="678" t="s">
        <v>799</v>
      </c>
      <c r="Q11" s="677"/>
      <c r="R11" s="677"/>
    </row>
    <row r="12" spans="1:18" ht="13.5">
      <c r="A12" s="674"/>
      <c r="B12" s="675"/>
      <c r="C12" s="675"/>
      <c r="D12" s="675"/>
      <c r="E12" s="675"/>
      <c r="F12" s="675"/>
      <c r="G12" s="675"/>
      <c r="H12" s="675"/>
      <c r="I12" s="675"/>
      <c r="J12" s="676"/>
      <c r="K12" s="676"/>
      <c r="L12" s="676"/>
      <c r="M12" s="676"/>
      <c r="N12" s="676"/>
      <c r="O12" s="676"/>
      <c r="P12" s="676"/>
      <c r="Q12" s="679"/>
      <c r="R12" s="679"/>
    </row>
    <row r="13" spans="1:18" ht="13.5">
      <c r="A13" s="674"/>
      <c r="B13" s="675"/>
      <c r="C13" s="675"/>
      <c r="D13" s="680"/>
      <c r="E13" s="675"/>
      <c r="F13" s="675"/>
      <c r="J13" s="676"/>
      <c r="K13" s="676"/>
      <c r="L13" s="676"/>
      <c r="M13" s="676"/>
      <c r="N13" s="676"/>
      <c r="O13" s="676"/>
      <c r="P13" s="676"/>
      <c r="Q13" s="679"/>
      <c r="R13" s="679"/>
    </row>
    <row r="14" spans="10:18" ht="13.5">
      <c r="J14" s="676"/>
      <c r="K14" s="676"/>
      <c r="L14" s="676"/>
      <c r="M14" s="676"/>
      <c r="N14" s="676"/>
      <c r="O14" s="676"/>
      <c r="P14" s="676"/>
      <c r="Q14" s="679"/>
      <c r="R14" s="679"/>
    </row>
  </sheetData>
  <sheetProtection/>
  <mergeCells count="16">
    <mergeCell ref="N5:N6"/>
    <mergeCell ref="O5:O6"/>
    <mergeCell ref="P5:P6"/>
    <mergeCell ref="A6:A7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75" customWidth="1"/>
    <col min="2" max="2" width="21.140625" style="75" customWidth="1"/>
    <col min="3" max="4" width="19.7109375" style="75" customWidth="1"/>
    <col min="5" max="5" width="18.8515625" style="75" customWidth="1"/>
    <col min="6" max="16384" width="9.00390625" style="75" customWidth="1"/>
  </cols>
  <sheetData>
    <row r="1" spans="1:4" ht="15" customHeight="1">
      <c r="A1" s="73" t="s">
        <v>45</v>
      </c>
      <c r="B1" s="74"/>
      <c r="C1" s="74"/>
      <c r="D1" s="74"/>
    </row>
    <row r="2" spans="1:4" ht="9.75" customHeight="1" thickBot="1">
      <c r="A2" s="76"/>
      <c r="B2" s="49"/>
      <c r="C2" s="49"/>
      <c r="D2" s="49"/>
    </row>
    <row r="3" spans="1:4" s="78" customFormat="1" ht="14.25" customHeight="1" thickTop="1">
      <c r="A3" s="77" t="s">
        <v>46</v>
      </c>
      <c r="B3" s="1437" t="s">
        <v>47</v>
      </c>
      <c r="C3" s="1437" t="s">
        <v>48</v>
      </c>
      <c r="D3" s="1438" t="s">
        <v>49</v>
      </c>
    </row>
    <row r="4" spans="1:4" s="78" customFormat="1" ht="13.5" customHeight="1">
      <c r="A4" s="79" t="s">
        <v>50</v>
      </c>
      <c r="B4" s="1440"/>
      <c r="C4" s="1440"/>
      <c r="D4" s="1441"/>
    </row>
    <row r="5" spans="1:4" s="16" customFormat="1" ht="18" customHeight="1">
      <c r="A5" s="80" t="s">
        <v>51</v>
      </c>
      <c r="B5" s="81">
        <v>46922932949</v>
      </c>
      <c r="C5" s="81">
        <v>1472039</v>
      </c>
      <c r="D5" s="82">
        <v>31876</v>
      </c>
    </row>
    <row r="6" spans="1:4" s="16" customFormat="1" ht="18" customHeight="1">
      <c r="A6" s="80" t="s">
        <v>52</v>
      </c>
      <c r="B6" s="81">
        <v>46980348436</v>
      </c>
      <c r="C6" s="81">
        <v>1459599</v>
      </c>
      <c r="D6" s="82">
        <v>32187</v>
      </c>
    </row>
    <row r="7" spans="1:4" s="16" customFormat="1" ht="18" customHeight="1">
      <c r="A7" s="83" t="s">
        <v>53</v>
      </c>
      <c r="B7" s="84">
        <v>46918153085</v>
      </c>
      <c r="C7" s="84">
        <v>1499304</v>
      </c>
      <c r="D7" s="85">
        <v>31293</v>
      </c>
    </row>
    <row r="8" spans="1:4" s="16" customFormat="1" ht="4.5" customHeight="1">
      <c r="A8" s="83"/>
      <c r="B8" s="84"/>
      <c r="C8" s="84"/>
      <c r="D8" s="85"/>
    </row>
    <row r="9" spans="1:5" s="78" customFormat="1" ht="18" customHeight="1">
      <c r="A9" s="86" t="s">
        <v>54</v>
      </c>
      <c r="B9" s="87">
        <v>14890248752</v>
      </c>
      <c r="C9" s="87">
        <v>378163</v>
      </c>
      <c r="D9" s="88">
        <v>39375</v>
      </c>
      <c r="E9" s="16"/>
    </row>
    <row r="10" spans="1:5" s="78" customFormat="1" ht="18" customHeight="1">
      <c r="A10" s="86" t="s">
        <v>55</v>
      </c>
      <c r="B10" s="87">
        <v>8803139197</v>
      </c>
      <c r="C10" s="87">
        <v>235350</v>
      </c>
      <c r="D10" s="88">
        <v>37404</v>
      </c>
      <c r="E10" s="16"/>
    </row>
    <row r="11" spans="1:5" s="78" customFormat="1" ht="18" customHeight="1">
      <c r="A11" s="86" t="s">
        <v>56</v>
      </c>
      <c r="B11" s="87">
        <v>216825934</v>
      </c>
      <c r="C11" s="87">
        <v>33848</v>
      </c>
      <c r="D11" s="88">
        <v>6406</v>
      </c>
      <c r="E11" s="16"/>
    </row>
    <row r="12" spans="1:5" s="78" customFormat="1" ht="18" customHeight="1">
      <c r="A12" s="86" t="s">
        <v>57</v>
      </c>
      <c r="B12" s="87">
        <v>1201374499</v>
      </c>
      <c r="C12" s="87">
        <v>131483</v>
      </c>
      <c r="D12" s="88">
        <v>9137</v>
      </c>
      <c r="E12" s="16"/>
    </row>
    <row r="13" spans="1:5" s="78" customFormat="1" ht="18" customHeight="1">
      <c r="A13" s="86" t="s">
        <v>58</v>
      </c>
      <c r="B13" s="87">
        <v>21188842513</v>
      </c>
      <c r="C13" s="87">
        <v>713655</v>
      </c>
      <c r="D13" s="88">
        <v>29691</v>
      </c>
      <c r="E13" s="16"/>
    </row>
    <row r="14" spans="1:5" s="78" customFormat="1" ht="18" customHeight="1">
      <c r="A14" s="86" t="s">
        <v>59</v>
      </c>
      <c r="B14" s="87">
        <v>782100</v>
      </c>
      <c r="C14" s="87">
        <v>6</v>
      </c>
      <c r="D14" s="88">
        <v>130350</v>
      </c>
      <c r="E14" s="16"/>
    </row>
    <row r="15" spans="1:5" s="78" customFormat="1" ht="18" customHeight="1">
      <c r="A15" s="86" t="s">
        <v>60</v>
      </c>
      <c r="B15" s="87">
        <v>118028493</v>
      </c>
      <c r="C15" s="87">
        <v>1889</v>
      </c>
      <c r="D15" s="88">
        <v>62482</v>
      </c>
      <c r="E15" s="16"/>
    </row>
    <row r="16" spans="1:5" s="78" customFormat="1" ht="18" customHeight="1">
      <c r="A16" s="86" t="s">
        <v>61</v>
      </c>
      <c r="B16" s="87">
        <v>144693140</v>
      </c>
      <c r="C16" s="87">
        <v>789</v>
      </c>
      <c r="D16" s="88">
        <v>183388</v>
      </c>
      <c r="E16" s="16"/>
    </row>
    <row r="17" spans="1:5" s="78" customFormat="1" ht="18" customHeight="1">
      <c r="A17" s="86" t="s">
        <v>62</v>
      </c>
      <c r="B17" s="87">
        <v>12608771</v>
      </c>
      <c r="C17" s="87">
        <v>210</v>
      </c>
      <c r="D17" s="88">
        <v>60042</v>
      </c>
      <c r="E17" s="16"/>
    </row>
    <row r="18" spans="1:5" s="78" customFormat="1" ht="18" customHeight="1">
      <c r="A18" s="89" t="s">
        <v>63</v>
      </c>
      <c r="B18" s="87">
        <v>68374674</v>
      </c>
      <c r="C18" s="87">
        <v>1336</v>
      </c>
      <c r="D18" s="88">
        <v>51179</v>
      </c>
      <c r="E18" s="16"/>
    </row>
    <row r="19" spans="1:5" s="78" customFormat="1" ht="18" customHeight="1">
      <c r="A19" s="90" t="s">
        <v>64</v>
      </c>
      <c r="B19" s="87">
        <v>273235012</v>
      </c>
      <c r="C19" s="87">
        <v>2575</v>
      </c>
      <c r="D19" s="88">
        <v>106111</v>
      </c>
      <c r="E19" s="16"/>
    </row>
    <row r="20" spans="1:4" s="12" customFormat="1" ht="12" customHeight="1">
      <c r="A20" s="91" t="s">
        <v>65</v>
      </c>
      <c r="B20" s="92"/>
      <c r="C20" s="92"/>
      <c r="D20" s="92"/>
    </row>
    <row r="21" s="42" customFormat="1" ht="12.75" customHeight="1">
      <c r="A21" s="93"/>
    </row>
    <row r="22" spans="2:4" s="12" customFormat="1" ht="13.5" customHeight="1">
      <c r="B22" s="94"/>
      <c r="C22" s="94"/>
      <c r="D22" s="94"/>
    </row>
    <row r="23" s="12" customFormat="1" ht="13.5" customHeight="1">
      <c r="B23" s="95"/>
    </row>
    <row r="24" s="12" customFormat="1" ht="13.5" customHeight="1"/>
    <row r="25" s="12" customFormat="1" ht="13.5" customHeight="1"/>
    <row r="26" s="12" customFormat="1" ht="13.5" customHeight="1"/>
    <row r="27" s="12" customFormat="1" ht="13.5" customHeight="1"/>
    <row r="28" s="12" customFormat="1" ht="13.5" customHeight="1"/>
    <row r="29" s="12" customFormat="1" ht="13.5" customHeight="1"/>
    <row r="30" s="12" customFormat="1" ht="13.5" customHeight="1"/>
    <row r="31" s="12" customFormat="1" ht="13.5" customHeight="1"/>
    <row r="32" s="96" customFormat="1" ht="13.5" customHeight="1"/>
    <row r="33" s="12" customFormat="1" ht="13.5" customHeight="1"/>
    <row r="34" s="12" customFormat="1" ht="13.5" customHeight="1"/>
    <row r="35" s="12" customFormat="1" ht="13.5" customHeight="1"/>
    <row r="36" s="12" customFormat="1" ht="13.5" customHeight="1"/>
    <row r="37" s="12" customFormat="1" ht="13.5" customHeight="1"/>
    <row r="38" ht="18" customHeight="1"/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8" sqref="I8"/>
    </sheetView>
  </sheetViews>
  <sheetFormatPr defaultColWidth="9.140625" defaultRowHeight="15"/>
  <cols>
    <col min="1" max="5" width="12.140625" style="5" customWidth="1"/>
    <col min="6" max="7" width="13.57421875" style="5" customWidth="1"/>
    <col min="8" max="8" width="2.421875" style="5" customWidth="1"/>
    <col min="9" max="16384" width="9.00390625" style="5" customWidth="1"/>
  </cols>
  <sheetData>
    <row r="1" spans="1:7" ht="13.5">
      <c r="A1" s="15" t="s">
        <v>800</v>
      </c>
      <c r="B1" s="160"/>
      <c r="C1" s="160"/>
      <c r="D1" s="160"/>
      <c r="E1" s="160"/>
      <c r="F1" s="160"/>
      <c r="G1" s="160"/>
    </row>
    <row r="2" spans="1:7" ht="14.25" thickBot="1">
      <c r="A2" s="681"/>
      <c r="B2" s="160"/>
      <c r="C2" s="160"/>
      <c r="D2" s="160"/>
      <c r="E2" s="160"/>
      <c r="F2" s="160"/>
      <c r="G2" s="160"/>
    </row>
    <row r="3" spans="1:7" s="21" customFormat="1" ht="12.75" thickTop="1">
      <c r="A3" s="682" t="s">
        <v>780</v>
      </c>
      <c r="B3" s="1573" t="s">
        <v>801</v>
      </c>
      <c r="C3" s="1575"/>
      <c r="D3" s="1575"/>
      <c r="E3" s="1574"/>
      <c r="F3" s="1573" t="s">
        <v>802</v>
      </c>
      <c r="G3" s="1575"/>
    </row>
    <row r="4" spans="1:7" s="21" customFormat="1" ht="12">
      <c r="A4" s="195"/>
      <c r="B4" s="1628" t="s">
        <v>803</v>
      </c>
      <c r="C4" s="1629"/>
      <c r="D4" s="1628" t="s">
        <v>804</v>
      </c>
      <c r="E4" s="1629"/>
      <c r="F4" s="1630" t="s">
        <v>805</v>
      </c>
      <c r="G4" s="1631"/>
    </row>
    <row r="5" spans="1:7" s="21" customFormat="1" ht="12">
      <c r="A5" s="683" t="s">
        <v>806</v>
      </c>
      <c r="B5" s="684" t="s">
        <v>807</v>
      </c>
      <c r="C5" s="684" t="s">
        <v>808</v>
      </c>
      <c r="D5" s="684" t="s">
        <v>807</v>
      </c>
      <c r="E5" s="684" t="s">
        <v>808</v>
      </c>
      <c r="F5" s="684" t="s">
        <v>807</v>
      </c>
      <c r="G5" s="685" t="s">
        <v>809</v>
      </c>
    </row>
    <row r="6" spans="1:7" s="21" customFormat="1" ht="12">
      <c r="A6" s="686">
        <v>26</v>
      </c>
      <c r="B6" s="236">
        <v>1116</v>
      </c>
      <c r="C6" s="236">
        <v>13421</v>
      </c>
      <c r="D6" s="236">
        <v>218</v>
      </c>
      <c r="E6" s="236">
        <v>3529</v>
      </c>
      <c r="F6" s="236">
        <v>1023</v>
      </c>
      <c r="G6" s="237">
        <v>23172</v>
      </c>
    </row>
    <row r="7" spans="1:7" s="21" customFormat="1" ht="12">
      <c r="A7" s="687">
        <v>27</v>
      </c>
      <c r="B7" s="238">
        <v>1176</v>
      </c>
      <c r="C7" s="238">
        <v>14998</v>
      </c>
      <c r="D7" s="238">
        <v>431</v>
      </c>
      <c r="E7" s="238">
        <v>8723</v>
      </c>
      <c r="F7" s="238">
        <v>1662</v>
      </c>
      <c r="G7" s="239">
        <v>23045</v>
      </c>
    </row>
    <row r="8" spans="1:7" s="21" customFormat="1" ht="12">
      <c r="A8" s="688">
        <v>28</v>
      </c>
      <c r="B8" s="240">
        <v>612</v>
      </c>
      <c r="C8" s="240">
        <v>6193</v>
      </c>
      <c r="D8" s="240">
        <v>392</v>
      </c>
      <c r="E8" s="240">
        <v>8021</v>
      </c>
      <c r="F8" s="240">
        <v>1640</v>
      </c>
      <c r="G8" s="241">
        <v>20847</v>
      </c>
    </row>
    <row r="9" ht="13.5">
      <c r="A9" s="42" t="s">
        <v>810</v>
      </c>
    </row>
  </sheetData>
  <sheetProtection/>
  <mergeCells count="5">
    <mergeCell ref="B3:E3"/>
    <mergeCell ref="F3:G3"/>
    <mergeCell ref="B4:C4"/>
    <mergeCell ref="D4:E4"/>
    <mergeCell ref="F4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11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8515625" style="733" customWidth="1"/>
    <col min="2" max="2" width="0.85546875" style="733" customWidth="1"/>
    <col min="3" max="3" width="20.57421875" style="733" customWidth="1"/>
    <col min="4" max="4" width="0.85546875" style="733" customWidth="1"/>
    <col min="5" max="6" width="19.57421875" style="731" customWidth="1"/>
    <col min="7" max="7" width="19.57421875" style="736" customWidth="1"/>
    <col min="8" max="9" width="15.421875" style="733" customWidth="1"/>
    <col min="10" max="18" width="5.140625" style="733" customWidth="1"/>
    <col min="19" max="20" width="4.57421875" style="733" customWidth="1"/>
    <col min="21" max="36" width="7.57421875" style="733" customWidth="1"/>
    <col min="37" max="39" width="7.57421875" style="734" customWidth="1"/>
    <col min="40" max="16384" width="9.00390625" style="733" customWidth="1"/>
  </cols>
  <sheetData>
    <row r="1" spans="1:37" s="532" customFormat="1" ht="15" customHeight="1">
      <c r="A1" s="689" t="s">
        <v>811</v>
      </c>
      <c r="B1" s="689"/>
      <c r="C1" s="689"/>
      <c r="D1" s="689"/>
      <c r="E1" s="690"/>
      <c r="F1" s="691"/>
      <c r="G1" s="690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</row>
    <row r="2" spans="1:37" s="532" customFormat="1" ht="9.75" customHeight="1" thickBot="1">
      <c r="A2" s="693"/>
      <c r="B2" s="693"/>
      <c r="C2" s="693"/>
      <c r="D2" s="693"/>
      <c r="E2" s="694"/>
      <c r="F2" s="695"/>
      <c r="G2" s="694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</row>
    <row r="3" spans="1:35" s="700" customFormat="1" ht="13.5" customHeight="1" thickTop="1">
      <c r="A3" s="696"/>
      <c r="B3" s="696"/>
      <c r="C3" s="697"/>
      <c r="D3" s="697" t="s">
        <v>813</v>
      </c>
      <c r="E3" s="1635">
        <v>26</v>
      </c>
      <c r="F3" s="1637">
        <v>27</v>
      </c>
      <c r="G3" s="1639">
        <v>28</v>
      </c>
      <c r="H3" s="698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</row>
    <row r="4" spans="1:36" s="704" customFormat="1" ht="13.5" customHeight="1">
      <c r="A4" s="701" t="s">
        <v>815</v>
      </c>
      <c r="B4" s="702"/>
      <c r="C4" s="701"/>
      <c r="D4" s="703"/>
      <c r="E4" s="1636"/>
      <c r="F4" s="1638"/>
      <c r="G4" s="1640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</row>
    <row r="5" spans="1:36" s="704" customFormat="1" ht="13.5" customHeight="1">
      <c r="A5" s="1632" t="s">
        <v>816</v>
      </c>
      <c r="B5" s="705"/>
      <c r="C5" s="706" t="s">
        <v>817</v>
      </c>
      <c r="D5" s="707"/>
      <c r="E5" s="708">
        <v>31211</v>
      </c>
      <c r="F5" s="708">
        <v>34037</v>
      </c>
      <c r="G5" s="709">
        <v>31577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</row>
    <row r="6" spans="1:36" s="704" customFormat="1" ht="13.5" customHeight="1">
      <c r="A6" s="1633"/>
      <c r="B6" s="710"/>
      <c r="C6" s="706" t="s">
        <v>818</v>
      </c>
      <c r="D6" s="711"/>
      <c r="E6" s="708">
        <v>12330</v>
      </c>
      <c r="F6" s="708">
        <v>13470</v>
      </c>
      <c r="G6" s="709">
        <v>13784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</row>
    <row r="7" spans="1:36" s="696" customFormat="1" ht="13.5" customHeight="1">
      <c r="A7" s="1634"/>
      <c r="B7" s="712"/>
      <c r="C7" s="713" t="s">
        <v>819</v>
      </c>
      <c r="D7" s="714"/>
      <c r="E7" s="715">
        <v>20196</v>
      </c>
      <c r="F7" s="715">
        <v>23959</v>
      </c>
      <c r="G7" s="245">
        <v>23277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</row>
    <row r="8" spans="1:36" s="704" customFormat="1" ht="13.5" customHeight="1">
      <c r="A8" s="1641" t="s">
        <v>820</v>
      </c>
      <c r="B8" s="716"/>
      <c r="C8" s="717" t="s">
        <v>821</v>
      </c>
      <c r="D8" s="718"/>
      <c r="E8" s="708">
        <v>5888</v>
      </c>
      <c r="F8" s="708">
        <v>5659</v>
      </c>
      <c r="G8" s="709">
        <v>4621</v>
      </c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</row>
    <row r="9" spans="1:35" s="704" customFormat="1" ht="13.5" customHeight="1">
      <c r="A9" s="1642"/>
      <c r="B9" s="716"/>
      <c r="C9" s="717" t="s">
        <v>822</v>
      </c>
      <c r="D9" s="718"/>
      <c r="E9" s="708">
        <v>26335</v>
      </c>
      <c r="F9" s="708">
        <v>28583</v>
      </c>
      <c r="G9" s="709">
        <v>28608</v>
      </c>
      <c r="H9" s="233"/>
      <c r="I9" s="233"/>
      <c r="J9" s="233"/>
      <c r="K9" s="233"/>
      <c r="L9" s="233"/>
      <c r="M9" s="233"/>
      <c r="N9" s="233"/>
      <c r="O9" s="233"/>
      <c r="P9" s="696"/>
      <c r="Q9" s="233"/>
      <c r="R9" s="233"/>
      <c r="S9" s="233"/>
      <c r="AG9" s="233"/>
      <c r="AH9" s="233"/>
      <c r="AI9" s="233"/>
    </row>
    <row r="10" spans="1:39" s="704" customFormat="1" ht="13.5" customHeight="1">
      <c r="A10" s="1642"/>
      <c r="B10" s="716"/>
      <c r="C10" s="717" t="s">
        <v>823</v>
      </c>
      <c r="D10" s="718"/>
      <c r="E10" s="708">
        <v>5725</v>
      </c>
      <c r="F10" s="708">
        <v>7090</v>
      </c>
      <c r="G10" s="709">
        <v>7193</v>
      </c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AK10" s="233"/>
      <c r="AL10" s="233"/>
      <c r="AM10" s="233"/>
    </row>
    <row r="11" spans="1:39" s="704" customFormat="1" ht="13.5" customHeight="1">
      <c r="A11" s="1642"/>
      <c r="B11" s="716"/>
      <c r="C11" s="717" t="s">
        <v>824</v>
      </c>
      <c r="D11" s="718"/>
      <c r="E11" s="708">
        <v>4683</v>
      </c>
      <c r="F11" s="708">
        <v>5079</v>
      </c>
      <c r="G11" s="709">
        <v>4774</v>
      </c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AK11" s="233"/>
      <c r="AL11" s="233"/>
      <c r="AM11" s="233"/>
    </row>
    <row r="12" spans="1:39" s="704" customFormat="1" ht="13.5" customHeight="1">
      <c r="A12" s="1642"/>
      <c r="B12" s="716"/>
      <c r="C12" s="717" t="s">
        <v>825</v>
      </c>
      <c r="D12" s="718"/>
      <c r="E12" s="708">
        <v>958</v>
      </c>
      <c r="F12" s="708">
        <v>1172</v>
      </c>
      <c r="G12" s="709">
        <v>1014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AK12" s="233"/>
      <c r="AL12" s="233"/>
      <c r="AM12" s="233"/>
    </row>
    <row r="13" spans="1:39" s="704" customFormat="1" ht="13.5" customHeight="1">
      <c r="A13" s="1642"/>
      <c r="B13" s="716"/>
      <c r="C13" s="717" t="s">
        <v>826</v>
      </c>
      <c r="D13" s="718"/>
      <c r="E13" s="708">
        <v>1564</v>
      </c>
      <c r="F13" s="708">
        <v>838</v>
      </c>
      <c r="G13" s="709">
        <v>607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AK13" s="233"/>
      <c r="AL13" s="233"/>
      <c r="AM13" s="233"/>
    </row>
    <row r="14" spans="1:39" s="704" customFormat="1" ht="13.5" customHeight="1">
      <c r="A14" s="1642"/>
      <c r="B14" s="716"/>
      <c r="C14" s="717" t="s">
        <v>827</v>
      </c>
      <c r="D14" s="718"/>
      <c r="E14" s="708">
        <v>11822</v>
      </c>
      <c r="F14" s="708">
        <v>14410</v>
      </c>
      <c r="G14" s="709">
        <v>14516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AK14" s="233"/>
      <c r="AL14" s="233"/>
      <c r="AM14" s="233"/>
    </row>
    <row r="15" spans="1:37" s="704" customFormat="1" ht="13.5" customHeight="1">
      <c r="A15" s="1642"/>
      <c r="B15" s="716"/>
      <c r="C15" s="717" t="s">
        <v>828</v>
      </c>
      <c r="D15" s="718"/>
      <c r="E15" s="708">
        <v>2225</v>
      </c>
      <c r="F15" s="708">
        <v>2770</v>
      </c>
      <c r="G15" s="709">
        <v>2903</v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AI15" s="233"/>
      <c r="AJ15" s="233"/>
      <c r="AK15" s="233"/>
    </row>
    <row r="16" spans="1:37" s="704" customFormat="1" ht="13.5" customHeight="1">
      <c r="A16" s="1642"/>
      <c r="B16" s="716"/>
      <c r="C16" s="717" t="s">
        <v>829</v>
      </c>
      <c r="D16" s="718"/>
      <c r="E16" s="708">
        <v>2087</v>
      </c>
      <c r="F16" s="708">
        <v>2860</v>
      </c>
      <c r="G16" s="709">
        <v>2631</v>
      </c>
      <c r="H16" s="233"/>
      <c r="I16" s="233"/>
      <c r="J16" s="233"/>
      <c r="K16" s="233"/>
      <c r="L16" s="233"/>
      <c r="M16" s="233"/>
      <c r="N16" s="233"/>
      <c r="O16" s="233"/>
      <c r="AI16" s="233"/>
      <c r="AJ16" s="233"/>
      <c r="AK16" s="233"/>
    </row>
    <row r="17" spans="1:37" s="704" customFormat="1" ht="13.5" customHeight="1">
      <c r="A17" s="1642"/>
      <c r="B17" s="716"/>
      <c r="C17" s="717" t="s">
        <v>830</v>
      </c>
      <c r="D17" s="718"/>
      <c r="E17" s="708">
        <v>141</v>
      </c>
      <c r="F17" s="708">
        <v>145</v>
      </c>
      <c r="G17" s="709">
        <v>165</v>
      </c>
      <c r="H17" s="233"/>
      <c r="I17" s="233"/>
      <c r="J17" s="233"/>
      <c r="K17" s="233"/>
      <c r="L17" s="233"/>
      <c r="M17" s="233"/>
      <c r="N17" s="233"/>
      <c r="O17" s="233"/>
      <c r="AI17" s="233"/>
      <c r="AJ17" s="233"/>
      <c r="AK17" s="233"/>
    </row>
    <row r="18" spans="1:37" s="704" customFormat="1" ht="13.5" customHeight="1">
      <c r="A18" s="1642"/>
      <c r="B18" s="716"/>
      <c r="C18" s="717" t="s">
        <v>831</v>
      </c>
      <c r="D18" s="718"/>
      <c r="E18" s="708">
        <v>7055</v>
      </c>
      <c r="F18" s="708">
        <v>8790</v>
      </c>
      <c r="G18" s="709">
        <v>5398</v>
      </c>
      <c r="H18" s="233"/>
      <c r="I18" s="233"/>
      <c r="J18" s="233"/>
      <c r="K18" s="233"/>
      <c r="L18" s="233"/>
      <c r="M18" s="233"/>
      <c r="N18" s="233"/>
      <c r="O18" s="233"/>
      <c r="AI18" s="233"/>
      <c r="AJ18" s="233"/>
      <c r="AK18" s="233"/>
    </row>
    <row r="19" spans="1:37" s="704" customFormat="1" ht="13.5" customHeight="1">
      <c r="A19" s="1642"/>
      <c r="B19" s="719"/>
      <c r="C19" s="720" t="s">
        <v>832</v>
      </c>
      <c r="D19" s="721"/>
      <c r="E19" s="715">
        <v>5669</v>
      </c>
      <c r="F19" s="715">
        <v>5038</v>
      </c>
      <c r="G19" s="245">
        <v>5685</v>
      </c>
      <c r="H19" s="233"/>
      <c r="I19" s="233"/>
      <c r="J19" s="233"/>
      <c r="K19" s="233"/>
      <c r="L19" s="233"/>
      <c r="M19" s="233"/>
      <c r="N19" s="233"/>
      <c r="O19" s="233"/>
      <c r="AI19" s="233"/>
      <c r="AJ19" s="233"/>
      <c r="AK19" s="233"/>
    </row>
    <row r="20" spans="1:36" s="704" customFormat="1" ht="13.5" customHeight="1">
      <c r="A20" s="1641" t="s">
        <v>833</v>
      </c>
      <c r="B20" s="716"/>
      <c r="C20" s="722" t="s">
        <v>834</v>
      </c>
      <c r="D20" s="723"/>
      <c r="E20" s="708">
        <v>11</v>
      </c>
      <c r="F20" s="708">
        <v>7</v>
      </c>
      <c r="G20" s="709">
        <v>7</v>
      </c>
      <c r="AH20" s="233"/>
      <c r="AI20" s="233"/>
      <c r="AJ20" s="233"/>
    </row>
    <row r="21" spans="1:36" s="704" customFormat="1" ht="13.5" customHeight="1">
      <c r="A21" s="1643"/>
      <c r="B21" s="724"/>
      <c r="C21" s="722" t="s">
        <v>835</v>
      </c>
      <c r="D21" s="723"/>
      <c r="E21" s="708">
        <v>213</v>
      </c>
      <c r="F21" s="708">
        <v>194</v>
      </c>
      <c r="G21" s="709">
        <v>153</v>
      </c>
      <c r="AH21" s="233"/>
      <c r="AI21" s="233"/>
      <c r="AJ21" s="233"/>
    </row>
    <row r="22" spans="1:36" s="704" customFormat="1" ht="13.5" customHeight="1">
      <c r="A22" s="1643"/>
      <c r="B22" s="724"/>
      <c r="C22" s="722" t="s">
        <v>836</v>
      </c>
      <c r="D22" s="723"/>
      <c r="E22" s="708">
        <v>714</v>
      </c>
      <c r="F22" s="708">
        <v>651</v>
      </c>
      <c r="G22" s="709">
        <v>595</v>
      </c>
      <c r="AH22" s="233"/>
      <c r="AI22" s="233"/>
      <c r="AJ22" s="233"/>
    </row>
    <row r="23" spans="1:36" s="704" customFormat="1" ht="13.5" customHeight="1">
      <c r="A23" s="1643"/>
      <c r="B23" s="724"/>
      <c r="C23" s="722" t="s">
        <v>740</v>
      </c>
      <c r="D23" s="723"/>
      <c r="E23" s="708">
        <v>99</v>
      </c>
      <c r="F23" s="708">
        <v>66</v>
      </c>
      <c r="G23" s="709">
        <v>83</v>
      </c>
      <c r="AH23" s="233"/>
      <c r="AI23" s="233"/>
      <c r="AJ23" s="233"/>
    </row>
    <row r="24" spans="1:36" s="704" customFormat="1" ht="13.5" customHeight="1">
      <c r="A24" s="1643"/>
      <c r="B24" s="724"/>
      <c r="C24" s="717" t="s">
        <v>837</v>
      </c>
      <c r="D24" s="718"/>
      <c r="E24" s="708">
        <v>135</v>
      </c>
      <c r="F24" s="708">
        <v>129</v>
      </c>
      <c r="G24" s="709">
        <v>118</v>
      </c>
      <c r="AH24" s="233"/>
      <c r="AI24" s="233"/>
      <c r="AJ24" s="233"/>
    </row>
    <row r="25" spans="1:36" s="704" customFormat="1" ht="13.5" customHeight="1">
      <c r="A25" s="1643"/>
      <c r="B25" s="724"/>
      <c r="C25" s="722" t="s">
        <v>838</v>
      </c>
      <c r="D25" s="723"/>
      <c r="E25" s="708">
        <v>1</v>
      </c>
      <c r="F25" s="708">
        <v>7</v>
      </c>
      <c r="G25" s="709">
        <v>5</v>
      </c>
      <c r="AH25" s="233"/>
      <c r="AI25" s="233"/>
      <c r="AJ25" s="233"/>
    </row>
    <row r="26" spans="1:36" s="704" customFormat="1" ht="13.5" customHeight="1">
      <c r="A26" s="1643"/>
      <c r="B26" s="724"/>
      <c r="C26" s="722" t="s">
        <v>839</v>
      </c>
      <c r="D26" s="723"/>
      <c r="E26" s="708">
        <v>244</v>
      </c>
      <c r="F26" s="708">
        <v>205</v>
      </c>
      <c r="G26" s="709">
        <v>182</v>
      </c>
      <c r="AH26" s="233"/>
      <c r="AI26" s="233"/>
      <c r="AJ26" s="233"/>
    </row>
    <row r="27" spans="1:36" s="704" customFormat="1" ht="13.5" customHeight="1">
      <c r="A27" s="1643"/>
      <c r="B27" s="724"/>
      <c r="C27" s="722" t="s">
        <v>840</v>
      </c>
      <c r="D27" s="723"/>
      <c r="E27" s="708">
        <v>368</v>
      </c>
      <c r="F27" s="708">
        <v>390</v>
      </c>
      <c r="G27" s="709">
        <v>417</v>
      </c>
      <c r="AH27" s="233"/>
      <c r="AI27" s="233"/>
      <c r="AJ27" s="233"/>
    </row>
    <row r="28" spans="1:36" s="704" customFormat="1" ht="13.5" customHeight="1">
      <c r="A28" s="1643"/>
      <c r="B28" s="724"/>
      <c r="C28" s="722" t="s">
        <v>841</v>
      </c>
      <c r="D28" s="723"/>
      <c r="E28" s="725">
        <v>2</v>
      </c>
      <c r="F28" s="726">
        <v>1</v>
      </c>
      <c r="G28" s="727">
        <v>1</v>
      </c>
      <c r="AH28" s="233"/>
      <c r="AI28" s="233"/>
      <c r="AJ28" s="233"/>
    </row>
    <row r="29" spans="1:36" s="704" customFormat="1" ht="13.5" customHeight="1">
      <c r="A29" s="1643"/>
      <c r="B29" s="724"/>
      <c r="C29" s="722" t="s">
        <v>842</v>
      </c>
      <c r="D29" s="723"/>
      <c r="E29" s="726">
        <v>2</v>
      </c>
      <c r="F29" s="708">
        <v>3</v>
      </c>
      <c r="G29" s="709">
        <v>2</v>
      </c>
      <c r="AH29" s="233"/>
      <c r="AI29" s="233"/>
      <c r="AJ29" s="233"/>
    </row>
    <row r="30" spans="1:36" s="704" customFormat="1" ht="13.5" customHeight="1">
      <c r="A30" s="1644"/>
      <c r="B30" s="728"/>
      <c r="C30" s="720" t="s">
        <v>832</v>
      </c>
      <c r="D30" s="721"/>
      <c r="E30" s="715">
        <v>438</v>
      </c>
      <c r="F30" s="715">
        <v>48</v>
      </c>
      <c r="G30" s="245">
        <v>43</v>
      </c>
      <c r="AH30" s="233"/>
      <c r="AI30" s="233"/>
      <c r="AJ30" s="233"/>
    </row>
    <row r="31" spans="1:36" s="704" customFormat="1" ht="13.5" customHeight="1">
      <c r="A31" s="1632" t="s">
        <v>843</v>
      </c>
      <c r="B31" s="710"/>
      <c r="C31" s="722" t="s">
        <v>844</v>
      </c>
      <c r="D31" s="723"/>
      <c r="E31" s="708">
        <v>5929</v>
      </c>
      <c r="F31" s="708">
        <v>6437</v>
      </c>
      <c r="G31" s="709">
        <v>6734</v>
      </c>
      <c r="AH31" s="233"/>
      <c r="AI31" s="233"/>
      <c r="AJ31" s="233"/>
    </row>
    <row r="32" spans="1:36" s="704" customFormat="1" ht="13.5" customHeight="1">
      <c r="A32" s="1633"/>
      <c r="B32" s="710"/>
      <c r="C32" s="722" t="s">
        <v>845</v>
      </c>
      <c r="D32" s="723"/>
      <c r="E32" s="708">
        <v>1063</v>
      </c>
      <c r="F32" s="708">
        <v>972</v>
      </c>
      <c r="G32" s="709">
        <v>815</v>
      </c>
      <c r="AH32" s="233"/>
      <c r="AI32" s="233"/>
      <c r="AJ32" s="233"/>
    </row>
    <row r="33" spans="1:36" s="704" customFormat="1" ht="13.5" customHeight="1">
      <c r="A33" s="1634"/>
      <c r="B33" s="729"/>
      <c r="C33" s="720" t="s">
        <v>846</v>
      </c>
      <c r="D33" s="721"/>
      <c r="E33" s="715">
        <v>50265</v>
      </c>
      <c r="F33" s="715">
        <v>51864</v>
      </c>
      <c r="G33" s="245">
        <v>48293</v>
      </c>
      <c r="AH33" s="233"/>
      <c r="AI33" s="233"/>
      <c r="AJ33" s="233"/>
    </row>
    <row r="34" spans="1:39" ht="12" customHeight="1">
      <c r="A34" s="112" t="s">
        <v>810</v>
      </c>
      <c r="B34" s="112"/>
      <c r="C34" s="730"/>
      <c r="D34" s="730"/>
      <c r="F34" s="732"/>
      <c r="G34" s="732"/>
      <c r="AJ34" s="734"/>
      <c r="AM34" s="733"/>
    </row>
    <row r="35" spans="1:39" ht="13.5" customHeight="1">
      <c r="A35" s="735"/>
      <c r="B35" s="735"/>
      <c r="C35" s="730"/>
      <c r="D35" s="730"/>
      <c r="AJ35" s="734"/>
      <c r="AM35" s="733"/>
    </row>
    <row r="36" spans="3:39" ht="13.5" customHeight="1">
      <c r="C36" s="114"/>
      <c r="D36" s="114"/>
      <c r="E36" s="114"/>
      <c r="F36" s="114"/>
      <c r="G36" s="114"/>
      <c r="AJ36" s="734"/>
      <c r="AM36" s="733"/>
    </row>
    <row r="37" spans="3:39" ht="13.5" customHeight="1">
      <c r="C37" s="114"/>
      <c r="D37" s="114"/>
      <c r="E37" s="114"/>
      <c r="F37" s="114"/>
      <c r="G37" s="114"/>
      <c r="H37" s="114"/>
      <c r="AJ37" s="734"/>
      <c r="AM37" s="733"/>
    </row>
    <row r="38" spans="3:39" ht="13.5" customHeight="1">
      <c r="C38" s="114"/>
      <c r="D38" s="114"/>
      <c r="E38" s="114"/>
      <c r="F38" s="114"/>
      <c r="G38" s="114"/>
      <c r="H38" s="114"/>
      <c r="AJ38" s="734"/>
      <c r="AM38" s="733"/>
    </row>
    <row r="39" spans="3:39" ht="13.5" customHeight="1">
      <c r="C39" s="114"/>
      <c r="D39" s="114"/>
      <c r="E39" s="114"/>
      <c r="F39" s="114"/>
      <c r="G39" s="114"/>
      <c r="H39" s="114"/>
      <c r="AJ39" s="734"/>
      <c r="AM39" s="733"/>
    </row>
    <row r="40" spans="3:39" ht="13.5" customHeight="1">
      <c r="C40" s="114"/>
      <c r="D40" s="114"/>
      <c r="E40" s="114"/>
      <c r="F40" s="114"/>
      <c r="G40" s="114"/>
      <c r="H40" s="114"/>
      <c r="AJ40" s="734"/>
      <c r="AM40" s="733"/>
    </row>
    <row r="41" spans="3:39" ht="13.5" customHeight="1">
      <c r="C41" s="114"/>
      <c r="D41" s="114"/>
      <c r="E41" s="114"/>
      <c r="F41" s="114"/>
      <c r="G41" s="114"/>
      <c r="H41" s="114"/>
      <c r="AJ41" s="734"/>
      <c r="AM41" s="733"/>
    </row>
    <row r="42" spans="3:39" ht="13.5" customHeight="1">
      <c r="C42" s="114"/>
      <c r="D42" s="114"/>
      <c r="E42" s="114"/>
      <c r="F42" s="114"/>
      <c r="G42" s="114"/>
      <c r="H42" s="114"/>
      <c r="AJ42" s="734"/>
      <c r="AM42" s="733"/>
    </row>
    <row r="43" spans="3:39" ht="13.5" customHeight="1">
      <c r="C43" s="114"/>
      <c r="D43" s="114"/>
      <c r="E43" s="114"/>
      <c r="F43" s="114"/>
      <c r="G43" s="114"/>
      <c r="H43" s="114"/>
      <c r="AJ43" s="734"/>
      <c r="AM43" s="733"/>
    </row>
    <row r="44" spans="3:39" ht="13.5" customHeight="1">
      <c r="C44" s="114"/>
      <c r="D44" s="114"/>
      <c r="E44" s="114"/>
      <c r="F44" s="114"/>
      <c r="G44" s="114"/>
      <c r="H44" s="114"/>
      <c r="AJ44" s="734"/>
      <c r="AM44" s="733"/>
    </row>
    <row r="45" spans="3:8" ht="13.5" customHeight="1">
      <c r="C45" s="114"/>
      <c r="D45" s="114"/>
      <c r="E45" s="114"/>
      <c r="F45" s="114"/>
      <c r="G45" s="114"/>
      <c r="H45" s="114"/>
    </row>
    <row r="46" spans="3:39" ht="13.5" customHeight="1">
      <c r="C46" s="114"/>
      <c r="D46" s="114"/>
      <c r="E46" s="114"/>
      <c r="F46" s="114"/>
      <c r="G46" s="114"/>
      <c r="H46" s="114"/>
      <c r="AK46" s="733"/>
      <c r="AL46" s="733"/>
      <c r="AM46" s="733"/>
    </row>
    <row r="47" spans="3:39" ht="13.5" customHeight="1">
      <c r="C47" s="730"/>
      <c r="D47" s="730"/>
      <c r="H47" s="114"/>
      <c r="AK47" s="733"/>
      <c r="AL47" s="733"/>
      <c r="AM47" s="733"/>
    </row>
    <row r="48" spans="3:39" ht="13.5" customHeight="1">
      <c r="C48" s="730"/>
      <c r="D48" s="730"/>
      <c r="AK48" s="733"/>
      <c r="AL48" s="733"/>
      <c r="AM48" s="733"/>
    </row>
    <row r="49" spans="3:39" ht="13.5" customHeight="1">
      <c r="C49" s="730"/>
      <c r="D49" s="730"/>
      <c r="AK49" s="733"/>
      <c r="AL49" s="733"/>
      <c r="AM49" s="733"/>
    </row>
    <row r="50" spans="3:39" ht="13.5" customHeight="1">
      <c r="C50" s="730"/>
      <c r="D50" s="730"/>
      <c r="AK50" s="733"/>
      <c r="AL50" s="733"/>
      <c r="AM50" s="733"/>
    </row>
    <row r="51" spans="3:39" ht="13.5" customHeight="1">
      <c r="C51" s="730"/>
      <c r="D51" s="730"/>
      <c r="AK51" s="733"/>
      <c r="AL51" s="733"/>
      <c r="AM51" s="733"/>
    </row>
    <row r="52" spans="3:39" ht="13.5" customHeight="1">
      <c r="C52" s="730"/>
      <c r="D52" s="730"/>
      <c r="AK52" s="733"/>
      <c r="AL52" s="733"/>
      <c r="AM52" s="733"/>
    </row>
    <row r="53" spans="3:39" ht="13.5" customHeight="1">
      <c r="C53" s="730"/>
      <c r="D53" s="730"/>
      <c r="AK53" s="733"/>
      <c r="AL53" s="733"/>
      <c r="AM53" s="733"/>
    </row>
    <row r="54" spans="3:39" ht="13.5" customHeight="1">
      <c r="C54" s="730"/>
      <c r="D54" s="730"/>
      <c r="AK54" s="733"/>
      <c r="AL54" s="733"/>
      <c r="AM54" s="733"/>
    </row>
    <row r="55" spans="3:39" ht="13.5" customHeight="1">
      <c r="C55" s="730"/>
      <c r="D55" s="730"/>
      <c r="AK55" s="733"/>
      <c r="AL55" s="733"/>
      <c r="AM55" s="733"/>
    </row>
    <row r="56" spans="3:39" ht="13.5" customHeight="1">
      <c r="C56" s="730"/>
      <c r="D56" s="730"/>
      <c r="AK56" s="733"/>
      <c r="AL56" s="733"/>
      <c r="AM56" s="733"/>
    </row>
    <row r="57" spans="3:39" ht="13.5" customHeight="1">
      <c r="C57" s="730"/>
      <c r="D57" s="730"/>
      <c r="AK57" s="733"/>
      <c r="AL57" s="733"/>
      <c r="AM57" s="733"/>
    </row>
    <row r="58" spans="3:39" ht="13.5" customHeight="1">
      <c r="C58" s="730"/>
      <c r="D58" s="730"/>
      <c r="AK58" s="733"/>
      <c r="AL58" s="733"/>
      <c r="AM58" s="733"/>
    </row>
    <row r="59" spans="3:39" ht="13.5" customHeight="1">
      <c r="C59" s="730"/>
      <c r="D59" s="730"/>
      <c r="AK59" s="733"/>
      <c r="AL59" s="733"/>
      <c r="AM59" s="733"/>
    </row>
    <row r="60" spans="3:39" ht="13.5" customHeight="1">
      <c r="C60" s="730"/>
      <c r="D60" s="730"/>
      <c r="AK60" s="733"/>
      <c r="AL60" s="733"/>
      <c r="AM60" s="733"/>
    </row>
    <row r="61" spans="3:39" ht="13.5" customHeight="1">
      <c r="C61" s="730"/>
      <c r="D61" s="730"/>
      <c r="AK61" s="733"/>
      <c r="AL61" s="733"/>
      <c r="AM61" s="733"/>
    </row>
    <row r="62" spans="3:39" ht="13.5" customHeight="1">
      <c r="C62" s="730"/>
      <c r="D62" s="730"/>
      <c r="E62" s="733"/>
      <c r="F62" s="733"/>
      <c r="G62" s="733"/>
      <c r="AK62" s="733"/>
      <c r="AL62" s="733"/>
      <c r="AM62" s="733"/>
    </row>
    <row r="63" spans="3:39" ht="13.5" customHeight="1">
      <c r="C63" s="730"/>
      <c r="D63" s="730"/>
      <c r="E63" s="733"/>
      <c r="F63" s="733"/>
      <c r="G63" s="733"/>
      <c r="AK63" s="733"/>
      <c r="AL63" s="733"/>
      <c r="AM63" s="733"/>
    </row>
    <row r="64" spans="3:39" ht="13.5" customHeight="1">
      <c r="C64" s="730"/>
      <c r="D64" s="730"/>
      <c r="E64" s="733"/>
      <c r="F64" s="733"/>
      <c r="G64" s="733"/>
      <c r="AK64" s="733"/>
      <c r="AL64" s="733"/>
      <c r="AM64" s="733"/>
    </row>
    <row r="65" spans="3:39" ht="13.5" customHeight="1">
      <c r="C65" s="730"/>
      <c r="D65" s="730"/>
      <c r="E65" s="733"/>
      <c r="F65" s="733"/>
      <c r="G65" s="733"/>
      <c r="AK65" s="733"/>
      <c r="AL65" s="733"/>
      <c r="AM65" s="733"/>
    </row>
    <row r="66" spans="3:39" ht="13.5" customHeight="1">
      <c r="C66" s="730"/>
      <c r="D66" s="730"/>
      <c r="E66" s="733"/>
      <c r="F66" s="733"/>
      <c r="G66" s="733"/>
      <c r="AK66" s="733"/>
      <c r="AL66" s="733"/>
      <c r="AM66" s="733"/>
    </row>
    <row r="67" spans="3:39" ht="13.5" customHeight="1">
      <c r="C67" s="730"/>
      <c r="D67" s="730"/>
      <c r="E67" s="733"/>
      <c r="F67" s="733"/>
      <c r="G67" s="733"/>
      <c r="AK67" s="733"/>
      <c r="AL67" s="733"/>
      <c r="AM67" s="733"/>
    </row>
    <row r="68" spans="3:39" ht="13.5" customHeight="1">
      <c r="C68" s="730"/>
      <c r="D68" s="730"/>
      <c r="E68" s="733"/>
      <c r="F68" s="733"/>
      <c r="G68" s="733"/>
      <c r="AK68" s="733"/>
      <c r="AL68" s="733"/>
      <c r="AM68" s="733"/>
    </row>
    <row r="69" spans="3:39" ht="13.5" customHeight="1">
      <c r="C69" s="730"/>
      <c r="D69" s="730"/>
      <c r="E69" s="733"/>
      <c r="F69" s="733"/>
      <c r="G69" s="733"/>
      <c r="AK69" s="733"/>
      <c r="AL69" s="733"/>
      <c r="AM69" s="733"/>
    </row>
    <row r="70" spans="3:39" ht="13.5" customHeight="1">
      <c r="C70" s="730"/>
      <c r="D70" s="730"/>
      <c r="E70" s="733"/>
      <c r="F70" s="733"/>
      <c r="G70" s="733"/>
      <c r="AK70" s="733"/>
      <c r="AL70" s="733"/>
      <c r="AM70" s="733"/>
    </row>
    <row r="71" spans="3:39" ht="13.5" customHeight="1">
      <c r="C71" s="730"/>
      <c r="D71" s="730"/>
      <c r="E71" s="733"/>
      <c r="F71" s="733"/>
      <c r="G71" s="733"/>
      <c r="AK71" s="733"/>
      <c r="AL71" s="733"/>
      <c r="AM71" s="733"/>
    </row>
    <row r="72" spans="3:39" ht="13.5" customHeight="1">
      <c r="C72" s="730"/>
      <c r="D72" s="730"/>
      <c r="E72" s="733"/>
      <c r="F72" s="733"/>
      <c r="G72" s="733"/>
      <c r="AK72" s="733"/>
      <c r="AL72" s="733"/>
      <c r="AM72" s="733"/>
    </row>
    <row r="73" spans="3:39" ht="13.5" customHeight="1">
      <c r="C73" s="730"/>
      <c r="D73" s="730"/>
      <c r="E73" s="733"/>
      <c r="F73" s="733"/>
      <c r="G73" s="733"/>
      <c r="AK73" s="733"/>
      <c r="AL73" s="733"/>
      <c r="AM73" s="733"/>
    </row>
    <row r="74" spans="3:39" ht="13.5" customHeight="1">
      <c r="C74" s="730"/>
      <c r="D74" s="730"/>
      <c r="E74" s="733"/>
      <c r="F74" s="733"/>
      <c r="G74" s="733"/>
      <c r="AK74" s="733"/>
      <c r="AL74" s="733"/>
      <c r="AM74" s="733"/>
    </row>
    <row r="75" spans="3:39" ht="13.5" customHeight="1">
      <c r="C75" s="730"/>
      <c r="D75" s="730"/>
      <c r="E75" s="733"/>
      <c r="F75" s="733"/>
      <c r="G75" s="733"/>
      <c r="AK75" s="733"/>
      <c r="AL75" s="733"/>
      <c r="AM75" s="733"/>
    </row>
    <row r="76" spans="3:39" ht="13.5" customHeight="1">
      <c r="C76" s="730"/>
      <c r="D76" s="730"/>
      <c r="E76" s="733"/>
      <c r="F76" s="733"/>
      <c r="G76" s="733"/>
      <c r="AK76" s="733"/>
      <c r="AL76" s="733"/>
      <c r="AM76" s="733"/>
    </row>
    <row r="77" spans="3:39" ht="13.5" customHeight="1">
      <c r="C77" s="730"/>
      <c r="D77" s="730"/>
      <c r="E77" s="733"/>
      <c r="F77" s="733"/>
      <c r="G77" s="733"/>
      <c r="AK77" s="733"/>
      <c r="AL77" s="733"/>
      <c r="AM77" s="733"/>
    </row>
    <row r="78" spans="3:39" ht="13.5" customHeight="1">
      <c r="C78" s="730"/>
      <c r="D78" s="730"/>
      <c r="E78" s="733"/>
      <c r="F78" s="733"/>
      <c r="G78" s="733"/>
      <c r="AK78" s="733"/>
      <c r="AL78" s="733"/>
      <c r="AM78" s="733"/>
    </row>
    <row r="79" spans="3:39" ht="13.5" customHeight="1">
      <c r="C79" s="730"/>
      <c r="D79" s="730"/>
      <c r="E79" s="733"/>
      <c r="F79" s="733"/>
      <c r="G79" s="733"/>
      <c r="AK79" s="733"/>
      <c r="AL79" s="733"/>
      <c r="AM79" s="733"/>
    </row>
    <row r="80" spans="3:39" ht="13.5" customHeight="1">
      <c r="C80" s="730"/>
      <c r="D80" s="730"/>
      <c r="E80" s="733"/>
      <c r="F80" s="733"/>
      <c r="G80" s="733"/>
      <c r="AK80" s="733"/>
      <c r="AL80" s="733"/>
      <c r="AM80" s="733"/>
    </row>
    <row r="81" spans="3:39" ht="13.5" customHeight="1">
      <c r="C81" s="730"/>
      <c r="D81" s="730"/>
      <c r="E81" s="733"/>
      <c r="F81" s="733"/>
      <c r="G81" s="733"/>
      <c r="AK81" s="733"/>
      <c r="AL81" s="733"/>
      <c r="AM81" s="733"/>
    </row>
    <row r="82" spans="3:39" ht="13.5" customHeight="1">
      <c r="C82" s="730"/>
      <c r="D82" s="730"/>
      <c r="E82" s="733"/>
      <c r="F82" s="733"/>
      <c r="G82" s="733"/>
      <c r="AK82" s="733"/>
      <c r="AL82" s="733"/>
      <c r="AM82" s="733"/>
    </row>
    <row r="83" spans="3:39" ht="13.5" customHeight="1">
      <c r="C83" s="730"/>
      <c r="D83" s="730"/>
      <c r="E83" s="733"/>
      <c r="F83" s="733"/>
      <c r="G83" s="733"/>
      <c r="AK83" s="733"/>
      <c r="AL83" s="733"/>
      <c r="AM83" s="733"/>
    </row>
    <row r="84" spans="3:39" ht="13.5" customHeight="1">
      <c r="C84" s="730"/>
      <c r="D84" s="730"/>
      <c r="E84" s="733"/>
      <c r="F84" s="733"/>
      <c r="G84" s="733"/>
      <c r="AK84" s="733"/>
      <c r="AL84" s="733"/>
      <c r="AM84" s="733"/>
    </row>
    <row r="85" spans="3:39" ht="13.5" customHeight="1">
      <c r="C85" s="730"/>
      <c r="D85" s="730"/>
      <c r="E85" s="733"/>
      <c r="F85" s="733"/>
      <c r="G85" s="733"/>
      <c r="AK85" s="733"/>
      <c r="AL85" s="733"/>
      <c r="AM85" s="733"/>
    </row>
    <row r="86" spans="3:39" ht="13.5" customHeight="1">
      <c r="C86" s="730"/>
      <c r="D86" s="730"/>
      <c r="E86" s="733"/>
      <c r="F86" s="733"/>
      <c r="G86" s="733"/>
      <c r="AK86" s="733"/>
      <c r="AL86" s="733"/>
      <c r="AM86" s="733"/>
    </row>
    <row r="87" spans="3:39" ht="13.5" customHeight="1">
      <c r="C87" s="730"/>
      <c r="D87" s="730"/>
      <c r="E87" s="733"/>
      <c r="F87" s="733"/>
      <c r="G87" s="733"/>
      <c r="AK87" s="733"/>
      <c r="AL87" s="733"/>
      <c r="AM87" s="733"/>
    </row>
    <row r="88" spans="3:39" ht="13.5" customHeight="1">
      <c r="C88" s="730"/>
      <c r="D88" s="730"/>
      <c r="E88" s="733"/>
      <c r="F88" s="733"/>
      <c r="G88" s="733"/>
      <c r="AK88" s="733"/>
      <c r="AL88" s="733"/>
      <c r="AM88" s="733"/>
    </row>
    <row r="89" spans="3:39" ht="13.5" customHeight="1">
      <c r="C89" s="730"/>
      <c r="D89" s="730"/>
      <c r="E89" s="733"/>
      <c r="F89" s="733"/>
      <c r="G89" s="733"/>
      <c r="AK89" s="733"/>
      <c r="AL89" s="733"/>
      <c r="AM89" s="733"/>
    </row>
    <row r="90" spans="3:39" ht="13.5" customHeight="1">
      <c r="C90" s="730"/>
      <c r="D90" s="730"/>
      <c r="E90" s="733"/>
      <c r="F90" s="733"/>
      <c r="G90" s="733"/>
      <c r="AK90" s="733"/>
      <c r="AL90" s="733"/>
      <c r="AM90" s="733"/>
    </row>
    <row r="91" spans="3:39" ht="13.5" customHeight="1">
      <c r="C91" s="730"/>
      <c r="D91" s="730"/>
      <c r="E91" s="733"/>
      <c r="F91" s="733"/>
      <c r="G91" s="733"/>
      <c r="AK91" s="733"/>
      <c r="AL91" s="733"/>
      <c r="AM91" s="733"/>
    </row>
    <row r="92" spans="3:39" ht="13.5" customHeight="1">
      <c r="C92" s="730"/>
      <c r="D92" s="730"/>
      <c r="E92" s="733"/>
      <c r="F92" s="733"/>
      <c r="G92" s="733"/>
      <c r="AK92" s="733"/>
      <c r="AL92" s="733"/>
      <c r="AM92" s="733"/>
    </row>
    <row r="93" spans="3:39" ht="13.5" customHeight="1">
      <c r="C93" s="730"/>
      <c r="D93" s="730"/>
      <c r="E93" s="733"/>
      <c r="F93" s="733"/>
      <c r="G93" s="733"/>
      <c r="AK93" s="733"/>
      <c r="AL93" s="733"/>
      <c r="AM93" s="733"/>
    </row>
    <row r="94" spans="3:39" ht="13.5" customHeight="1">
      <c r="C94" s="730"/>
      <c r="D94" s="730"/>
      <c r="E94" s="733"/>
      <c r="F94" s="733"/>
      <c r="G94" s="733"/>
      <c r="AK94" s="733"/>
      <c r="AL94" s="733"/>
      <c r="AM94" s="733"/>
    </row>
    <row r="95" spans="3:39" ht="13.5" customHeight="1">
      <c r="C95" s="730"/>
      <c r="D95" s="730"/>
      <c r="E95" s="733"/>
      <c r="F95" s="733"/>
      <c r="G95" s="733"/>
      <c r="AK95" s="733"/>
      <c r="AL95" s="733"/>
      <c r="AM95" s="733"/>
    </row>
    <row r="96" spans="3:39" ht="13.5" customHeight="1">
      <c r="C96" s="730"/>
      <c r="D96" s="730"/>
      <c r="E96" s="733"/>
      <c r="F96" s="733"/>
      <c r="G96" s="733"/>
      <c r="AK96" s="733"/>
      <c r="AL96" s="733"/>
      <c r="AM96" s="733"/>
    </row>
    <row r="97" spans="3:39" ht="13.5" customHeight="1">
      <c r="C97" s="730"/>
      <c r="D97" s="730"/>
      <c r="E97" s="733"/>
      <c r="F97" s="733"/>
      <c r="G97" s="733"/>
      <c r="AK97" s="733"/>
      <c r="AL97" s="733"/>
      <c r="AM97" s="733"/>
    </row>
    <row r="98" spans="3:39" ht="13.5" customHeight="1">
      <c r="C98" s="730"/>
      <c r="D98" s="730"/>
      <c r="E98" s="733"/>
      <c r="F98" s="733"/>
      <c r="G98" s="733"/>
      <c r="AK98" s="733"/>
      <c r="AL98" s="733"/>
      <c r="AM98" s="733"/>
    </row>
    <row r="99" spans="3:39" ht="13.5" customHeight="1">
      <c r="C99" s="730"/>
      <c r="D99" s="730"/>
      <c r="E99" s="733"/>
      <c r="F99" s="733"/>
      <c r="G99" s="733"/>
      <c r="AK99" s="733"/>
      <c r="AL99" s="733"/>
      <c r="AM99" s="733"/>
    </row>
    <row r="100" spans="3:39" ht="13.5" customHeight="1">
      <c r="C100" s="730"/>
      <c r="D100" s="730"/>
      <c r="E100" s="733"/>
      <c r="F100" s="733"/>
      <c r="G100" s="733"/>
      <c r="AK100" s="733"/>
      <c r="AL100" s="733"/>
      <c r="AM100" s="733"/>
    </row>
    <row r="101" spans="3:39" ht="13.5" customHeight="1">
      <c r="C101" s="730"/>
      <c r="D101" s="730"/>
      <c r="E101" s="733"/>
      <c r="F101" s="733"/>
      <c r="G101" s="733"/>
      <c r="AK101" s="733"/>
      <c r="AL101" s="733"/>
      <c r="AM101" s="733"/>
    </row>
    <row r="102" spans="3:39" ht="13.5" customHeight="1">
      <c r="C102" s="730"/>
      <c r="D102" s="730"/>
      <c r="E102" s="733"/>
      <c r="F102" s="733"/>
      <c r="G102" s="733"/>
      <c r="AK102" s="733"/>
      <c r="AL102" s="733"/>
      <c r="AM102" s="733"/>
    </row>
    <row r="103" spans="3:39" ht="13.5" customHeight="1">
      <c r="C103" s="730"/>
      <c r="D103" s="730"/>
      <c r="E103" s="733"/>
      <c r="F103" s="733"/>
      <c r="G103" s="733"/>
      <c r="AK103" s="733"/>
      <c r="AL103" s="733"/>
      <c r="AM103" s="733"/>
    </row>
    <row r="104" spans="3:39" ht="13.5" customHeight="1">
      <c r="C104" s="730"/>
      <c r="D104" s="730"/>
      <c r="E104" s="733"/>
      <c r="F104" s="733"/>
      <c r="G104" s="733"/>
      <c r="AK104" s="733"/>
      <c r="AL104" s="733"/>
      <c r="AM104" s="733"/>
    </row>
    <row r="105" spans="3:39" ht="13.5" customHeight="1">
      <c r="C105" s="730"/>
      <c r="D105" s="730"/>
      <c r="E105" s="733"/>
      <c r="F105" s="733"/>
      <c r="G105" s="733"/>
      <c r="AK105" s="733"/>
      <c r="AL105" s="733"/>
      <c r="AM105" s="733"/>
    </row>
    <row r="106" spans="3:39" ht="13.5" customHeight="1">
      <c r="C106" s="730"/>
      <c r="D106" s="730"/>
      <c r="E106" s="733"/>
      <c r="F106" s="733"/>
      <c r="G106" s="733"/>
      <c r="AK106" s="733"/>
      <c r="AL106" s="733"/>
      <c r="AM106" s="733"/>
    </row>
    <row r="107" spans="3:39" ht="13.5" customHeight="1">
      <c r="C107" s="730"/>
      <c r="D107" s="730"/>
      <c r="E107" s="733"/>
      <c r="F107" s="733"/>
      <c r="G107" s="733"/>
      <c r="AK107" s="733"/>
      <c r="AL107" s="733"/>
      <c r="AM107" s="733"/>
    </row>
    <row r="108" spans="3:39" ht="13.5" customHeight="1">
      <c r="C108" s="730"/>
      <c r="D108" s="730"/>
      <c r="E108" s="733"/>
      <c r="F108" s="733"/>
      <c r="G108" s="733"/>
      <c r="AK108" s="733"/>
      <c r="AL108" s="733"/>
      <c r="AM108" s="733"/>
    </row>
    <row r="109" spans="3:39" ht="13.5" customHeight="1">
      <c r="C109" s="730"/>
      <c r="D109" s="730"/>
      <c r="E109" s="733"/>
      <c r="F109" s="733"/>
      <c r="G109" s="733"/>
      <c r="AK109" s="733"/>
      <c r="AL109" s="733"/>
      <c r="AM109" s="733"/>
    </row>
    <row r="110" spans="3:39" ht="13.5" customHeight="1">
      <c r="C110" s="730"/>
      <c r="D110" s="730"/>
      <c r="E110" s="733"/>
      <c r="F110" s="733"/>
      <c r="G110" s="733"/>
      <c r="AK110" s="733"/>
      <c r="AL110" s="733"/>
      <c r="AM110" s="733"/>
    </row>
    <row r="111" spans="3:39" ht="13.5" customHeight="1">
      <c r="C111" s="730"/>
      <c r="D111" s="730"/>
      <c r="E111" s="733"/>
      <c r="F111" s="733"/>
      <c r="G111" s="733"/>
      <c r="AK111" s="733"/>
      <c r="AL111" s="733"/>
      <c r="AM111" s="733"/>
    </row>
    <row r="112" spans="3:39" ht="13.5" customHeight="1">
      <c r="C112" s="730"/>
      <c r="D112" s="730"/>
      <c r="E112" s="733"/>
      <c r="F112" s="733"/>
      <c r="G112" s="733"/>
      <c r="AK112" s="733"/>
      <c r="AL112" s="733"/>
      <c r="AM112" s="733"/>
    </row>
    <row r="113" spans="3:39" ht="13.5" customHeight="1">
      <c r="C113" s="730"/>
      <c r="D113" s="730"/>
      <c r="E113" s="733"/>
      <c r="F113" s="733"/>
      <c r="G113" s="733"/>
      <c r="AK113" s="733"/>
      <c r="AL113" s="733"/>
      <c r="AM113" s="733"/>
    </row>
    <row r="114" spans="3:39" ht="13.5" customHeight="1">
      <c r="C114" s="730"/>
      <c r="D114" s="730"/>
      <c r="E114" s="733"/>
      <c r="F114" s="733"/>
      <c r="G114" s="733"/>
      <c r="AK114" s="733"/>
      <c r="AL114" s="733"/>
      <c r="AM114" s="733"/>
    </row>
    <row r="115" spans="3:39" ht="13.5" customHeight="1">
      <c r="C115" s="730"/>
      <c r="D115" s="730"/>
      <c r="E115" s="733"/>
      <c r="F115" s="733"/>
      <c r="G115" s="733"/>
      <c r="AK115" s="733"/>
      <c r="AL115" s="733"/>
      <c r="AM115" s="733"/>
    </row>
    <row r="116" spans="3:39" ht="13.5" customHeight="1">
      <c r="C116" s="730"/>
      <c r="D116" s="730"/>
      <c r="E116" s="733"/>
      <c r="F116" s="733"/>
      <c r="G116" s="733"/>
      <c r="AK116" s="733"/>
      <c r="AL116" s="733"/>
      <c r="AM116" s="733"/>
    </row>
    <row r="117" spans="3:39" ht="13.5" customHeight="1">
      <c r="C117" s="730"/>
      <c r="D117" s="730"/>
      <c r="E117" s="733"/>
      <c r="F117" s="733"/>
      <c r="G117" s="733"/>
      <c r="AK117" s="733"/>
      <c r="AL117" s="733"/>
      <c r="AM117" s="733"/>
    </row>
    <row r="118" spans="3:39" ht="13.5" customHeight="1">
      <c r="C118" s="730"/>
      <c r="D118" s="730"/>
      <c r="E118" s="733"/>
      <c r="F118" s="733"/>
      <c r="G118" s="733"/>
      <c r="AK118" s="733"/>
      <c r="AL118" s="733"/>
      <c r="AM118" s="733"/>
    </row>
    <row r="119" spans="3:39" ht="13.5" customHeight="1">
      <c r="C119" s="730"/>
      <c r="D119" s="730"/>
      <c r="E119" s="733"/>
      <c r="F119" s="733"/>
      <c r="G119" s="733"/>
      <c r="AK119" s="733"/>
      <c r="AL119" s="733"/>
      <c r="AM119" s="733"/>
    </row>
  </sheetData>
  <sheetProtection/>
  <mergeCells count="7">
    <mergeCell ref="A31:A33"/>
    <mergeCell ref="E3:E4"/>
    <mergeCell ref="F3:F4"/>
    <mergeCell ref="G3:G4"/>
    <mergeCell ref="A5:A7"/>
    <mergeCell ref="A8:A19"/>
    <mergeCell ref="A20:A3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5" customWidth="1"/>
    <col min="2" max="10" width="8.57421875" style="5" customWidth="1"/>
    <col min="11" max="12" width="12.421875" style="5" customWidth="1"/>
    <col min="13" max="13" width="14.8515625" style="5" customWidth="1"/>
    <col min="14" max="16384" width="9.00390625" style="5" customWidth="1"/>
  </cols>
  <sheetData>
    <row r="1" spans="1:11" s="160" customFormat="1" ht="13.5">
      <c r="A1" s="73" t="s">
        <v>847</v>
      </c>
      <c r="B1" s="115"/>
      <c r="C1" s="115"/>
      <c r="D1" s="115"/>
      <c r="E1" s="115"/>
      <c r="F1" s="115"/>
      <c r="G1" s="115"/>
      <c r="H1" s="115"/>
      <c r="I1" s="115"/>
      <c r="J1" s="115"/>
      <c r="K1" s="172"/>
    </row>
    <row r="2" spans="1:11" s="12" customFormat="1" ht="14.25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1"/>
    </row>
    <row r="3" spans="1:10" s="78" customFormat="1" ht="12.75" thickTop="1">
      <c r="A3" s="242" t="s">
        <v>848</v>
      </c>
      <c r="B3" s="1437" t="s">
        <v>849</v>
      </c>
      <c r="C3" s="1645" t="s">
        <v>850</v>
      </c>
      <c r="D3" s="1608"/>
      <c r="E3" s="418" t="s">
        <v>851</v>
      </c>
      <c r="F3" s="737"/>
      <c r="G3" s="738" t="s">
        <v>852</v>
      </c>
      <c r="H3" s="737"/>
      <c r="I3" s="739" t="s">
        <v>853</v>
      </c>
      <c r="J3" s="100"/>
    </row>
    <row r="4" spans="1:10" s="78" customFormat="1" ht="12">
      <c r="A4" s="225" t="s">
        <v>854</v>
      </c>
      <c r="B4" s="1436"/>
      <c r="C4" s="684" t="s">
        <v>855</v>
      </c>
      <c r="D4" s="684" t="s">
        <v>856</v>
      </c>
      <c r="E4" s="684" t="s">
        <v>855</v>
      </c>
      <c r="F4" s="684" t="s">
        <v>856</v>
      </c>
      <c r="G4" s="684" t="s">
        <v>855</v>
      </c>
      <c r="H4" s="684" t="s">
        <v>856</v>
      </c>
      <c r="I4" s="103" t="s">
        <v>855</v>
      </c>
      <c r="J4" s="740" t="s">
        <v>856</v>
      </c>
    </row>
    <row r="5" spans="1:10" s="78" customFormat="1" ht="12">
      <c r="A5" s="741">
        <v>26</v>
      </c>
      <c r="B5" s="57">
        <v>1233</v>
      </c>
      <c r="C5" s="57">
        <v>11</v>
      </c>
      <c r="D5" s="57">
        <v>1037</v>
      </c>
      <c r="E5" s="57">
        <v>7</v>
      </c>
      <c r="F5" s="57">
        <v>171</v>
      </c>
      <c r="G5" s="57">
        <v>7</v>
      </c>
      <c r="H5" s="742">
        <v>0</v>
      </c>
      <c r="I5" s="57">
        <v>0</v>
      </c>
      <c r="J5" s="743">
        <v>0</v>
      </c>
    </row>
    <row r="6" spans="1:10" s="78" customFormat="1" ht="12">
      <c r="A6" s="744">
        <v>27</v>
      </c>
      <c r="B6" s="61">
        <v>1063</v>
      </c>
      <c r="C6" s="61">
        <v>10</v>
      </c>
      <c r="D6" s="61">
        <v>904</v>
      </c>
      <c r="E6" s="61">
        <v>6</v>
      </c>
      <c r="F6" s="61">
        <v>139</v>
      </c>
      <c r="G6" s="61">
        <v>4</v>
      </c>
      <c r="H6" s="87">
        <v>0</v>
      </c>
      <c r="I6" s="61">
        <v>0</v>
      </c>
      <c r="J6" s="745">
        <v>0</v>
      </c>
    </row>
    <row r="7" spans="1:11" s="78" customFormat="1" ht="12">
      <c r="A7" s="746">
        <v>28</v>
      </c>
      <c r="B7" s="747">
        <v>2668</v>
      </c>
      <c r="C7" s="747">
        <v>13</v>
      </c>
      <c r="D7" s="747">
        <v>1838</v>
      </c>
      <c r="E7" s="747">
        <v>8</v>
      </c>
      <c r="F7" s="747">
        <v>808</v>
      </c>
      <c r="G7" s="747">
        <v>0</v>
      </c>
      <c r="H7" s="748">
        <v>0</v>
      </c>
      <c r="I7" s="748">
        <v>1</v>
      </c>
      <c r="J7" s="749">
        <v>0</v>
      </c>
      <c r="K7" s="119"/>
    </row>
    <row r="8" spans="1:10" s="75" customFormat="1" ht="13.5">
      <c r="A8" s="42" t="s">
        <v>857</v>
      </c>
      <c r="B8" s="42"/>
      <c r="C8" s="42"/>
      <c r="D8" s="42"/>
      <c r="E8" s="42"/>
      <c r="F8" s="42"/>
      <c r="G8" s="42"/>
      <c r="H8" s="42"/>
      <c r="I8" s="42"/>
      <c r="J8" s="264"/>
    </row>
    <row r="9" spans="1:10" s="75" customFormat="1" ht="13.5">
      <c r="A9" s="750"/>
      <c r="B9" s="750"/>
      <c r="C9" s="750"/>
      <c r="D9" s="750"/>
      <c r="E9" s="750"/>
      <c r="F9" s="750"/>
      <c r="G9" s="750"/>
      <c r="H9" s="750"/>
      <c r="I9" s="751"/>
      <c r="J9" s="264" t="s">
        <v>858</v>
      </c>
    </row>
    <row r="10" s="75" customFormat="1" ht="13.5"/>
    <row r="11" s="75" customFormat="1" ht="13.5">
      <c r="F11" s="42"/>
    </row>
  </sheetData>
  <sheetProtection/>
  <mergeCells count="2">
    <mergeCell ref="B3:B4"/>
    <mergeCell ref="C3:D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754" customWidth="1"/>
    <col min="2" max="5" width="19.140625" style="754" customWidth="1"/>
    <col min="6" max="6" width="15.421875" style="754" customWidth="1"/>
    <col min="7" max="16384" width="9.00390625" style="754" customWidth="1"/>
  </cols>
  <sheetData>
    <row r="1" spans="1:5" ht="13.5">
      <c r="A1" s="752" t="s">
        <v>859</v>
      </c>
      <c r="B1" s="753"/>
      <c r="C1" s="753"/>
      <c r="D1" s="753"/>
      <c r="E1" s="753"/>
    </row>
    <row r="2" spans="1:5" ht="14.25" thickBot="1">
      <c r="A2" s="755"/>
      <c r="B2" s="753"/>
      <c r="C2" s="753"/>
      <c r="D2" s="753"/>
      <c r="E2" s="753"/>
    </row>
    <row r="3" spans="1:5" s="757" customFormat="1" ht="12.75" thickTop="1">
      <c r="A3" s="756" t="s">
        <v>860</v>
      </c>
      <c r="B3" s="1646" t="s">
        <v>861</v>
      </c>
      <c r="C3" s="1648" t="s">
        <v>862</v>
      </c>
      <c r="D3" s="1575"/>
      <c r="E3" s="1575"/>
    </row>
    <row r="4" spans="1:5" s="761" customFormat="1" ht="12">
      <c r="A4" s="758" t="s">
        <v>666</v>
      </c>
      <c r="B4" s="1647"/>
      <c r="C4" s="759" t="s">
        <v>863</v>
      </c>
      <c r="D4" s="759" t="s">
        <v>864</v>
      </c>
      <c r="E4" s="760" t="s">
        <v>865</v>
      </c>
    </row>
    <row r="5" spans="1:5" s="761" customFormat="1" ht="12">
      <c r="A5" s="762">
        <v>26</v>
      </c>
      <c r="B5" s="763">
        <v>425</v>
      </c>
      <c r="C5" s="763">
        <v>38</v>
      </c>
      <c r="D5" s="763">
        <v>8</v>
      </c>
      <c r="E5" s="764">
        <v>28</v>
      </c>
    </row>
    <row r="6" spans="1:5" s="761" customFormat="1" ht="12">
      <c r="A6" s="765">
        <v>27</v>
      </c>
      <c r="B6" s="766">
        <v>367</v>
      </c>
      <c r="C6" s="766">
        <v>44</v>
      </c>
      <c r="D6" s="766">
        <v>18</v>
      </c>
      <c r="E6" s="767">
        <v>32</v>
      </c>
    </row>
    <row r="7" spans="1:5" s="761" customFormat="1" ht="12">
      <c r="A7" s="768">
        <v>28</v>
      </c>
      <c r="B7" s="769">
        <v>1161</v>
      </c>
      <c r="C7" s="769">
        <v>313</v>
      </c>
      <c r="D7" s="769">
        <v>233</v>
      </c>
      <c r="E7" s="770">
        <v>47</v>
      </c>
    </row>
    <row r="8" spans="1:4" s="772" customFormat="1" ht="13.5" customHeight="1">
      <c r="A8" s="771" t="s">
        <v>866</v>
      </c>
      <c r="D8" s="773"/>
    </row>
    <row r="9" spans="1:5" ht="13.5">
      <c r="A9" s="774"/>
      <c r="B9" s="775"/>
      <c r="C9" s="775"/>
      <c r="D9" s="775"/>
      <c r="E9" s="776" t="s">
        <v>867</v>
      </c>
    </row>
    <row r="10" spans="1:6" ht="13.5">
      <c r="A10" s="777" t="s">
        <v>868</v>
      </c>
      <c r="B10" s="778"/>
      <c r="C10" s="778"/>
      <c r="D10" s="778"/>
      <c r="E10" s="776" t="s">
        <v>869</v>
      </c>
      <c r="F10" s="5"/>
    </row>
    <row r="11" ht="13.5">
      <c r="E11" s="776" t="s">
        <v>870</v>
      </c>
    </row>
    <row r="16" spans="1:5" ht="13.5">
      <c r="A16" s="753"/>
      <c r="B16" s="753"/>
      <c r="C16" s="753"/>
      <c r="D16" s="753"/>
      <c r="E16" s="753"/>
    </row>
    <row r="19" spans="1:5" ht="13.5">
      <c r="A19" s="753"/>
      <c r="B19" s="753"/>
      <c r="C19" s="753"/>
      <c r="D19" s="753"/>
      <c r="E19" s="753"/>
    </row>
  </sheetData>
  <sheetProtection/>
  <mergeCells count="2">
    <mergeCell ref="B3:B4"/>
    <mergeCell ref="C3:E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1.57421875" style="5" customWidth="1"/>
    <col min="5" max="16384" width="9.00390625" style="5" customWidth="1"/>
  </cols>
  <sheetData>
    <row r="1" spans="1:4" ht="13.5">
      <c r="A1" s="73" t="s">
        <v>871</v>
      </c>
      <c r="B1" s="74"/>
      <c r="C1" s="74"/>
      <c r="D1" s="74"/>
    </row>
    <row r="2" spans="1:4" ht="14.25" thickBot="1">
      <c r="A2" s="73"/>
      <c r="B2" s="74"/>
      <c r="C2" s="74"/>
      <c r="D2" s="74"/>
    </row>
    <row r="3" spans="1:4" s="21" customFormat="1" ht="12.75" thickTop="1">
      <c r="A3" s="779" t="s">
        <v>780</v>
      </c>
      <c r="B3" s="1437" t="s">
        <v>872</v>
      </c>
      <c r="C3" s="1437" t="s">
        <v>873</v>
      </c>
      <c r="D3" s="1438" t="s">
        <v>874</v>
      </c>
    </row>
    <row r="4" spans="1:4" s="21" customFormat="1" ht="12">
      <c r="A4" s="780" t="s">
        <v>758</v>
      </c>
      <c r="B4" s="1436"/>
      <c r="C4" s="1436"/>
      <c r="D4" s="1439"/>
    </row>
    <row r="5" spans="1:4" s="21" customFormat="1" ht="12">
      <c r="A5" s="741">
        <v>26</v>
      </c>
      <c r="B5" s="396">
        <v>91</v>
      </c>
      <c r="C5" s="396">
        <v>11</v>
      </c>
      <c r="D5" s="781">
        <v>55</v>
      </c>
    </row>
    <row r="6" spans="1:4" s="21" customFormat="1" ht="12">
      <c r="A6" s="744">
        <v>27</v>
      </c>
      <c r="B6" s="107">
        <v>55</v>
      </c>
      <c r="C6" s="107">
        <v>22</v>
      </c>
      <c r="D6" s="108">
        <v>64</v>
      </c>
    </row>
    <row r="7" spans="1:4" s="21" customFormat="1" ht="12">
      <c r="A7" s="746">
        <v>28</v>
      </c>
      <c r="B7" s="782">
        <v>228</v>
      </c>
      <c r="C7" s="782">
        <v>20</v>
      </c>
      <c r="D7" s="783">
        <v>68</v>
      </c>
    </row>
    <row r="8" spans="1:4" ht="13.5">
      <c r="A8" s="42" t="s">
        <v>875</v>
      </c>
      <c r="B8" s="42"/>
      <c r="C8" s="42"/>
      <c r="D8" s="264" t="s">
        <v>876</v>
      </c>
    </row>
    <row r="9" spans="1:4" ht="13.5">
      <c r="A9" s="42"/>
      <c r="B9" s="42"/>
      <c r="D9" s="69" t="s">
        <v>877</v>
      </c>
    </row>
    <row r="11" spans="1:2" ht="13.5">
      <c r="A11" s="784"/>
      <c r="B11" s="73"/>
    </row>
    <row r="12" spans="1:2" ht="13.5">
      <c r="A12" s="784"/>
      <c r="B12" s="73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75" customWidth="1"/>
    <col min="2" max="11" width="7.7109375" style="75" customWidth="1"/>
    <col min="12" max="12" width="8.140625" style="75" customWidth="1"/>
    <col min="13" max="16384" width="9.00390625" style="75" customWidth="1"/>
  </cols>
  <sheetData>
    <row r="1" spans="1:9" s="5" customFormat="1" ht="13.5">
      <c r="A1" s="73" t="s">
        <v>878</v>
      </c>
      <c r="B1" s="115"/>
      <c r="C1" s="115"/>
      <c r="D1" s="115"/>
      <c r="E1" s="115"/>
      <c r="F1" s="115"/>
      <c r="G1" s="115"/>
      <c r="H1" s="115"/>
      <c r="I1" s="115"/>
    </row>
    <row r="2" spans="1:11" ht="14.25" thickBot="1">
      <c r="A2" s="76"/>
      <c r="B2" s="49"/>
      <c r="C2" s="49"/>
      <c r="D2" s="49"/>
      <c r="E2" s="49"/>
      <c r="F2" s="49"/>
      <c r="G2" s="49"/>
      <c r="H2" s="49"/>
      <c r="I2" s="49"/>
      <c r="J2" s="74"/>
      <c r="K2" s="97" t="s">
        <v>879</v>
      </c>
    </row>
    <row r="3" spans="1:11" s="78" customFormat="1" ht="12.75" thickTop="1">
      <c r="A3" s="425" t="s">
        <v>815</v>
      </c>
      <c r="B3" s="431" t="s">
        <v>880</v>
      </c>
      <c r="C3" s="426" t="s">
        <v>881</v>
      </c>
      <c r="D3" s="427"/>
      <c r="E3" s="427"/>
      <c r="F3" s="426" t="s">
        <v>882</v>
      </c>
      <c r="G3" s="427"/>
      <c r="H3" s="785"/>
      <c r="I3" s="427" t="s">
        <v>883</v>
      </c>
      <c r="J3" s="419"/>
      <c r="K3" s="419"/>
    </row>
    <row r="4" spans="1:11" s="78" customFormat="1" ht="12">
      <c r="A4" s="634" t="s">
        <v>884</v>
      </c>
      <c r="B4" s="432" t="s">
        <v>885</v>
      </c>
      <c r="C4" s="37" t="s">
        <v>68</v>
      </c>
      <c r="D4" s="684" t="s">
        <v>886</v>
      </c>
      <c r="E4" s="37" t="s">
        <v>887</v>
      </c>
      <c r="F4" s="55" t="s">
        <v>68</v>
      </c>
      <c r="G4" s="684" t="s">
        <v>886</v>
      </c>
      <c r="H4" s="786" t="s">
        <v>887</v>
      </c>
      <c r="I4" s="37" t="s">
        <v>68</v>
      </c>
      <c r="J4" s="684" t="s">
        <v>886</v>
      </c>
      <c r="K4" s="37" t="s">
        <v>887</v>
      </c>
    </row>
    <row r="5" spans="1:11" s="16" customFormat="1" ht="12">
      <c r="A5" s="56">
        <v>27</v>
      </c>
      <c r="B5" s="227">
        <v>24</v>
      </c>
      <c r="C5" s="57">
        <v>27</v>
      </c>
      <c r="D5" s="742">
        <v>1</v>
      </c>
      <c r="E5" s="57">
        <v>26</v>
      </c>
      <c r="F5" s="57">
        <v>18</v>
      </c>
      <c r="G5" s="742">
        <v>1</v>
      </c>
      <c r="H5" s="57">
        <v>17</v>
      </c>
      <c r="I5" s="57">
        <v>9</v>
      </c>
      <c r="J5" s="742" t="s">
        <v>630</v>
      </c>
      <c r="K5" s="787">
        <v>9</v>
      </c>
    </row>
    <row r="6" spans="1:11" s="16" customFormat="1" ht="12">
      <c r="A6" s="60">
        <v>28</v>
      </c>
      <c r="B6" s="105">
        <v>24</v>
      </c>
      <c r="C6" s="61">
        <v>23</v>
      </c>
      <c r="D6" s="87">
        <v>1</v>
      </c>
      <c r="E6" s="61">
        <v>22</v>
      </c>
      <c r="F6" s="61">
        <v>16</v>
      </c>
      <c r="G6" s="87">
        <v>1</v>
      </c>
      <c r="H6" s="61">
        <v>15</v>
      </c>
      <c r="I6" s="61">
        <v>7</v>
      </c>
      <c r="J6" s="87" t="s">
        <v>630</v>
      </c>
      <c r="K6" s="788">
        <v>7</v>
      </c>
    </row>
    <row r="7" spans="1:11" s="16" customFormat="1" ht="12">
      <c r="A7" s="64">
        <v>29</v>
      </c>
      <c r="B7" s="789">
        <v>24</v>
      </c>
      <c r="C7" s="747">
        <v>21</v>
      </c>
      <c r="D7" s="748">
        <v>0</v>
      </c>
      <c r="E7" s="747">
        <v>21</v>
      </c>
      <c r="F7" s="747">
        <v>14</v>
      </c>
      <c r="G7" s="748">
        <v>0</v>
      </c>
      <c r="H7" s="747">
        <v>14</v>
      </c>
      <c r="I7" s="747">
        <v>7</v>
      </c>
      <c r="J7" s="748">
        <v>0</v>
      </c>
      <c r="K7" s="790">
        <v>7</v>
      </c>
    </row>
    <row r="8" spans="1:11" s="42" customFormat="1" ht="10.5">
      <c r="A8" s="42" t="s">
        <v>888</v>
      </c>
      <c r="K8" s="264"/>
    </row>
    <row r="9" s="42" customFormat="1" ht="10.5"/>
    <row r="10" s="42" customFormat="1" ht="10.5"/>
    <row r="11" s="42" customFormat="1" ht="10.5"/>
    <row r="12" s="12" customFormat="1" ht="11.25"/>
    <row r="13" s="12" customFormat="1" ht="11.25"/>
    <row r="14" s="12" customFormat="1" ht="11.25"/>
    <row r="15" s="12" customFormat="1" ht="11.25"/>
    <row r="16" s="12" customFormat="1" ht="11.25"/>
    <row r="17" s="12" customFormat="1" ht="11.25"/>
    <row r="18" s="12" customFormat="1" ht="11.25"/>
    <row r="19" s="12" customFormat="1" ht="11.25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75" customWidth="1"/>
    <col min="2" max="4" width="21.57421875" style="75" customWidth="1"/>
    <col min="5" max="16384" width="9.00390625" style="75" customWidth="1"/>
  </cols>
  <sheetData>
    <row r="1" spans="1:3" s="5" customFormat="1" ht="13.5">
      <c r="A1" s="73" t="s">
        <v>889</v>
      </c>
      <c r="B1" s="115"/>
      <c r="C1" s="115"/>
    </row>
    <row r="2" spans="1:4" ht="14.25" thickBot="1">
      <c r="A2" s="76"/>
      <c r="B2" s="49"/>
      <c r="C2" s="49"/>
      <c r="D2" s="791" t="s">
        <v>890</v>
      </c>
    </row>
    <row r="3" spans="1:4" s="78" customFormat="1" ht="12.75" thickTop="1">
      <c r="A3" s="425" t="s">
        <v>814</v>
      </c>
      <c r="B3" s="1482" t="s">
        <v>881</v>
      </c>
      <c r="C3" s="1482" t="s">
        <v>891</v>
      </c>
      <c r="D3" s="1476" t="s">
        <v>892</v>
      </c>
    </row>
    <row r="4" spans="1:4" s="78" customFormat="1" ht="12">
      <c r="A4" s="634" t="s">
        <v>893</v>
      </c>
      <c r="B4" s="1440"/>
      <c r="C4" s="1440"/>
      <c r="D4" s="1441"/>
    </row>
    <row r="5" spans="1:4" s="16" customFormat="1" ht="12">
      <c r="A5" s="741">
        <v>27</v>
      </c>
      <c r="B5" s="420">
        <f>C5+D5</f>
        <v>72</v>
      </c>
      <c r="C5" s="396">
        <v>20</v>
      </c>
      <c r="D5" s="781">
        <v>52</v>
      </c>
    </row>
    <row r="6" spans="1:4" s="16" customFormat="1" ht="12">
      <c r="A6" s="744">
        <v>28</v>
      </c>
      <c r="B6" s="421">
        <f>C6+D6</f>
        <v>73</v>
      </c>
      <c r="C6" s="107">
        <v>18</v>
      </c>
      <c r="D6" s="108">
        <v>55</v>
      </c>
    </row>
    <row r="7" spans="1:4" s="16" customFormat="1" ht="12">
      <c r="A7" s="746">
        <v>29</v>
      </c>
      <c r="B7" s="792">
        <f>C7+D7</f>
        <v>67</v>
      </c>
      <c r="C7" s="782">
        <v>16</v>
      </c>
      <c r="D7" s="783">
        <v>51</v>
      </c>
    </row>
    <row r="8" s="42" customFormat="1" ht="10.5">
      <c r="A8" s="42" t="s">
        <v>888</v>
      </c>
    </row>
    <row r="9" s="42" customFormat="1" ht="10.5"/>
    <row r="10" s="42" customFormat="1" ht="10.5"/>
    <row r="11" s="42" customFormat="1" ht="10.5"/>
    <row r="12" s="42" customFormat="1" ht="10.5"/>
    <row r="13" s="42" customFormat="1" ht="10.5"/>
    <row r="14" s="12" customFormat="1" ht="11.25"/>
    <row r="15" s="12" customFormat="1" ht="11.25"/>
    <row r="16" s="12" customFormat="1" ht="11.25"/>
    <row r="17" s="12" customFormat="1" ht="11.25"/>
    <row r="18" s="12" customFormat="1" ht="11.25"/>
    <row r="19" s="12" customFormat="1" ht="11.25"/>
    <row r="20" s="12" customFormat="1" ht="11.25"/>
    <row r="21" s="12" customFormat="1" ht="11.25"/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5" customWidth="1"/>
    <col min="2" max="6" width="15.421875" style="5" customWidth="1"/>
    <col min="7" max="16384" width="9.00390625" style="5" customWidth="1"/>
  </cols>
  <sheetData>
    <row r="1" spans="1:6" ht="13.5">
      <c r="A1" s="73" t="s">
        <v>894</v>
      </c>
      <c r="B1" s="115"/>
      <c r="C1" s="115"/>
      <c r="D1" s="115"/>
      <c r="E1" s="115"/>
      <c r="F1" s="115"/>
    </row>
    <row r="2" spans="1:6" ht="14.25" thickBot="1">
      <c r="A2" s="76"/>
      <c r="B2" s="49"/>
      <c r="C2" s="49"/>
      <c r="D2" s="49"/>
      <c r="E2" s="49"/>
      <c r="F2" s="49"/>
    </row>
    <row r="3" spans="1:6" s="21" customFormat="1" ht="12.75" thickTop="1">
      <c r="A3" s="425" t="s">
        <v>46</v>
      </c>
      <c r="B3" s="1482" t="s">
        <v>895</v>
      </c>
      <c r="C3" s="1482" t="s">
        <v>896</v>
      </c>
      <c r="D3" s="431" t="s">
        <v>897</v>
      </c>
      <c r="E3" s="1437" t="s">
        <v>898</v>
      </c>
      <c r="F3" s="1438" t="s">
        <v>899</v>
      </c>
    </row>
    <row r="4" spans="1:6" s="21" customFormat="1" ht="12">
      <c r="A4" s="101" t="s">
        <v>854</v>
      </c>
      <c r="B4" s="1436"/>
      <c r="C4" s="1436"/>
      <c r="D4" s="432" t="s">
        <v>900</v>
      </c>
      <c r="E4" s="1436"/>
      <c r="F4" s="1441"/>
    </row>
    <row r="5" spans="1:6" s="21" customFormat="1" ht="12">
      <c r="A5" s="741">
        <v>26</v>
      </c>
      <c r="B5" s="396">
        <v>712000</v>
      </c>
      <c r="C5" s="396">
        <v>4</v>
      </c>
      <c r="D5" s="396">
        <v>760000</v>
      </c>
      <c r="E5" s="396">
        <v>670000</v>
      </c>
      <c r="F5" s="793">
        <v>88.15789473684211</v>
      </c>
    </row>
    <row r="6" spans="1:6" s="21" customFormat="1" ht="12">
      <c r="A6" s="744">
        <v>27</v>
      </c>
      <c r="B6" s="107">
        <v>1690000</v>
      </c>
      <c r="C6" s="107">
        <v>16</v>
      </c>
      <c r="D6" s="107">
        <v>607000</v>
      </c>
      <c r="E6" s="107">
        <v>495000</v>
      </c>
      <c r="F6" s="794">
        <v>81.5485996705</v>
      </c>
    </row>
    <row r="7" spans="1:6" s="21" customFormat="1" ht="12">
      <c r="A7" s="746">
        <v>28</v>
      </c>
      <c r="B7" s="782">
        <v>2938000</v>
      </c>
      <c r="C7" s="782">
        <v>26</v>
      </c>
      <c r="D7" s="782">
        <v>1893500</v>
      </c>
      <c r="E7" s="782">
        <v>1524700</v>
      </c>
      <c r="F7" s="795">
        <f>E7/D7*100</f>
        <v>80.52284129918141</v>
      </c>
    </row>
    <row r="8" spans="1:6" ht="13.5">
      <c r="A8" s="42" t="s">
        <v>901</v>
      </c>
      <c r="B8" s="42"/>
      <c r="C8" s="42"/>
      <c r="D8" s="42"/>
      <c r="E8" s="42"/>
      <c r="F8" s="796"/>
    </row>
    <row r="17" ht="13.5">
      <c r="D17" s="797"/>
    </row>
  </sheetData>
  <sheetProtection/>
  <mergeCells count="4">
    <mergeCell ref="B3:B4"/>
    <mergeCell ref="C3:C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1.421875" style="5" customWidth="1"/>
    <col min="5" max="16384" width="9.00390625" style="5" customWidth="1"/>
  </cols>
  <sheetData>
    <row r="1" spans="1:4" ht="13.5">
      <c r="A1" s="73" t="s">
        <v>902</v>
      </c>
      <c r="B1" s="265"/>
      <c r="C1" s="115"/>
      <c r="D1" s="115"/>
    </row>
    <row r="2" spans="1:4" ht="14.25" thickBot="1">
      <c r="A2" s="73"/>
      <c r="B2" s="73"/>
      <c r="C2" s="74"/>
      <c r="D2" s="74"/>
    </row>
    <row r="3" spans="1:4" s="21" customFormat="1" ht="12.75" thickTop="1">
      <c r="A3" s="242" t="s">
        <v>903</v>
      </c>
      <c r="B3" s="1437" t="s">
        <v>904</v>
      </c>
      <c r="C3" s="1437" t="s">
        <v>905</v>
      </c>
      <c r="D3" s="1438" t="s">
        <v>906</v>
      </c>
    </row>
    <row r="4" spans="1:4" s="21" customFormat="1" ht="12">
      <c r="A4" s="225" t="s">
        <v>812</v>
      </c>
      <c r="B4" s="1436"/>
      <c r="C4" s="1436"/>
      <c r="D4" s="1439"/>
    </row>
    <row r="5" spans="1:5" s="21" customFormat="1" ht="12">
      <c r="A5" s="798">
        <v>26</v>
      </c>
      <c r="B5" s="396">
        <v>55</v>
      </c>
      <c r="C5" s="799">
        <v>53</v>
      </c>
      <c r="D5" s="781">
        <v>2</v>
      </c>
      <c r="E5" s="199"/>
    </row>
    <row r="6" spans="1:5" s="21" customFormat="1" ht="12">
      <c r="A6" s="744">
        <v>27</v>
      </c>
      <c r="B6" s="107">
        <v>58</v>
      </c>
      <c r="C6" s="107">
        <v>56</v>
      </c>
      <c r="D6" s="108">
        <v>2</v>
      </c>
      <c r="E6" s="199"/>
    </row>
    <row r="7" spans="1:5" s="21" customFormat="1" ht="12">
      <c r="A7" s="746">
        <v>28</v>
      </c>
      <c r="B7" s="782">
        <v>73</v>
      </c>
      <c r="C7" s="782">
        <v>69</v>
      </c>
      <c r="D7" s="783">
        <v>4</v>
      </c>
      <c r="E7" s="199"/>
    </row>
    <row r="8" spans="1:4" ht="13.5">
      <c r="A8" s="407" t="s">
        <v>901</v>
      </c>
      <c r="B8" s="12"/>
      <c r="C8" s="12"/>
      <c r="D8" s="264" t="s">
        <v>907</v>
      </c>
    </row>
    <row r="13" spans="2:4" ht="13.5">
      <c r="B13" s="132"/>
      <c r="C13" s="132"/>
      <c r="D13" s="132"/>
    </row>
    <row r="14" spans="2:4" ht="13.5">
      <c r="B14" s="132"/>
      <c r="C14" s="132"/>
      <c r="D14" s="132"/>
    </row>
    <row r="15" spans="2:4" ht="13.5">
      <c r="B15" s="132"/>
      <c r="C15" s="132"/>
      <c r="D15" s="132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14" customWidth="1"/>
    <col min="2" max="2" width="9.57421875" style="114" customWidth="1"/>
    <col min="3" max="3" width="10.8515625" style="114" customWidth="1"/>
    <col min="4" max="6" width="9.140625" style="114" customWidth="1"/>
    <col min="7" max="7" width="9.57421875" style="114" customWidth="1"/>
    <col min="8" max="8" width="10.8515625" style="114" customWidth="1"/>
    <col min="9" max="9" width="9.421875" style="114" customWidth="1"/>
    <col min="10" max="10" width="6.7109375" style="114" customWidth="1"/>
    <col min="11" max="16384" width="9.00390625" style="114" customWidth="1"/>
  </cols>
  <sheetData>
    <row r="1" spans="1:9" ht="13.5">
      <c r="A1" s="800" t="s">
        <v>908</v>
      </c>
      <c r="B1" s="801"/>
      <c r="C1" s="801"/>
      <c r="D1" s="801"/>
      <c r="E1" s="801"/>
      <c r="F1" s="801"/>
      <c r="G1" s="801"/>
      <c r="H1" s="801"/>
      <c r="I1" s="802"/>
    </row>
    <row r="2" spans="1:9" ht="14.25" thickBot="1">
      <c r="A2" s="803"/>
      <c r="B2" s="804"/>
      <c r="C2" s="804"/>
      <c r="D2" s="804"/>
      <c r="E2" s="804"/>
      <c r="F2" s="804"/>
      <c r="G2" s="804"/>
      <c r="H2" s="804"/>
      <c r="I2" s="805" t="s">
        <v>112</v>
      </c>
    </row>
    <row r="3" spans="1:9" s="233" customFormat="1" ht="14.25" thickTop="1">
      <c r="A3" s="806" t="s">
        <v>46</v>
      </c>
      <c r="B3" s="1649" t="s">
        <v>909</v>
      </c>
      <c r="C3" s="1651" t="s">
        <v>910</v>
      </c>
      <c r="D3" s="1652"/>
      <c r="E3" s="1652"/>
      <c r="F3" s="1652"/>
      <c r="G3" s="1652"/>
      <c r="H3" s="1653"/>
      <c r="I3" s="1654" t="s">
        <v>911</v>
      </c>
    </row>
    <row r="4" spans="1:9" s="233" customFormat="1" ht="12">
      <c r="A4" s="807" t="s">
        <v>41</v>
      </c>
      <c r="B4" s="1650"/>
      <c r="C4" s="808" t="s">
        <v>68</v>
      </c>
      <c r="D4" s="809" t="s">
        <v>912</v>
      </c>
      <c r="E4" s="808" t="s">
        <v>913</v>
      </c>
      <c r="F4" s="809" t="s">
        <v>914</v>
      </c>
      <c r="G4" s="808" t="s">
        <v>915</v>
      </c>
      <c r="H4" s="810" t="s">
        <v>916</v>
      </c>
      <c r="I4" s="1655"/>
    </row>
    <row r="5" spans="1:9" s="233" customFormat="1" ht="12">
      <c r="A5" s="811">
        <v>27</v>
      </c>
      <c r="B5" s="812" t="s">
        <v>917</v>
      </c>
      <c r="C5" s="812" t="s">
        <v>918</v>
      </c>
      <c r="D5" s="813" t="s">
        <v>919</v>
      </c>
      <c r="E5" s="812" t="s">
        <v>920</v>
      </c>
      <c r="F5" s="812" t="s">
        <v>921</v>
      </c>
      <c r="G5" s="812" t="s">
        <v>922</v>
      </c>
      <c r="H5" s="812" t="s">
        <v>923</v>
      </c>
      <c r="I5" s="814" t="s">
        <v>924</v>
      </c>
    </row>
    <row r="6" spans="1:9" s="233" customFormat="1" ht="12">
      <c r="A6" s="815">
        <v>28</v>
      </c>
      <c r="B6" s="816" t="s">
        <v>925</v>
      </c>
      <c r="C6" s="816" t="s">
        <v>926</v>
      </c>
      <c r="D6" s="816" t="s">
        <v>927</v>
      </c>
      <c r="E6" s="816" t="s">
        <v>928</v>
      </c>
      <c r="F6" s="816" t="s">
        <v>929</v>
      </c>
      <c r="G6" s="816" t="s">
        <v>930</v>
      </c>
      <c r="H6" s="816" t="s">
        <v>931</v>
      </c>
      <c r="I6" s="817" t="s">
        <v>932</v>
      </c>
    </row>
    <row r="7" spans="1:9" s="233" customFormat="1" ht="12">
      <c r="A7" s="818">
        <v>29</v>
      </c>
      <c r="B7" s="819" t="s">
        <v>933</v>
      </c>
      <c r="C7" s="819" t="s">
        <v>934</v>
      </c>
      <c r="D7" s="819" t="s">
        <v>927</v>
      </c>
      <c r="E7" s="819" t="s">
        <v>935</v>
      </c>
      <c r="F7" s="819" t="s">
        <v>936</v>
      </c>
      <c r="G7" s="819" t="s">
        <v>937</v>
      </c>
      <c r="H7" s="819" t="s">
        <v>938</v>
      </c>
      <c r="I7" s="820" t="s">
        <v>939</v>
      </c>
    </row>
    <row r="8" spans="1:8" s="822" customFormat="1" ht="13.5" customHeight="1">
      <c r="A8" s="821" t="s">
        <v>940</v>
      </c>
      <c r="B8" s="821"/>
      <c r="E8" s="823"/>
      <c r="F8" s="823"/>
      <c r="G8" s="823"/>
      <c r="H8" s="823"/>
    </row>
    <row r="9" spans="1:9" ht="13.5" customHeight="1">
      <c r="A9" s="824" t="s">
        <v>941</v>
      </c>
      <c r="B9" s="824"/>
      <c r="C9" s="825" t="s">
        <v>942</v>
      </c>
      <c r="I9" s="822"/>
    </row>
    <row r="10" spans="1:3" ht="13.5" customHeight="1">
      <c r="A10" s="824" t="s">
        <v>941</v>
      </c>
      <c r="B10" s="824"/>
      <c r="C10" s="826" t="s">
        <v>943</v>
      </c>
    </row>
    <row r="11" ht="13.5" customHeight="1">
      <c r="C11" s="826" t="s">
        <v>944</v>
      </c>
    </row>
    <row r="12" ht="13.5" customHeight="1">
      <c r="C12" s="826" t="s">
        <v>945</v>
      </c>
    </row>
    <row r="13" ht="13.5" customHeight="1">
      <c r="C13" s="826" t="s">
        <v>946</v>
      </c>
    </row>
    <row r="15" ht="13.5">
      <c r="B15" s="827"/>
    </row>
    <row r="18" ht="13.5">
      <c r="F18" s="114" t="s">
        <v>947</v>
      </c>
    </row>
  </sheetData>
  <sheetProtection/>
  <mergeCells count="3">
    <mergeCell ref="B3:B4"/>
    <mergeCell ref="C3:H3"/>
    <mergeCell ref="I3:I4"/>
  </mergeCells>
  <printOptions horizontalCentered="1"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5" customWidth="1"/>
    <col min="2" max="2" width="8.7109375" style="5" customWidth="1"/>
    <col min="3" max="4" width="9.140625" style="5" customWidth="1"/>
    <col min="5" max="7" width="7.421875" style="5" customWidth="1"/>
    <col min="8" max="8" width="15.140625" style="5" customWidth="1"/>
    <col min="9" max="9" width="13.00390625" style="5" customWidth="1"/>
    <col min="10" max="16384" width="9.00390625" style="5" customWidth="1"/>
  </cols>
  <sheetData>
    <row r="1" spans="1:10" ht="13.5">
      <c r="A1" s="73" t="s">
        <v>66</v>
      </c>
      <c r="B1" s="74"/>
      <c r="C1" s="74"/>
      <c r="D1" s="74"/>
      <c r="E1" s="74"/>
      <c r="F1" s="74"/>
      <c r="G1" s="74"/>
      <c r="H1" s="74"/>
      <c r="J1" s="75"/>
    </row>
    <row r="2" spans="1:10" ht="14.25" thickBot="1">
      <c r="A2" s="76"/>
      <c r="B2" s="49"/>
      <c r="C2" s="49"/>
      <c r="D2" s="49"/>
      <c r="E2" s="49"/>
      <c r="F2" s="49"/>
      <c r="G2" s="49"/>
      <c r="H2" s="49"/>
      <c r="I2" s="97" t="s">
        <v>36</v>
      </c>
      <c r="J2" s="75"/>
    </row>
    <row r="3" spans="1:10" s="21" customFormat="1" ht="12.75" thickTop="1">
      <c r="A3" s="98" t="s">
        <v>67</v>
      </c>
      <c r="B3" s="1437" t="s">
        <v>68</v>
      </c>
      <c r="C3" s="99" t="s">
        <v>69</v>
      </c>
      <c r="D3" s="100"/>
      <c r="E3" s="100"/>
      <c r="F3" s="100"/>
      <c r="G3" s="100"/>
      <c r="H3" s="1442" t="s">
        <v>70</v>
      </c>
      <c r="I3" s="1444" t="s">
        <v>71</v>
      </c>
      <c r="J3" s="78"/>
    </row>
    <row r="4" spans="1:10" s="21" customFormat="1" ht="27.75" customHeight="1">
      <c r="A4" s="101" t="s">
        <v>41</v>
      </c>
      <c r="B4" s="1440"/>
      <c r="C4" s="102" t="s">
        <v>68</v>
      </c>
      <c r="D4" s="103" t="s">
        <v>72</v>
      </c>
      <c r="E4" s="102" t="s">
        <v>73</v>
      </c>
      <c r="F4" s="103" t="s">
        <v>74</v>
      </c>
      <c r="G4" s="102" t="s">
        <v>75</v>
      </c>
      <c r="H4" s="1443"/>
      <c r="I4" s="1445"/>
      <c r="J4" s="78"/>
    </row>
    <row r="5" spans="1:10" s="21" customFormat="1" ht="12">
      <c r="A5" s="104">
        <v>27</v>
      </c>
      <c r="B5" s="105">
        <v>18662</v>
      </c>
      <c r="C5" s="106">
        <v>3120</v>
      </c>
      <c r="D5" s="107">
        <v>1804</v>
      </c>
      <c r="E5" s="107">
        <v>497</v>
      </c>
      <c r="F5" s="107">
        <v>98</v>
      </c>
      <c r="G5" s="107">
        <v>721</v>
      </c>
      <c r="H5" s="107">
        <v>607</v>
      </c>
      <c r="I5" s="108">
        <v>14935</v>
      </c>
      <c r="J5" s="16"/>
    </row>
    <row r="6" spans="1:10" s="21" customFormat="1" ht="12">
      <c r="A6" s="104">
        <v>28</v>
      </c>
      <c r="B6" s="105">
        <v>18928</v>
      </c>
      <c r="C6" s="106">
        <v>3210</v>
      </c>
      <c r="D6" s="107">
        <v>1904</v>
      </c>
      <c r="E6" s="107">
        <v>553</v>
      </c>
      <c r="F6" s="107">
        <v>99</v>
      </c>
      <c r="G6" s="107">
        <v>654</v>
      </c>
      <c r="H6" s="107">
        <v>601</v>
      </c>
      <c r="I6" s="108">
        <v>15117</v>
      </c>
      <c r="J6" s="16"/>
    </row>
    <row r="7" spans="1:10" s="21" customFormat="1" ht="12">
      <c r="A7" s="109">
        <v>29</v>
      </c>
      <c r="B7" s="110">
        <v>18714</v>
      </c>
      <c r="C7" s="110">
        <f>D7+E7+F7+G7</f>
        <v>3204</v>
      </c>
      <c r="D7" s="110">
        <v>2009</v>
      </c>
      <c r="E7" s="110">
        <v>527</v>
      </c>
      <c r="F7" s="110">
        <v>94</v>
      </c>
      <c r="G7" s="110">
        <v>574</v>
      </c>
      <c r="H7" s="110">
        <v>593</v>
      </c>
      <c r="I7" s="111">
        <v>14917</v>
      </c>
      <c r="J7" s="16"/>
    </row>
    <row r="8" spans="1:10" ht="13.5">
      <c r="A8" s="91" t="s">
        <v>76</v>
      </c>
      <c r="B8" s="112"/>
      <c r="C8" s="112"/>
      <c r="D8" s="112"/>
      <c r="E8" s="112"/>
      <c r="F8" s="112"/>
      <c r="G8" s="112"/>
      <c r="H8" s="112"/>
      <c r="I8" s="113" t="s">
        <v>77</v>
      </c>
      <c r="J8" s="42"/>
    </row>
    <row r="9" spans="2:9" ht="13.5">
      <c r="B9" s="114"/>
      <c r="C9" s="114"/>
      <c r="D9" s="114"/>
      <c r="E9" s="114"/>
      <c r="F9" s="114"/>
      <c r="G9" s="114"/>
      <c r="H9" s="114"/>
      <c r="I9" s="113" t="s">
        <v>78</v>
      </c>
    </row>
  </sheetData>
  <sheetProtection/>
  <mergeCells count="3">
    <mergeCell ref="B3:B4"/>
    <mergeCell ref="H3:H4"/>
    <mergeCell ref="I3:I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5" customWidth="1"/>
    <col min="2" max="9" width="9.57421875" style="5" customWidth="1"/>
    <col min="10" max="16384" width="9.00390625" style="5" customWidth="1"/>
  </cols>
  <sheetData>
    <row r="1" spans="1:7" ht="13.5">
      <c r="A1" s="828" t="s">
        <v>948</v>
      </c>
      <c r="B1" s="829"/>
      <c r="C1" s="829"/>
      <c r="D1" s="829"/>
      <c r="E1" s="829"/>
      <c r="F1" s="829"/>
      <c r="G1" s="829"/>
    </row>
    <row r="2" spans="1:9" ht="14.25" thickBot="1">
      <c r="A2" s="830"/>
      <c r="B2" s="831"/>
      <c r="C2" s="831"/>
      <c r="D2" s="831"/>
      <c r="E2" s="831"/>
      <c r="F2" s="832"/>
      <c r="G2" s="832"/>
      <c r="H2" s="394"/>
      <c r="I2" s="833" t="s">
        <v>112</v>
      </c>
    </row>
    <row r="3" spans="1:9" s="21" customFormat="1" ht="14.25" thickTop="1">
      <c r="A3" s="834" t="s">
        <v>46</v>
      </c>
      <c r="B3" s="1656" t="s">
        <v>909</v>
      </c>
      <c r="C3" s="1658" t="s">
        <v>910</v>
      </c>
      <c r="D3" s="1659"/>
      <c r="E3" s="1659"/>
      <c r="F3" s="1659"/>
      <c r="G3" s="1659"/>
      <c r="H3" s="1660"/>
      <c r="I3" s="1661" t="s">
        <v>911</v>
      </c>
    </row>
    <row r="4" spans="1:9" s="21" customFormat="1" ht="12">
      <c r="A4" s="835" t="s">
        <v>41</v>
      </c>
      <c r="B4" s="1657"/>
      <c r="C4" s="836" t="s">
        <v>68</v>
      </c>
      <c r="D4" s="837" t="s">
        <v>912</v>
      </c>
      <c r="E4" s="836" t="s">
        <v>913</v>
      </c>
      <c r="F4" s="837" t="s">
        <v>914</v>
      </c>
      <c r="G4" s="836" t="s">
        <v>915</v>
      </c>
      <c r="H4" s="837" t="s">
        <v>916</v>
      </c>
      <c r="I4" s="1662"/>
    </row>
    <row r="5" spans="1:9" s="21" customFormat="1" ht="12">
      <c r="A5" s="838">
        <v>27</v>
      </c>
      <c r="B5" s="839">
        <v>48</v>
      </c>
      <c r="C5" s="839">
        <v>4567</v>
      </c>
      <c r="D5" s="840">
        <v>330</v>
      </c>
      <c r="E5" s="839">
        <v>648</v>
      </c>
      <c r="F5" s="840">
        <v>827</v>
      </c>
      <c r="G5" s="839">
        <v>957</v>
      </c>
      <c r="H5" s="840">
        <v>1805</v>
      </c>
      <c r="I5" s="841">
        <v>641</v>
      </c>
    </row>
    <row r="6" spans="1:9" s="21" customFormat="1" ht="12">
      <c r="A6" s="842">
        <v>28</v>
      </c>
      <c r="B6" s="843">
        <v>54</v>
      </c>
      <c r="C6" s="843">
        <v>5163</v>
      </c>
      <c r="D6" s="844">
        <v>399</v>
      </c>
      <c r="E6" s="843">
        <v>738</v>
      </c>
      <c r="F6" s="844">
        <v>931</v>
      </c>
      <c r="G6" s="843">
        <v>1072</v>
      </c>
      <c r="H6" s="844">
        <v>2023</v>
      </c>
      <c r="I6" s="845">
        <v>772</v>
      </c>
    </row>
    <row r="7" spans="1:9" s="21" customFormat="1" ht="12">
      <c r="A7" s="846">
        <v>29</v>
      </c>
      <c r="B7" s="847">
        <v>62</v>
      </c>
      <c r="C7" s="847">
        <v>5745</v>
      </c>
      <c r="D7" s="848">
        <v>457</v>
      </c>
      <c r="E7" s="847">
        <v>845</v>
      </c>
      <c r="F7" s="848">
        <v>1050</v>
      </c>
      <c r="G7" s="847">
        <v>1163</v>
      </c>
      <c r="H7" s="848">
        <v>2230</v>
      </c>
      <c r="I7" s="849">
        <v>930</v>
      </c>
    </row>
    <row r="8" spans="1:9" ht="13.5">
      <c r="A8" s="850" t="s">
        <v>949</v>
      </c>
      <c r="B8" s="851"/>
      <c r="C8" s="851"/>
      <c r="D8" s="851"/>
      <c r="E8" s="851"/>
      <c r="F8" s="851"/>
      <c r="G8" s="852"/>
      <c r="I8" s="853" t="s">
        <v>950</v>
      </c>
    </row>
    <row r="10" ht="13.5">
      <c r="C10" s="854"/>
    </row>
    <row r="12" ht="13.5">
      <c r="C12" s="132"/>
    </row>
  </sheetData>
  <sheetProtection/>
  <mergeCells count="3">
    <mergeCell ref="B3:B4"/>
    <mergeCell ref="C3:H3"/>
    <mergeCell ref="I3:I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5" customWidth="1"/>
    <col min="2" max="8" width="10.8515625" style="5" customWidth="1"/>
    <col min="9" max="16384" width="9.00390625" style="5" customWidth="1"/>
  </cols>
  <sheetData>
    <row r="1" spans="1:7" ht="13.5">
      <c r="A1" s="855" t="s">
        <v>951</v>
      </c>
      <c r="B1" s="856"/>
      <c r="C1" s="856"/>
      <c r="D1" s="856"/>
      <c r="E1" s="856"/>
      <c r="F1" s="856"/>
      <c r="G1" s="856"/>
    </row>
    <row r="2" spans="1:8" ht="14.25" thickBot="1">
      <c r="A2" s="855"/>
      <c r="B2" s="857"/>
      <c r="C2" s="857"/>
      <c r="D2" s="857"/>
      <c r="E2" s="857"/>
      <c r="F2" s="857"/>
      <c r="G2" s="857"/>
      <c r="H2" s="858" t="s">
        <v>952</v>
      </c>
    </row>
    <row r="3" spans="1:8" s="78" customFormat="1" ht="14.25" thickTop="1">
      <c r="A3" s="859" t="s">
        <v>46</v>
      </c>
      <c r="B3" s="1663" t="s">
        <v>953</v>
      </c>
      <c r="C3" s="1664" t="s">
        <v>954</v>
      </c>
      <c r="D3" s="1659"/>
      <c r="E3" s="1659"/>
      <c r="F3" s="1659"/>
      <c r="G3" s="1659"/>
      <c r="H3" s="1659"/>
    </row>
    <row r="4" spans="1:8" s="78" customFormat="1" ht="12">
      <c r="A4" s="860" t="s">
        <v>41</v>
      </c>
      <c r="B4" s="1657"/>
      <c r="C4" s="861" t="s">
        <v>68</v>
      </c>
      <c r="D4" s="861" t="s">
        <v>912</v>
      </c>
      <c r="E4" s="861" t="s">
        <v>913</v>
      </c>
      <c r="F4" s="861" t="s">
        <v>914</v>
      </c>
      <c r="G4" s="862" t="s">
        <v>915</v>
      </c>
      <c r="H4" s="863" t="s">
        <v>916</v>
      </c>
    </row>
    <row r="5" spans="1:8" s="21" customFormat="1" ht="12">
      <c r="A5" s="864">
        <v>27</v>
      </c>
      <c r="B5" s="865">
        <v>43</v>
      </c>
      <c r="C5" s="866">
        <v>1343</v>
      </c>
      <c r="D5" s="865">
        <v>368</v>
      </c>
      <c r="E5" s="865">
        <v>437</v>
      </c>
      <c r="F5" s="865">
        <v>336</v>
      </c>
      <c r="G5" s="865">
        <v>81</v>
      </c>
      <c r="H5" s="867">
        <v>121</v>
      </c>
    </row>
    <row r="6" spans="1:8" s="21" customFormat="1" ht="12">
      <c r="A6" s="868">
        <v>28</v>
      </c>
      <c r="B6" s="869">
        <v>43</v>
      </c>
      <c r="C6" s="870">
        <v>1328</v>
      </c>
      <c r="D6" s="869">
        <v>373</v>
      </c>
      <c r="E6" s="869">
        <v>414</v>
      </c>
      <c r="F6" s="869">
        <v>325</v>
      </c>
      <c r="G6" s="869">
        <v>90</v>
      </c>
      <c r="H6" s="871">
        <v>126</v>
      </c>
    </row>
    <row r="7" spans="1:8" s="21" customFormat="1" ht="12">
      <c r="A7" s="872">
        <v>29</v>
      </c>
      <c r="B7" s="873">
        <v>43</v>
      </c>
      <c r="C7" s="874">
        <v>1328</v>
      </c>
      <c r="D7" s="873">
        <v>368</v>
      </c>
      <c r="E7" s="873">
        <v>435</v>
      </c>
      <c r="F7" s="873">
        <v>304</v>
      </c>
      <c r="G7" s="873">
        <v>105</v>
      </c>
      <c r="H7" s="875">
        <v>116</v>
      </c>
    </row>
    <row r="8" spans="1:8" ht="13.5">
      <c r="A8" s="876" t="s">
        <v>955</v>
      </c>
      <c r="B8" s="877"/>
      <c r="C8" s="878"/>
      <c r="D8" s="879"/>
      <c r="E8" s="879"/>
      <c r="F8" s="879"/>
      <c r="G8" s="879"/>
      <c r="H8" s="880" t="s">
        <v>956</v>
      </c>
    </row>
    <row r="10" ht="13.5">
      <c r="C10" s="132"/>
    </row>
  </sheetData>
  <sheetProtection/>
  <mergeCells count="2">
    <mergeCell ref="B3:B4"/>
    <mergeCell ref="C3:H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5" customWidth="1"/>
    <col min="2" max="6" width="14.421875" style="5" customWidth="1"/>
    <col min="7" max="16384" width="9.00390625" style="5" customWidth="1"/>
  </cols>
  <sheetData>
    <row r="1" spans="1:5" ht="13.5">
      <c r="A1" s="904" t="s">
        <v>957</v>
      </c>
      <c r="B1" s="905"/>
      <c r="C1" s="905"/>
      <c r="D1" s="905"/>
      <c r="E1" s="905"/>
    </row>
    <row r="2" spans="1:6" ht="14.25" thickBot="1">
      <c r="A2" s="904"/>
      <c r="B2" s="906"/>
      <c r="C2" s="906"/>
      <c r="D2" s="906"/>
      <c r="E2" s="906"/>
      <c r="F2" s="907" t="s">
        <v>952</v>
      </c>
    </row>
    <row r="3" spans="1:6" s="21" customFormat="1" ht="14.25" thickTop="1">
      <c r="A3" s="908" t="s">
        <v>46</v>
      </c>
      <c r="B3" s="1665" t="s">
        <v>958</v>
      </c>
      <c r="C3" s="1666" t="s">
        <v>954</v>
      </c>
      <c r="D3" s="1667"/>
      <c r="E3" s="1667"/>
      <c r="F3" s="1659"/>
    </row>
    <row r="4" spans="1:6" s="21" customFormat="1" ht="12">
      <c r="A4" s="909" t="s">
        <v>41</v>
      </c>
      <c r="B4" s="1657"/>
      <c r="C4" s="910" t="s">
        <v>68</v>
      </c>
      <c r="D4" s="910" t="s">
        <v>912</v>
      </c>
      <c r="E4" s="911" t="s">
        <v>913</v>
      </c>
      <c r="F4" s="912" t="s">
        <v>914</v>
      </c>
    </row>
    <row r="5" spans="1:6" s="21" customFormat="1" ht="12">
      <c r="A5" s="913">
        <v>27</v>
      </c>
      <c r="B5" s="914">
        <v>176</v>
      </c>
      <c r="C5" s="866">
        <v>509</v>
      </c>
      <c r="D5" s="914">
        <v>167</v>
      </c>
      <c r="E5" s="915">
        <v>203</v>
      </c>
      <c r="F5" s="916">
        <v>139</v>
      </c>
    </row>
    <row r="6" spans="1:6" s="21" customFormat="1" ht="12">
      <c r="A6" s="917">
        <v>28</v>
      </c>
      <c r="B6" s="918">
        <v>165</v>
      </c>
      <c r="C6" s="870">
        <v>506</v>
      </c>
      <c r="D6" s="918">
        <v>163</v>
      </c>
      <c r="E6" s="919">
        <v>216</v>
      </c>
      <c r="F6" s="920">
        <v>127</v>
      </c>
    </row>
    <row r="7" spans="1:6" s="21" customFormat="1" ht="12">
      <c r="A7" s="921">
        <v>29</v>
      </c>
      <c r="B7" s="922">
        <v>170</v>
      </c>
      <c r="C7" s="923">
        <v>536</v>
      </c>
      <c r="D7" s="922">
        <v>134</v>
      </c>
      <c r="E7" s="924">
        <v>270</v>
      </c>
      <c r="F7" s="925">
        <v>132</v>
      </c>
    </row>
    <row r="8" spans="1:6" s="75" customFormat="1" ht="13.5">
      <c r="A8" s="876" t="s">
        <v>955</v>
      </c>
      <c r="C8" s="42"/>
      <c r="E8" s="364"/>
      <c r="F8" s="644" t="s">
        <v>959</v>
      </c>
    </row>
    <row r="9" spans="3:6" ht="13.5">
      <c r="C9" s="131"/>
      <c r="D9" s="75"/>
      <c r="E9" s="74"/>
      <c r="F9" s="97" t="s">
        <v>960</v>
      </c>
    </row>
    <row r="10" spans="3:6" ht="13.5">
      <c r="C10" s="926"/>
      <c r="F10" s="927" t="s">
        <v>961</v>
      </c>
    </row>
    <row r="11" spans="3:6" ht="13.5">
      <c r="C11" s="926"/>
      <c r="F11" s="927" t="s">
        <v>966</v>
      </c>
    </row>
  </sheetData>
  <sheetProtection/>
  <mergeCells count="2">
    <mergeCell ref="B3:B4"/>
    <mergeCell ref="C3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114" customWidth="1"/>
    <col min="2" max="6" width="14.421875" style="114" customWidth="1"/>
    <col min="7" max="16384" width="9.00390625" style="114" customWidth="1"/>
  </cols>
  <sheetData>
    <row r="1" spans="1:5" ht="13.5">
      <c r="A1" s="881" t="s">
        <v>962</v>
      </c>
      <c r="B1" s="882"/>
      <c r="C1" s="882"/>
      <c r="D1" s="882"/>
      <c r="E1" s="882"/>
    </row>
    <row r="2" spans="1:6" ht="14.25" thickBot="1">
      <c r="A2" s="881"/>
      <c r="B2" s="883"/>
      <c r="C2" s="883"/>
      <c r="D2" s="883"/>
      <c r="E2" s="883"/>
      <c r="F2" s="884" t="s">
        <v>952</v>
      </c>
    </row>
    <row r="3" spans="1:6" s="233" customFormat="1" ht="14.25" thickTop="1">
      <c r="A3" s="885" t="s">
        <v>46</v>
      </c>
      <c r="B3" s="1668" t="s">
        <v>963</v>
      </c>
      <c r="C3" s="1669" t="s">
        <v>954</v>
      </c>
      <c r="D3" s="1652"/>
      <c r="E3" s="1652"/>
      <c r="F3" s="1652"/>
    </row>
    <row r="4" spans="1:6" s="233" customFormat="1" ht="12">
      <c r="A4" s="886" t="s">
        <v>41</v>
      </c>
      <c r="B4" s="1650"/>
      <c r="C4" s="887" t="s">
        <v>68</v>
      </c>
      <c r="D4" s="887" t="s">
        <v>912</v>
      </c>
      <c r="E4" s="888" t="s">
        <v>913</v>
      </c>
      <c r="F4" s="889" t="s">
        <v>914</v>
      </c>
    </row>
    <row r="5" spans="1:6" s="233" customFormat="1" ht="12">
      <c r="A5" s="890">
        <v>27</v>
      </c>
      <c r="B5" s="901">
        <v>20</v>
      </c>
      <c r="C5" s="813">
        <v>325</v>
      </c>
      <c r="D5" s="901">
        <v>118</v>
      </c>
      <c r="E5" s="901">
        <v>119</v>
      </c>
      <c r="F5" s="891">
        <v>88</v>
      </c>
    </row>
    <row r="6" spans="1:6" s="233" customFormat="1" ht="12">
      <c r="A6" s="892">
        <v>28</v>
      </c>
      <c r="B6" s="902">
        <v>21</v>
      </c>
      <c r="C6" s="893">
        <v>366</v>
      </c>
      <c r="D6" s="902">
        <v>108</v>
      </c>
      <c r="E6" s="902">
        <v>129</v>
      </c>
      <c r="F6" s="894">
        <v>129</v>
      </c>
    </row>
    <row r="7" spans="1:6" s="233" customFormat="1" ht="12">
      <c r="A7" s="895">
        <v>29</v>
      </c>
      <c r="B7" s="903">
        <v>21</v>
      </c>
      <c r="C7" s="874">
        <v>366</v>
      </c>
      <c r="D7" s="903">
        <v>110</v>
      </c>
      <c r="E7" s="903">
        <v>127</v>
      </c>
      <c r="F7" s="896">
        <v>129</v>
      </c>
    </row>
    <row r="8" spans="1:6" s="822" customFormat="1" ht="13.5">
      <c r="A8" s="897" t="s">
        <v>955</v>
      </c>
      <c r="E8" s="113"/>
      <c r="F8" s="113" t="s">
        <v>964</v>
      </c>
    </row>
    <row r="9" spans="3:6" ht="13.5">
      <c r="C9" s="824"/>
      <c r="F9" s="900" t="s">
        <v>965</v>
      </c>
    </row>
    <row r="10" ht="13.5">
      <c r="C10" s="899"/>
    </row>
  </sheetData>
  <sheetProtection/>
  <mergeCells count="2">
    <mergeCell ref="B3:B4"/>
    <mergeCell ref="C3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6.140625" style="5" customWidth="1"/>
    <col min="2" max="2" width="6.57421875" style="5" customWidth="1"/>
    <col min="3" max="4" width="5.57421875" style="5" customWidth="1"/>
    <col min="5" max="17" width="5.00390625" style="5" customWidth="1"/>
    <col min="18" max="18" width="4.28125" style="5" customWidth="1"/>
    <col min="19" max="19" width="2.140625" style="5" customWidth="1"/>
    <col min="20" max="16384" width="8.7109375" style="5" customWidth="1"/>
  </cols>
  <sheetData>
    <row r="1" spans="1:17" ht="13.5">
      <c r="A1" s="928" t="s">
        <v>967</v>
      </c>
      <c r="B1" s="929"/>
      <c r="C1" s="930"/>
      <c r="D1" s="930"/>
      <c r="E1" s="931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</row>
    <row r="2" spans="1:17" ht="14.25" thickBot="1">
      <c r="A2" s="928"/>
      <c r="B2" s="932"/>
      <c r="C2" s="933"/>
      <c r="D2" s="933"/>
      <c r="E2" s="934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</row>
    <row r="3" spans="1:17" s="160" customFormat="1" ht="14.25" thickTop="1">
      <c r="A3" s="1671" t="s">
        <v>662</v>
      </c>
      <c r="B3" s="1673" t="s">
        <v>968</v>
      </c>
      <c r="C3" s="935" t="s">
        <v>969</v>
      </c>
      <c r="D3" s="936"/>
      <c r="E3" s="1673" t="s">
        <v>970</v>
      </c>
      <c r="F3" s="1675" t="s">
        <v>971</v>
      </c>
      <c r="G3" s="1676"/>
      <c r="H3" s="1676"/>
      <c r="I3" s="1676"/>
      <c r="J3" s="1676"/>
      <c r="K3" s="1677"/>
      <c r="L3" s="1673" t="s">
        <v>972</v>
      </c>
      <c r="M3" s="1675" t="s">
        <v>973</v>
      </c>
      <c r="N3" s="1676"/>
      <c r="O3" s="1676"/>
      <c r="P3" s="1677"/>
      <c r="Q3" s="937"/>
    </row>
    <row r="4" spans="1:18" s="160" customFormat="1" ht="11.25">
      <c r="A4" s="1672"/>
      <c r="B4" s="1674"/>
      <c r="C4" s="938"/>
      <c r="D4" s="938"/>
      <c r="E4" s="1674"/>
      <c r="F4" s="939"/>
      <c r="G4" s="939"/>
      <c r="H4" s="940"/>
      <c r="I4" s="940"/>
      <c r="J4" s="939"/>
      <c r="K4" s="939"/>
      <c r="L4" s="1674"/>
      <c r="M4" s="939"/>
      <c r="N4" s="939"/>
      <c r="O4" s="939"/>
      <c r="P4" s="939"/>
      <c r="Q4" s="1670" t="s">
        <v>974</v>
      </c>
      <c r="R4" s="172"/>
    </row>
    <row r="5" spans="1:18" s="160" customFormat="1" ht="114">
      <c r="A5" s="941" t="s">
        <v>975</v>
      </c>
      <c r="B5" s="1674"/>
      <c r="C5" s="942" t="s">
        <v>976</v>
      </c>
      <c r="D5" s="942" t="s">
        <v>977</v>
      </c>
      <c r="E5" s="1674"/>
      <c r="F5" s="943" t="s">
        <v>978</v>
      </c>
      <c r="G5" s="943" t="s">
        <v>979</v>
      </c>
      <c r="H5" s="944" t="s">
        <v>980</v>
      </c>
      <c r="I5" s="944" t="s">
        <v>981</v>
      </c>
      <c r="J5" s="943" t="s">
        <v>982</v>
      </c>
      <c r="K5" s="943" t="s">
        <v>983</v>
      </c>
      <c r="L5" s="1674"/>
      <c r="M5" s="943" t="s">
        <v>984</v>
      </c>
      <c r="N5" s="943" t="s">
        <v>985</v>
      </c>
      <c r="O5" s="943" t="s">
        <v>986</v>
      </c>
      <c r="P5" s="943" t="s">
        <v>987</v>
      </c>
      <c r="Q5" s="1670"/>
      <c r="R5" s="172"/>
    </row>
    <row r="6" spans="1:18" s="160" customFormat="1" ht="11.25">
      <c r="A6" s="945"/>
      <c r="B6" s="946"/>
      <c r="C6" s="947"/>
      <c r="D6" s="947"/>
      <c r="E6" s="946"/>
      <c r="F6" s="948"/>
      <c r="G6" s="948"/>
      <c r="H6" s="949"/>
      <c r="I6" s="949"/>
      <c r="J6" s="948"/>
      <c r="K6" s="948"/>
      <c r="L6" s="946"/>
      <c r="M6" s="948"/>
      <c r="N6" s="948"/>
      <c r="O6" s="948"/>
      <c r="P6" s="948"/>
      <c r="Q6" s="950"/>
      <c r="R6" s="172"/>
    </row>
    <row r="7" spans="1:18" ht="13.5">
      <c r="A7" s="951">
        <v>26</v>
      </c>
      <c r="B7" s="480">
        <v>2581</v>
      </c>
      <c r="C7" s="952">
        <v>855</v>
      </c>
      <c r="D7" s="952">
        <v>791</v>
      </c>
      <c r="E7" s="952">
        <v>12</v>
      </c>
      <c r="F7" s="952">
        <v>3</v>
      </c>
      <c r="G7" s="952" t="s">
        <v>630</v>
      </c>
      <c r="H7" s="952">
        <v>10</v>
      </c>
      <c r="I7" s="952">
        <v>3</v>
      </c>
      <c r="J7" s="953">
        <v>18</v>
      </c>
      <c r="K7" s="953">
        <v>17</v>
      </c>
      <c r="L7" s="953">
        <v>25</v>
      </c>
      <c r="M7" s="953">
        <v>135</v>
      </c>
      <c r="N7" s="953">
        <v>182</v>
      </c>
      <c r="O7" s="953">
        <v>183</v>
      </c>
      <c r="P7" s="953">
        <v>36</v>
      </c>
      <c r="Q7" s="954">
        <v>311</v>
      </c>
      <c r="R7" s="115"/>
    </row>
    <row r="8" spans="1:18" ht="13.5">
      <c r="A8" s="955">
        <v>27</v>
      </c>
      <c r="B8" s="956">
        <v>2212</v>
      </c>
      <c r="C8" s="957">
        <v>815</v>
      </c>
      <c r="D8" s="957">
        <v>811</v>
      </c>
      <c r="E8" s="957">
        <v>9</v>
      </c>
      <c r="F8" s="957">
        <v>3</v>
      </c>
      <c r="G8" s="957" t="s">
        <v>630</v>
      </c>
      <c r="H8" s="957">
        <v>16</v>
      </c>
      <c r="I8" s="957" t="s">
        <v>630</v>
      </c>
      <c r="J8" s="958">
        <v>9</v>
      </c>
      <c r="K8" s="958">
        <v>5</v>
      </c>
      <c r="L8" s="958">
        <v>4</v>
      </c>
      <c r="M8" s="958">
        <v>81</v>
      </c>
      <c r="N8" s="958">
        <v>176</v>
      </c>
      <c r="O8" s="958">
        <v>197</v>
      </c>
      <c r="P8" s="958">
        <v>48</v>
      </c>
      <c r="Q8" s="959">
        <v>38</v>
      </c>
      <c r="R8" s="115"/>
    </row>
    <row r="9" spans="1:18" ht="13.5">
      <c r="A9" s="960">
        <v>28</v>
      </c>
      <c r="B9" s="961">
        <v>2529</v>
      </c>
      <c r="C9" s="962">
        <v>778</v>
      </c>
      <c r="D9" s="961">
        <v>1235</v>
      </c>
      <c r="E9" s="962">
        <v>5</v>
      </c>
      <c r="F9" s="962">
        <v>4</v>
      </c>
      <c r="G9" s="963">
        <v>1</v>
      </c>
      <c r="H9" s="962">
        <v>4</v>
      </c>
      <c r="I9" s="962">
        <v>5</v>
      </c>
      <c r="J9" s="964">
        <v>15</v>
      </c>
      <c r="K9" s="964">
        <v>8</v>
      </c>
      <c r="L9" s="964">
        <v>10</v>
      </c>
      <c r="M9" s="964">
        <v>72</v>
      </c>
      <c r="N9" s="964">
        <v>170</v>
      </c>
      <c r="O9" s="964">
        <v>149</v>
      </c>
      <c r="P9" s="964">
        <v>47</v>
      </c>
      <c r="Q9" s="965">
        <v>26</v>
      </c>
      <c r="R9" s="966"/>
    </row>
    <row r="10" spans="1:19" s="75" customFormat="1" ht="13.5">
      <c r="A10" s="68" t="s">
        <v>988</v>
      </c>
      <c r="B10" s="967"/>
      <c r="C10" s="968"/>
      <c r="D10" s="968"/>
      <c r="E10" s="969"/>
      <c r="F10" s="967"/>
      <c r="G10" s="967"/>
      <c r="I10" s="970"/>
      <c r="J10" s="970"/>
      <c r="K10" s="970"/>
      <c r="L10" s="970"/>
      <c r="M10" s="970"/>
      <c r="N10" s="970"/>
      <c r="O10" s="970"/>
      <c r="P10" s="970"/>
      <c r="Q10" s="970"/>
      <c r="S10" s="971"/>
    </row>
    <row r="11" spans="2:17" ht="13.5">
      <c r="B11" s="1"/>
      <c r="C11" s="1"/>
      <c r="D11" s="1"/>
      <c r="E11" s="1"/>
      <c r="F11" s="1"/>
      <c r="G11" s="1"/>
      <c r="H11" s="972"/>
      <c r="I11" s="646"/>
      <c r="J11" s="972"/>
      <c r="K11" s="972"/>
      <c r="L11" s="972"/>
      <c r="M11" s="972"/>
      <c r="N11" s="972"/>
      <c r="O11" s="972"/>
      <c r="P11" s="972"/>
      <c r="Q11" s="973"/>
    </row>
  </sheetData>
  <sheetProtection/>
  <mergeCells count="7">
    <mergeCell ref="Q4:Q5"/>
    <mergeCell ref="A3:A4"/>
    <mergeCell ref="B3:B5"/>
    <mergeCell ref="E3:E5"/>
    <mergeCell ref="F3:K3"/>
    <mergeCell ref="L3:L5"/>
    <mergeCell ref="M3:P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002" customWidth="1"/>
    <col min="2" max="6" width="14.57421875" style="1002" customWidth="1"/>
    <col min="7" max="7" width="13.421875" style="1002" customWidth="1"/>
    <col min="8" max="8" width="4.421875" style="1002" customWidth="1"/>
    <col min="9" max="16384" width="9.00390625" style="1002" customWidth="1"/>
  </cols>
  <sheetData>
    <row r="1" spans="1:8" s="977" customFormat="1" ht="13.5">
      <c r="A1" s="974" t="s">
        <v>989</v>
      </c>
      <c r="B1" s="975"/>
      <c r="C1" s="976"/>
      <c r="D1" s="976"/>
      <c r="E1" s="976"/>
      <c r="F1" s="976"/>
      <c r="H1" s="978"/>
    </row>
    <row r="2" spans="1:8" s="981" customFormat="1" ht="14.25" thickBot="1">
      <c r="A2" s="974"/>
      <c r="B2" s="974"/>
      <c r="C2" s="979"/>
      <c r="D2" s="979"/>
      <c r="E2" s="979"/>
      <c r="F2" s="980" t="s">
        <v>990</v>
      </c>
      <c r="H2" s="982"/>
    </row>
    <row r="3" spans="1:8" s="986" customFormat="1" ht="12.75" thickTop="1">
      <c r="A3" s="983" t="s">
        <v>46</v>
      </c>
      <c r="B3" s="1678" t="s">
        <v>991</v>
      </c>
      <c r="C3" s="1678" t="s">
        <v>992</v>
      </c>
      <c r="D3" s="1681" t="s">
        <v>993</v>
      </c>
      <c r="E3" s="1678" t="s">
        <v>994</v>
      </c>
      <c r="F3" s="1682" t="s">
        <v>995</v>
      </c>
      <c r="G3" s="984"/>
      <c r="H3" s="985"/>
    </row>
    <row r="4" spans="1:8" s="986" customFormat="1" ht="12">
      <c r="A4" s="987" t="s">
        <v>41</v>
      </c>
      <c r="B4" s="1679"/>
      <c r="C4" s="1680"/>
      <c r="D4" s="1680"/>
      <c r="E4" s="1680"/>
      <c r="F4" s="1683"/>
      <c r="G4" s="988"/>
      <c r="H4" s="985"/>
    </row>
    <row r="5" spans="1:8" s="986" customFormat="1" ht="12">
      <c r="A5" s="989">
        <v>27</v>
      </c>
      <c r="B5" s="990">
        <v>83394</v>
      </c>
      <c r="C5" s="990">
        <v>15156</v>
      </c>
      <c r="D5" s="990">
        <v>47198</v>
      </c>
      <c r="E5" s="990">
        <v>14612</v>
      </c>
      <c r="F5" s="991">
        <v>6428</v>
      </c>
      <c r="G5" s="992"/>
      <c r="H5" s="985"/>
    </row>
    <row r="6" spans="1:8" s="986" customFormat="1" ht="12">
      <c r="A6" s="993">
        <v>28</v>
      </c>
      <c r="B6" s="994">
        <v>83154</v>
      </c>
      <c r="C6" s="994">
        <v>14925</v>
      </c>
      <c r="D6" s="994">
        <v>46901</v>
      </c>
      <c r="E6" s="994">
        <v>14413</v>
      </c>
      <c r="F6" s="995">
        <v>6915</v>
      </c>
      <c r="G6" s="992"/>
      <c r="H6" s="985"/>
    </row>
    <row r="7" spans="1:8" s="986" customFormat="1" ht="12">
      <c r="A7" s="996">
        <v>29</v>
      </c>
      <c r="B7" s="997">
        <v>82429</v>
      </c>
      <c r="C7" s="997">
        <v>14517</v>
      </c>
      <c r="D7" s="997">
        <v>46422</v>
      </c>
      <c r="E7" s="997">
        <v>14148</v>
      </c>
      <c r="F7" s="998">
        <v>7342</v>
      </c>
      <c r="G7" s="999"/>
      <c r="H7" s="985"/>
    </row>
    <row r="8" spans="1:11" ht="13.5">
      <c r="A8" s="1000" t="s">
        <v>996</v>
      </c>
      <c r="B8" s="1001"/>
      <c r="E8" s="1001"/>
      <c r="F8" s="1003" t="s">
        <v>997</v>
      </c>
      <c r="H8" s="1004"/>
      <c r="I8" s="1003"/>
      <c r="J8" s="1003"/>
      <c r="K8" s="1004"/>
    </row>
    <row r="9" spans="1:11" ht="13.5">
      <c r="A9" s="1000"/>
      <c r="B9" s="1000"/>
      <c r="E9" s="1001"/>
      <c r="H9" s="1004"/>
      <c r="I9" s="1003"/>
      <c r="J9" s="1003"/>
      <c r="K9" s="1004"/>
    </row>
    <row r="10" spans="1:11" ht="13.5">
      <c r="A10" s="1000"/>
      <c r="B10" s="1000"/>
      <c r="G10" s="1003"/>
      <c r="H10" s="1003"/>
      <c r="I10" s="1003"/>
      <c r="J10" s="1003"/>
      <c r="K10" s="1004"/>
    </row>
    <row r="11" spans="1:11" ht="13.5">
      <c r="A11" s="1000"/>
      <c r="B11" s="1000"/>
      <c r="G11" s="1003"/>
      <c r="H11" s="1003"/>
      <c r="I11" s="1003"/>
      <c r="J11" s="1003"/>
      <c r="K11" s="1004"/>
    </row>
    <row r="12" spans="1:11" ht="13.5">
      <c r="A12" s="1000"/>
      <c r="B12" s="1000"/>
      <c r="G12" s="1003"/>
      <c r="H12" s="1003"/>
      <c r="I12" s="1003"/>
      <c r="J12" s="1003"/>
      <c r="K12" s="1004"/>
    </row>
    <row r="13" spans="1:8" ht="13.5">
      <c r="A13" s="1000"/>
      <c r="B13" s="1000"/>
      <c r="H13" s="1005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822" customWidth="1"/>
    <col min="2" max="2" width="29.8515625" style="822" customWidth="1"/>
    <col min="3" max="3" width="28.57421875" style="822" customWidth="1"/>
    <col min="4" max="4" width="1.8515625" style="822" customWidth="1"/>
    <col min="5" max="16384" width="9.00390625" style="822" customWidth="1"/>
  </cols>
  <sheetData>
    <row r="1" spans="1:4" s="734" customFormat="1" ht="13.5">
      <c r="A1" s="689" t="s">
        <v>998</v>
      </c>
      <c r="D1" s="1006"/>
    </row>
    <row r="2" spans="1:4" s="733" customFormat="1" ht="14.25" thickBot="1">
      <c r="A2" s="689"/>
      <c r="C2" s="263" t="s">
        <v>999</v>
      </c>
      <c r="D2" s="1006"/>
    </row>
    <row r="3" spans="1:3" s="704" customFormat="1" ht="12.75" thickTop="1">
      <c r="A3" s="1007" t="s">
        <v>650</v>
      </c>
      <c r="B3" s="1684" t="s">
        <v>1000</v>
      </c>
      <c r="C3" s="1686" t="s">
        <v>1001</v>
      </c>
    </row>
    <row r="4" spans="1:3" s="704" customFormat="1" ht="12">
      <c r="A4" s="1008" t="s">
        <v>1002</v>
      </c>
      <c r="B4" s="1685"/>
      <c r="C4" s="1687"/>
    </row>
    <row r="5" spans="1:3" s="704" customFormat="1" ht="12">
      <c r="A5" s="1009">
        <v>27</v>
      </c>
      <c r="B5" s="1010">
        <v>7016</v>
      </c>
      <c r="C5" s="1011">
        <v>791</v>
      </c>
    </row>
    <row r="6" spans="1:3" s="704" customFormat="1" ht="12">
      <c r="A6" s="1012">
        <v>28</v>
      </c>
      <c r="B6" s="1013">
        <v>6836</v>
      </c>
      <c r="C6" s="1014">
        <v>798</v>
      </c>
    </row>
    <row r="7" spans="1:3" s="704" customFormat="1" ht="12">
      <c r="A7" s="1015">
        <v>29</v>
      </c>
      <c r="B7" s="240">
        <v>6656</v>
      </c>
      <c r="C7" s="1016">
        <v>808</v>
      </c>
    </row>
    <row r="8" spans="1:4" s="733" customFormat="1" ht="11.25">
      <c r="A8" s="112" t="s">
        <v>996</v>
      </c>
      <c r="B8" s="112"/>
      <c r="C8" s="1017"/>
      <c r="D8" s="263"/>
    </row>
    <row r="9" s="733" customFormat="1" ht="11.25"/>
    <row r="10" s="733" customFormat="1" ht="11.25"/>
    <row r="11" s="733" customFormat="1" ht="11.25"/>
    <row r="12" s="733" customFormat="1" ht="11.25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7.421875" style="114" customWidth="1"/>
    <col min="2" max="5" width="17.421875" style="1018" customWidth="1"/>
    <col min="6" max="6" width="9.00390625" style="1018" customWidth="1"/>
    <col min="7" max="16384" width="8.7109375" style="114" customWidth="1"/>
  </cols>
  <sheetData>
    <row r="1" ht="13.5">
      <c r="A1" s="532" t="s">
        <v>1003</v>
      </c>
    </row>
    <row r="2" spans="1:5" ht="14.25" thickBot="1">
      <c r="A2" s="692"/>
      <c r="E2" s="1019" t="s">
        <v>1004</v>
      </c>
    </row>
    <row r="3" spans="1:6" s="233" customFormat="1" ht="12.75" thickTop="1">
      <c r="A3" s="1020" t="s">
        <v>661</v>
      </c>
      <c r="B3" s="1635" t="s">
        <v>68</v>
      </c>
      <c r="C3" s="1635" t="s">
        <v>1005</v>
      </c>
      <c r="D3" s="1635" t="s">
        <v>1006</v>
      </c>
      <c r="E3" s="1021" t="s">
        <v>1007</v>
      </c>
      <c r="F3" s="1021"/>
    </row>
    <row r="4" spans="1:6" s="233" customFormat="1" ht="12">
      <c r="A4" s="1022" t="s">
        <v>1008</v>
      </c>
      <c r="B4" s="1636"/>
      <c r="C4" s="1636"/>
      <c r="D4" s="1636"/>
      <c r="E4" s="1023" t="s">
        <v>1006</v>
      </c>
      <c r="F4" s="1021"/>
    </row>
    <row r="5" spans="1:6" s="700" customFormat="1" ht="12">
      <c r="A5" s="1024">
        <v>27</v>
      </c>
      <c r="B5" s="1025">
        <v>13531</v>
      </c>
      <c r="C5" s="1025">
        <v>12805</v>
      </c>
      <c r="D5" s="1025">
        <v>565</v>
      </c>
      <c r="E5" s="1026">
        <v>161</v>
      </c>
      <c r="F5" s="1027"/>
    </row>
    <row r="6" spans="1:6" s="700" customFormat="1" ht="12">
      <c r="A6" s="1028">
        <v>28</v>
      </c>
      <c r="B6" s="1029">
        <v>13148</v>
      </c>
      <c r="C6" s="1029">
        <v>12418</v>
      </c>
      <c r="D6" s="1029">
        <v>556</v>
      </c>
      <c r="E6" s="1030">
        <v>174</v>
      </c>
      <c r="F6" s="1027"/>
    </row>
    <row r="7" spans="1:6" s="700" customFormat="1" ht="12">
      <c r="A7" s="1031">
        <v>29</v>
      </c>
      <c r="B7" s="1032">
        <v>13058</v>
      </c>
      <c r="C7" s="1032">
        <v>12329</v>
      </c>
      <c r="D7" s="1032">
        <v>564</v>
      </c>
      <c r="E7" s="1033">
        <v>165</v>
      </c>
      <c r="F7" s="1027"/>
    </row>
    <row r="8" spans="1:6" ht="13.5">
      <c r="A8" s="112" t="s">
        <v>996</v>
      </c>
      <c r="B8" s="1034"/>
      <c r="C8" s="1034"/>
      <c r="D8" s="1034"/>
      <c r="E8" s="1034"/>
      <c r="F8" s="1034"/>
    </row>
    <row r="9" ht="13.5">
      <c r="B9" s="1035"/>
    </row>
    <row r="10" ht="13.5">
      <c r="B10" s="1035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17.421875" style="75" customWidth="1"/>
    <col min="6" max="16384" width="9.00390625" style="75" customWidth="1"/>
  </cols>
  <sheetData>
    <row r="1" spans="1:5" s="5" customFormat="1" ht="13.5">
      <c r="A1" s="73" t="s">
        <v>1009</v>
      </c>
      <c r="B1" s="115"/>
      <c r="C1" s="115"/>
      <c r="D1" s="115"/>
      <c r="E1" s="414"/>
    </row>
    <row r="2" spans="1:5" ht="14.25" thickBot="1">
      <c r="A2" s="76"/>
      <c r="B2" s="49"/>
      <c r="C2" s="49"/>
      <c r="D2" s="49"/>
      <c r="E2" s="173"/>
    </row>
    <row r="3" spans="1:5" s="21" customFormat="1" ht="12.75" thickTop="1">
      <c r="A3" s="194" t="s">
        <v>1010</v>
      </c>
      <c r="B3" s="1482" t="s">
        <v>1011</v>
      </c>
      <c r="C3" s="1482" t="s">
        <v>1012</v>
      </c>
      <c r="D3" s="221" t="s">
        <v>1013</v>
      </c>
      <c r="E3" s="221"/>
    </row>
    <row r="4" spans="1:5" s="78" customFormat="1" ht="12">
      <c r="A4" s="101" t="s">
        <v>1014</v>
      </c>
      <c r="B4" s="1436"/>
      <c r="C4" s="1436"/>
      <c r="D4" s="684" t="s">
        <v>1015</v>
      </c>
      <c r="E4" s="37" t="s">
        <v>1016</v>
      </c>
    </row>
    <row r="5" spans="1:5" s="16" customFormat="1" ht="12">
      <c r="A5" s="56">
        <v>26</v>
      </c>
      <c r="B5" s="254">
        <v>5668</v>
      </c>
      <c r="C5" s="254">
        <v>7922</v>
      </c>
      <c r="D5" s="254">
        <v>103012</v>
      </c>
      <c r="E5" s="397">
        <v>263670263</v>
      </c>
    </row>
    <row r="6" spans="1:5" s="16" customFormat="1" ht="12">
      <c r="A6" s="60">
        <v>27</v>
      </c>
      <c r="B6" s="106">
        <v>5587</v>
      </c>
      <c r="C6" s="106">
        <v>7761</v>
      </c>
      <c r="D6" s="106">
        <v>103556</v>
      </c>
      <c r="E6" s="244">
        <v>263743094</v>
      </c>
    </row>
    <row r="7" spans="1:5" s="16" customFormat="1" ht="12.75">
      <c r="A7" s="64">
        <v>28</v>
      </c>
      <c r="B7" s="429">
        <v>5445</v>
      </c>
      <c r="C7" s="429">
        <v>7604</v>
      </c>
      <c r="D7" s="429">
        <v>104741</v>
      </c>
      <c r="E7" s="430">
        <v>261796444</v>
      </c>
    </row>
    <row r="8" s="42" customFormat="1" ht="12">
      <c r="A8" s="1036" t="s">
        <v>1017</v>
      </c>
    </row>
    <row r="9" s="42" customFormat="1" ht="13.5" customHeight="1">
      <c r="C9" s="1037"/>
    </row>
    <row r="10" s="42" customFormat="1" ht="13.5" customHeight="1">
      <c r="B10" s="1037"/>
    </row>
    <row r="11" s="42" customFormat="1" ht="12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1002" customWidth="1"/>
    <col min="2" max="2" width="7.421875" style="1002" customWidth="1"/>
    <col min="3" max="3" width="7.57421875" style="1002" customWidth="1"/>
    <col min="4" max="4" width="7.8515625" style="1002" customWidth="1"/>
    <col min="5" max="5" width="10.421875" style="1002" customWidth="1"/>
    <col min="6" max="6" width="8.421875" style="1002" customWidth="1"/>
    <col min="7" max="7" width="8.57421875" style="1002" customWidth="1"/>
    <col min="8" max="8" width="10.421875" style="1002" customWidth="1"/>
    <col min="9" max="9" width="10.28125" style="1002" customWidth="1"/>
    <col min="10" max="10" width="10.421875" style="1002" customWidth="1"/>
    <col min="11" max="16384" width="9.00390625" style="1002" customWidth="1"/>
  </cols>
  <sheetData>
    <row r="1" spans="1:10" s="977" customFormat="1" ht="13.5">
      <c r="A1" s="1038" t="s">
        <v>1018</v>
      </c>
      <c r="B1" s="1039"/>
      <c r="C1" s="1039"/>
      <c r="D1" s="1040"/>
      <c r="E1" s="1040"/>
      <c r="F1" s="1040"/>
      <c r="G1" s="1040"/>
      <c r="H1" s="1040"/>
      <c r="I1" s="1040"/>
      <c r="J1" s="1040"/>
    </row>
    <row r="2" spans="1:10" ht="14.25" thickBot="1">
      <c r="A2" s="1038"/>
      <c r="B2" s="1041"/>
      <c r="C2" s="1041"/>
      <c r="D2" s="1042"/>
      <c r="E2" s="1042"/>
      <c r="F2" s="1042"/>
      <c r="G2" s="1042"/>
      <c r="H2" s="1042"/>
      <c r="I2" s="1042"/>
      <c r="J2" s="1042"/>
    </row>
    <row r="3" spans="1:10" s="1044" customFormat="1" ht="12" thickTop="1">
      <c r="A3" s="1043" t="s">
        <v>759</v>
      </c>
      <c r="B3" s="1688" t="s">
        <v>1019</v>
      </c>
      <c r="C3" s="1689"/>
      <c r="D3" s="1690"/>
      <c r="E3" s="1688" t="s">
        <v>1020</v>
      </c>
      <c r="F3" s="1689"/>
      <c r="G3" s="1690"/>
      <c r="H3" s="1688" t="s">
        <v>1021</v>
      </c>
      <c r="I3" s="1689"/>
      <c r="J3" s="1689"/>
    </row>
    <row r="4" spans="1:10" s="1044" customFormat="1" ht="11.25">
      <c r="A4" s="1691" t="s">
        <v>758</v>
      </c>
      <c r="B4" s="1693" t="s">
        <v>637</v>
      </c>
      <c r="C4" s="1045" t="s">
        <v>1022</v>
      </c>
      <c r="D4" s="1045" t="s">
        <v>1023</v>
      </c>
      <c r="E4" s="1693" t="s">
        <v>637</v>
      </c>
      <c r="F4" s="1045" t="s">
        <v>1022</v>
      </c>
      <c r="G4" s="1045" t="s">
        <v>1023</v>
      </c>
      <c r="H4" s="1694" t="s">
        <v>637</v>
      </c>
      <c r="I4" s="1045" t="s">
        <v>1022</v>
      </c>
      <c r="J4" s="1046" t="s">
        <v>1023</v>
      </c>
    </row>
    <row r="5" spans="1:13" s="1050" customFormat="1" ht="11.25">
      <c r="A5" s="1692"/>
      <c r="B5" s="1471"/>
      <c r="C5" s="1047" t="s">
        <v>1024</v>
      </c>
      <c r="D5" s="1047" t="s">
        <v>1024</v>
      </c>
      <c r="E5" s="1471"/>
      <c r="F5" s="1047" t="s">
        <v>1024</v>
      </c>
      <c r="G5" s="1047" t="s">
        <v>1024</v>
      </c>
      <c r="H5" s="1695"/>
      <c r="I5" s="1047" t="s">
        <v>1024</v>
      </c>
      <c r="J5" s="1048" t="s">
        <v>1024</v>
      </c>
      <c r="K5" s="1049"/>
      <c r="L5" s="1049"/>
      <c r="M5" s="1049"/>
    </row>
    <row r="6" spans="1:13" s="986" customFormat="1" ht="12">
      <c r="A6" s="1051">
        <v>26</v>
      </c>
      <c r="B6" s="1052">
        <v>87672</v>
      </c>
      <c r="C6" s="1052">
        <v>39247</v>
      </c>
      <c r="D6" s="1052">
        <v>48425</v>
      </c>
      <c r="E6" s="1052">
        <v>1444407</v>
      </c>
      <c r="F6" s="1053">
        <v>777116</v>
      </c>
      <c r="G6" s="1053">
        <v>667291</v>
      </c>
      <c r="H6" s="1052">
        <v>2919215</v>
      </c>
      <c r="I6" s="1053">
        <v>1390490</v>
      </c>
      <c r="J6" s="1054">
        <v>1528725</v>
      </c>
      <c r="K6" s="1055"/>
      <c r="L6" s="1055"/>
      <c r="M6" s="1055"/>
    </row>
    <row r="7" spans="1:13" s="986" customFormat="1" ht="12">
      <c r="A7" s="1056">
        <v>27</v>
      </c>
      <c r="B7" s="1057">
        <v>87955</v>
      </c>
      <c r="C7" s="1057">
        <v>39292</v>
      </c>
      <c r="D7" s="1057">
        <v>48663</v>
      </c>
      <c r="E7" s="1057">
        <v>1462200</v>
      </c>
      <c r="F7" s="1058">
        <v>779119</v>
      </c>
      <c r="G7" s="1058">
        <v>683081</v>
      </c>
      <c r="H7" s="1057">
        <v>2974378</v>
      </c>
      <c r="I7" s="1059">
        <v>1404285</v>
      </c>
      <c r="J7" s="1060">
        <v>1570093</v>
      </c>
      <c r="K7" s="1055"/>
      <c r="L7" s="1055"/>
      <c r="M7" s="1055"/>
    </row>
    <row r="8" spans="1:13" s="986" customFormat="1" ht="12">
      <c r="A8" s="1061">
        <v>28</v>
      </c>
      <c r="B8" s="1062">
        <v>87549</v>
      </c>
      <c r="C8" s="1062">
        <v>38745</v>
      </c>
      <c r="D8" s="1062">
        <v>48804</v>
      </c>
      <c r="E8" s="1062">
        <v>1501848</v>
      </c>
      <c r="F8" s="1063">
        <v>793537</v>
      </c>
      <c r="G8" s="1063">
        <v>708311</v>
      </c>
      <c r="H8" s="1062">
        <v>3017937</v>
      </c>
      <c r="I8" s="1064">
        <v>1402638</v>
      </c>
      <c r="J8" s="1065">
        <v>1615299</v>
      </c>
      <c r="K8" s="1055"/>
      <c r="L8" s="1055"/>
      <c r="M8" s="1055"/>
    </row>
    <row r="9" spans="1:13" ht="13.5">
      <c r="A9" s="1066" t="s">
        <v>996</v>
      </c>
      <c r="B9" s="1067"/>
      <c r="C9" s="1067"/>
      <c r="D9" s="1042"/>
      <c r="E9" s="1067"/>
      <c r="F9" s="1067"/>
      <c r="G9" s="1067"/>
      <c r="H9" s="1067"/>
      <c r="I9" s="1067"/>
      <c r="J9" s="1068" t="s">
        <v>1025</v>
      </c>
      <c r="K9" s="1069"/>
      <c r="L9" s="1069"/>
      <c r="M9" s="1069"/>
    </row>
    <row r="10" spans="1:13" ht="13.5">
      <c r="A10" s="1042"/>
      <c r="B10" s="1067"/>
      <c r="C10" s="1067"/>
      <c r="D10" s="1042"/>
      <c r="E10" s="1067"/>
      <c r="F10" s="1067"/>
      <c r="G10" s="1067"/>
      <c r="H10" s="1067"/>
      <c r="I10" s="1067"/>
      <c r="J10" s="1068" t="s">
        <v>1026</v>
      </c>
      <c r="K10" s="1069"/>
      <c r="L10" s="1069"/>
      <c r="M10" s="1069"/>
    </row>
    <row r="11" spans="1:13" ht="13.5">
      <c r="A11" s="1042"/>
      <c r="B11" s="1067"/>
      <c r="C11" s="1070"/>
      <c r="D11" s="1042"/>
      <c r="E11" s="1067"/>
      <c r="F11" s="1067"/>
      <c r="G11" s="1067"/>
      <c r="H11" s="1067"/>
      <c r="I11" s="1067"/>
      <c r="J11" s="1068" t="s">
        <v>1027</v>
      </c>
      <c r="K11" s="1069"/>
      <c r="L11" s="1069"/>
      <c r="M11" s="1069"/>
    </row>
    <row r="12" spans="1:13" ht="13.5">
      <c r="A12" s="1042"/>
      <c r="B12" s="1067"/>
      <c r="C12" s="1071"/>
      <c r="D12" s="1042"/>
      <c r="E12" s="1072"/>
      <c r="F12" s="1067"/>
      <c r="G12" s="1067"/>
      <c r="H12" s="1067"/>
      <c r="I12" s="1067"/>
      <c r="J12" s="1068" t="s">
        <v>1028</v>
      </c>
      <c r="K12" s="1069"/>
      <c r="L12" s="1069"/>
      <c r="M12" s="1069"/>
    </row>
    <row r="13" spans="2:13" ht="13.5">
      <c r="B13" s="1073"/>
      <c r="C13" s="1001"/>
      <c r="E13" s="1069"/>
      <c r="F13" s="1069"/>
      <c r="G13" s="1069"/>
      <c r="H13" s="1073"/>
      <c r="I13" s="1069"/>
      <c r="J13" s="1069"/>
      <c r="K13" s="1069"/>
      <c r="L13" s="1069"/>
      <c r="M13" s="1069"/>
    </row>
    <row r="14" spans="2:13" ht="13.5">
      <c r="B14" s="1073"/>
      <c r="C14" s="1001"/>
      <c r="E14" s="1073"/>
      <c r="F14" s="1069"/>
      <c r="G14" s="1069"/>
      <c r="H14" s="1073"/>
      <c r="I14" s="1069"/>
      <c r="J14" s="1069"/>
      <c r="K14" s="1069"/>
      <c r="L14" s="1069"/>
      <c r="M14" s="1069"/>
    </row>
    <row r="15" spans="2:13" ht="13.5">
      <c r="B15" s="1069"/>
      <c r="C15" s="1074"/>
      <c r="D15" s="1074"/>
      <c r="E15" s="1069"/>
      <c r="F15" s="1069"/>
      <c r="G15" s="1069"/>
      <c r="H15" s="1069"/>
      <c r="I15" s="1069"/>
      <c r="J15" s="1069"/>
      <c r="K15" s="1069"/>
      <c r="L15" s="1069"/>
      <c r="M15" s="1069"/>
    </row>
    <row r="16" spans="2:13" ht="13.5">
      <c r="B16" s="1069"/>
      <c r="C16" s="1074"/>
      <c r="D16" s="1074"/>
      <c r="E16" s="1069"/>
      <c r="F16" s="1069"/>
      <c r="G16" s="1069"/>
      <c r="H16" s="1069"/>
      <c r="I16" s="1069"/>
      <c r="J16" s="1069"/>
      <c r="K16" s="1069"/>
      <c r="L16" s="1069"/>
      <c r="M16" s="1069"/>
    </row>
    <row r="17" spans="2:13" ht="13.5">
      <c r="B17" s="1069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</row>
    <row r="18" spans="2:13" ht="13.5">
      <c r="B18" s="1069"/>
      <c r="C18" s="1069"/>
      <c r="D18" s="1069"/>
      <c r="E18" s="1069"/>
      <c r="F18" s="1069"/>
      <c r="G18" s="1069"/>
      <c r="H18" s="1069"/>
      <c r="I18" s="1069"/>
      <c r="J18" s="1069"/>
      <c r="K18" s="1069"/>
      <c r="L18" s="1069"/>
      <c r="M18" s="1069"/>
    </row>
    <row r="19" spans="2:13" ht="13.5">
      <c r="B19" s="1069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</row>
    <row r="20" spans="2:13" ht="13.5">
      <c r="B20" s="1069"/>
      <c r="C20" s="1069"/>
      <c r="D20" s="1069"/>
      <c r="E20" s="1069"/>
      <c r="F20" s="1069"/>
      <c r="G20" s="1069"/>
      <c r="H20" s="1069"/>
      <c r="I20" s="1069"/>
      <c r="J20" s="1069"/>
      <c r="K20" s="1069"/>
      <c r="L20" s="1069"/>
      <c r="M20" s="1069"/>
    </row>
    <row r="21" spans="2:13" ht="13.5">
      <c r="B21" s="1069"/>
      <c r="C21" s="1069"/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</row>
    <row r="22" spans="2:13" ht="13.5">
      <c r="B22" s="1069"/>
      <c r="C22" s="1069"/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</row>
    <row r="23" spans="2:13" ht="13.5">
      <c r="B23" s="1069"/>
      <c r="C23" s="1069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</row>
    <row r="25" ht="13.5">
      <c r="F25" s="1075"/>
    </row>
  </sheetData>
  <sheetProtection/>
  <mergeCells count="7">
    <mergeCell ref="B3:D3"/>
    <mergeCell ref="E3:G3"/>
    <mergeCell ref="H3:J3"/>
    <mergeCell ref="A4:A5"/>
    <mergeCell ref="B4:B5"/>
    <mergeCell ref="E4:E5"/>
    <mergeCell ref="H4:H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4.140625" style="5" customWidth="1"/>
    <col min="7" max="8" width="10.8515625" style="5" customWidth="1"/>
    <col min="9" max="16384" width="9.00390625" style="5" customWidth="1"/>
  </cols>
  <sheetData>
    <row r="1" spans="1:9" ht="13.5">
      <c r="A1" s="73" t="s">
        <v>79</v>
      </c>
      <c r="B1" s="74"/>
      <c r="C1" s="74"/>
      <c r="D1" s="74"/>
      <c r="E1" s="74"/>
      <c r="F1" s="74"/>
      <c r="I1" s="75"/>
    </row>
    <row r="2" spans="1:9" ht="14.25" thickBot="1">
      <c r="A2" s="76"/>
      <c r="B2" s="49"/>
      <c r="C2" s="49"/>
      <c r="D2" s="49"/>
      <c r="E2" s="49"/>
      <c r="F2" s="97" t="s">
        <v>80</v>
      </c>
      <c r="G2" s="115"/>
      <c r="H2" s="97"/>
      <c r="I2" s="75"/>
    </row>
    <row r="3" spans="1:7" s="21" customFormat="1" ht="12.75" thickTop="1">
      <c r="A3" s="98" t="s">
        <v>67</v>
      </c>
      <c r="B3" s="1437" t="s">
        <v>68</v>
      </c>
      <c r="C3" s="99" t="s">
        <v>81</v>
      </c>
      <c r="D3" s="100"/>
      <c r="E3" s="116"/>
      <c r="F3" s="1446" t="s">
        <v>82</v>
      </c>
      <c r="G3" s="78"/>
    </row>
    <row r="4" spans="1:7" s="21" customFormat="1" ht="12">
      <c r="A4" s="101" t="s">
        <v>83</v>
      </c>
      <c r="B4" s="1440"/>
      <c r="C4" s="117" t="s">
        <v>68</v>
      </c>
      <c r="D4" s="103" t="s">
        <v>84</v>
      </c>
      <c r="E4" s="118" t="s">
        <v>85</v>
      </c>
      <c r="F4" s="1447"/>
      <c r="G4" s="119"/>
    </row>
    <row r="5" spans="1:7" s="21" customFormat="1" ht="12">
      <c r="A5" s="56">
        <v>27</v>
      </c>
      <c r="B5" s="120">
        <v>18936</v>
      </c>
      <c r="C5" s="120">
        <v>1053</v>
      </c>
      <c r="D5" s="120">
        <v>423</v>
      </c>
      <c r="E5" s="120">
        <v>630</v>
      </c>
      <c r="F5" s="121">
        <v>17883</v>
      </c>
      <c r="G5" s="122"/>
    </row>
    <row r="6" spans="1:8" s="21" customFormat="1" ht="12">
      <c r="A6" s="60">
        <v>28</v>
      </c>
      <c r="B6" s="123">
        <v>18771</v>
      </c>
      <c r="C6" s="123">
        <v>991</v>
      </c>
      <c r="D6" s="123">
        <v>424</v>
      </c>
      <c r="E6" s="123">
        <v>567</v>
      </c>
      <c r="F6" s="124">
        <v>17780</v>
      </c>
      <c r="G6" s="125"/>
      <c r="H6" s="126"/>
    </row>
    <row r="7" spans="1:8" s="21" customFormat="1" ht="12">
      <c r="A7" s="64">
        <v>29</v>
      </c>
      <c r="B7" s="127">
        <f>C7+F7</f>
        <v>18683</v>
      </c>
      <c r="C7" s="127">
        <v>1070</v>
      </c>
      <c r="D7" s="127">
        <v>453</v>
      </c>
      <c r="E7" s="127">
        <v>617</v>
      </c>
      <c r="F7" s="128">
        <v>17613</v>
      </c>
      <c r="G7" s="125"/>
      <c r="H7" s="126"/>
    </row>
    <row r="8" spans="1:9" ht="13.5">
      <c r="A8" s="91" t="s">
        <v>76</v>
      </c>
      <c r="B8" s="42"/>
      <c r="C8" s="42"/>
      <c r="D8" s="42"/>
      <c r="E8" s="42"/>
      <c r="F8" s="129"/>
      <c r="G8" s="130"/>
      <c r="I8" s="42"/>
    </row>
    <row r="9" spans="1:7" ht="13.5">
      <c r="A9" s="131"/>
      <c r="B9" s="131"/>
      <c r="C9" s="131"/>
      <c r="D9" s="131"/>
      <c r="E9" s="131"/>
      <c r="F9" s="129"/>
      <c r="G9" s="131"/>
    </row>
    <row r="10" ht="13.5">
      <c r="C10" s="132"/>
    </row>
    <row r="14" spans="1:11" s="2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21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21" customFormat="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21" customFormat="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2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sheetProtection/>
  <mergeCells count="2">
    <mergeCell ref="B3:B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5.140625" style="114" customWidth="1"/>
    <col min="2" max="2" width="5.8515625" style="114" customWidth="1"/>
    <col min="3" max="3" width="4.421875" style="114" bestFit="1" customWidth="1"/>
    <col min="4" max="4" width="5.421875" style="114" customWidth="1"/>
    <col min="5" max="5" width="6.57421875" style="114" customWidth="1"/>
    <col min="6" max="6" width="6.421875" style="114" bestFit="1" customWidth="1"/>
    <col min="7" max="7" width="6.140625" style="114" customWidth="1"/>
    <col min="8" max="8" width="5.421875" style="114" customWidth="1"/>
    <col min="9" max="9" width="4.421875" style="114" bestFit="1" customWidth="1"/>
    <col min="10" max="10" width="6.00390625" style="114" customWidth="1"/>
    <col min="11" max="11" width="3.421875" style="114" bestFit="1" customWidth="1"/>
    <col min="12" max="12" width="4.57421875" style="114" bestFit="1" customWidth="1"/>
    <col min="13" max="14" width="5.421875" style="114" customWidth="1"/>
    <col min="15" max="15" width="6.00390625" style="114" customWidth="1"/>
    <col min="16" max="16" width="6.140625" style="114" customWidth="1"/>
    <col min="17" max="16384" width="8.7109375" style="114" customWidth="1"/>
  </cols>
  <sheetData>
    <row r="1" spans="1:17" ht="13.5">
      <c r="A1" s="689" t="s">
        <v>1029</v>
      </c>
      <c r="Q1" s="113"/>
    </row>
    <row r="2" spans="1:17" ht="14.25" thickBot="1">
      <c r="A2" s="1076"/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13"/>
    </row>
    <row r="3" spans="1:17" ht="14.25" thickTop="1">
      <c r="A3" s="1696" t="s">
        <v>46</v>
      </c>
      <c r="B3" s="1078" t="s">
        <v>1030</v>
      </c>
      <c r="C3" s="1079"/>
      <c r="D3" s="1078"/>
      <c r="E3" s="1698" t="s">
        <v>1031</v>
      </c>
      <c r="F3" s="1699"/>
      <c r="G3" s="1699"/>
      <c r="H3" s="1699"/>
      <c r="I3" s="1699"/>
      <c r="J3" s="1699"/>
      <c r="K3" s="1699"/>
      <c r="L3" s="1699"/>
      <c r="M3" s="1699"/>
      <c r="N3" s="1699"/>
      <c r="O3" s="1699"/>
      <c r="P3" s="1699"/>
      <c r="Q3" s="900"/>
    </row>
    <row r="4" spans="1:16" ht="13.5">
      <c r="A4" s="1697"/>
      <c r="B4" s="1080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2"/>
    </row>
    <row r="5" spans="1:17" s="1089" customFormat="1" ht="125.25">
      <c r="A5" s="1083" t="s">
        <v>854</v>
      </c>
      <c r="B5" s="1084" t="s">
        <v>1032</v>
      </c>
      <c r="C5" s="1085" t="s">
        <v>1033</v>
      </c>
      <c r="D5" s="1085" t="s">
        <v>1034</v>
      </c>
      <c r="E5" s="1085" t="s">
        <v>1035</v>
      </c>
      <c r="F5" s="1700" t="s">
        <v>1036</v>
      </c>
      <c r="G5" s="1700" t="s">
        <v>1037</v>
      </c>
      <c r="H5" s="1700" t="s">
        <v>1038</v>
      </c>
      <c r="I5" s="1085" t="s">
        <v>1039</v>
      </c>
      <c r="J5" s="1700" t="s">
        <v>1040</v>
      </c>
      <c r="K5" s="1085" t="s">
        <v>1041</v>
      </c>
      <c r="L5" s="1702" t="s">
        <v>1042</v>
      </c>
      <c r="M5" s="1700" t="s">
        <v>1043</v>
      </c>
      <c r="N5" s="1702" t="s">
        <v>1044</v>
      </c>
      <c r="O5" s="1086" t="s">
        <v>1045</v>
      </c>
      <c r="P5" s="1087" t="s">
        <v>1046</v>
      </c>
      <c r="Q5" s="1088"/>
    </row>
    <row r="6" spans="1:16" ht="13.5">
      <c r="A6" s="1090"/>
      <c r="B6" s="1091"/>
      <c r="C6" s="1092"/>
      <c r="D6" s="1092"/>
      <c r="E6" s="1092"/>
      <c r="F6" s="1701"/>
      <c r="G6" s="1701"/>
      <c r="H6" s="1701"/>
      <c r="I6" s="1093"/>
      <c r="J6" s="1701"/>
      <c r="K6" s="1093"/>
      <c r="L6" s="1703"/>
      <c r="M6" s="1701"/>
      <c r="N6" s="1703"/>
      <c r="O6" s="1094"/>
      <c r="P6" s="1095"/>
    </row>
    <row r="7" spans="1:17" s="1102" customFormat="1" ht="12">
      <c r="A7" s="1096">
        <v>26</v>
      </c>
      <c r="B7" s="1097">
        <v>1939</v>
      </c>
      <c r="C7" s="1097">
        <v>564</v>
      </c>
      <c r="D7" s="1098">
        <v>-20</v>
      </c>
      <c r="E7" s="1097">
        <v>12807</v>
      </c>
      <c r="F7" s="1097">
        <v>1127</v>
      </c>
      <c r="G7" s="1097">
        <v>4038</v>
      </c>
      <c r="H7" s="1097">
        <v>118</v>
      </c>
      <c r="I7" s="1097">
        <v>291</v>
      </c>
      <c r="J7" s="1097">
        <v>3043</v>
      </c>
      <c r="K7" s="1097">
        <v>18</v>
      </c>
      <c r="L7" s="1097">
        <v>108</v>
      </c>
      <c r="M7" s="1097">
        <v>177</v>
      </c>
      <c r="N7" s="1099">
        <v>143</v>
      </c>
      <c r="O7" s="1097">
        <v>1571</v>
      </c>
      <c r="P7" s="1100">
        <v>2173</v>
      </c>
      <c r="Q7" s="1101"/>
    </row>
    <row r="8" spans="1:17" s="1109" customFormat="1" ht="12">
      <c r="A8" s="1103">
        <v>27</v>
      </c>
      <c r="B8" s="1104">
        <v>2088</v>
      </c>
      <c r="C8" s="1104">
        <v>492</v>
      </c>
      <c r="D8" s="1105">
        <v>-16</v>
      </c>
      <c r="E8" s="1104">
        <v>10586</v>
      </c>
      <c r="F8" s="1104">
        <v>756</v>
      </c>
      <c r="G8" s="1104">
        <v>3392</v>
      </c>
      <c r="H8" s="1104">
        <v>35</v>
      </c>
      <c r="I8" s="1104">
        <v>114</v>
      </c>
      <c r="J8" s="1104">
        <v>2625</v>
      </c>
      <c r="K8" s="1104">
        <v>13</v>
      </c>
      <c r="L8" s="1104">
        <v>89</v>
      </c>
      <c r="M8" s="1104">
        <v>318</v>
      </c>
      <c r="N8" s="1106">
        <v>131</v>
      </c>
      <c r="O8" s="1104">
        <v>1655</v>
      </c>
      <c r="P8" s="1107">
        <v>1458</v>
      </c>
      <c r="Q8" s="1108"/>
    </row>
    <row r="9" spans="1:17" s="1109" customFormat="1" ht="12">
      <c r="A9" s="1110">
        <v>28</v>
      </c>
      <c r="B9" s="1111">
        <v>2300</v>
      </c>
      <c r="C9" s="1111">
        <v>505</v>
      </c>
      <c r="D9" s="1112">
        <v>-18</v>
      </c>
      <c r="E9" s="1111">
        <v>10932</v>
      </c>
      <c r="F9" s="1111">
        <v>504</v>
      </c>
      <c r="G9" s="1111">
        <v>3278</v>
      </c>
      <c r="H9" s="1111">
        <v>30</v>
      </c>
      <c r="I9" s="1111">
        <v>194</v>
      </c>
      <c r="J9" s="1111">
        <v>3330</v>
      </c>
      <c r="K9" s="1111">
        <v>4</v>
      </c>
      <c r="L9" s="1111">
        <v>122</v>
      </c>
      <c r="M9" s="1111">
        <v>441</v>
      </c>
      <c r="N9" s="1113">
        <v>149</v>
      </c>
      <c r="O9" s="1111">
        <v>1573</v>
      </c>
      <c r="P9" s="1114">
        <v>1307</v>
      </c>
      <c r="Q9" s="1108"/>
    </row>
    <row r="10" spans="1:17" s="734" customFormat="1" ht="11.25">
      <c r="A10" s="826" t="s">
        <v>988</v>
      </c>
      <c r="Q10" s="900"/>
    </row>
  </sheetData>
  <sheetProtection/>
  <mergeCells count="9">
    <mergeCell ref="A3:A4"/>
    <mergeCell ref="E3:P3"/>
    <mergeCell ref="F5:F6"/>
    <mergeCell ref="G5:G6"/>
    <mergeCell ref="H5:H6"/>
    <mergeCell ref="J5:J6"/>
    <mergeCell ref="L5:L6"/>
    <mergeCell ref="M5:M6"/>
    <mergeCell ref="N5:N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114" customWidth="1"/>
    <col min="2" max="2" width="10.8515625" style="114" customWidth="1"/>
    <col min="3" max="3" width="13.140625" style="114" customWidth="1"/>
    <col min="4" max="4" width="14.00390625" style="114" customWidth="1"/>
    <col min="5" max="6" width="14.140625" style="114" customWidth="1"/>
    <col min="7" max="7" width="12.421875" style="114" customWidth="1"/>
    <col min="8" max="16384" width="9.00390625" style="114" customWidth="1"/>
  </cols>
  <sheetData>
    <row r="1" ht="13.5">
      <c r="A1" s="1115" t="s">
        <v>1047</v>
      </c>
    </row>
    <row r="2" ht="14.25" thickBot="1">
      <c r="A2" s="689"/>
    </row>
    <row r="3" spans="1:7" s="233" customFormat="1" ht="12.75" thickTop="1">
      <c r="A3" s="1116" t="s">
        <v>680</v>
      </c>
      <c r="B3" s="1704" t="s">
        <v>1048</v>
      </c>
      <c r="C3" s="1705"/>
      <c r="D3" s="1706" t="s">
        <v>1049</v>
      </c>
      <c r="E3" s="1706" t="s">
        <v>1050</v>
      </c>
      <c r="F3" s="1706" t="s">
        <v>1051</v>
      </c>
      <c r="G3" s="1704" t="s">
        <v>1052</v>
      </c>
    </row>
    <row r="4" spans="1:7" s="233" customFormat="1" ht="24">
      <c r="A4" s="1117" t="s">
        <v>1053</v>
      </c>
      <c r="B4" s="1118"/>
      <c r="C4" s="1119" t="s">
        <v>1054</v>
      </c>
      <c r="D4" s="1707"/>
      <c r="E4" s="1707"/>
      <c r="F4" s="1707"/>
      <c r="G4" s="1708"/>
    </row>
    <row r="5" spans="1:7" s="233" customFormat="1" ht="12">
      <c r="A5" s="1012">
        <v>26</v>
      </c>
      <c r="B5" s="1120">
        <v>406040</v>
      </c>
      <c r="C5" s="1014">
        <v>242399</v>
      </c>
      <c r="D5" s="1014">
        <v>57825</v>
      </c>
      <c r="E5" s="1014">
        <v>1118</v>
      </c>
      <c r="F5" s="1121">
        <v>31784</v>
      </c>
      <c r="G5" s="1014">
        <v>20158</v>
      </c>
    </row>
    <row r="6" spans="1:7" s="233" customFormat="1" ht="12">
      <c r="A6" s="1012">
        <v>27</v>
      </c>
      <c r="B6" s="1121">
        <v>413731</v>
      </c>
      <c r="C6" s="1121">
        <v>254821</v>
      </c>
      <c r="D6" s="1121">
        <v>56965</v>
      </c>
      <c r="E6" s="1121">
        <v>1803</v>
      </c>
      <c r="F6" s="1121">
        <v>47844</v>
      </c>
      <c r="G6" s="1014">
        <v>20551</v>
      </c>
    </row>
    <row r="7" spans="1:7" s="233" customFormat="1" ht="12">
      <c r="A7" s="1015">
        <v>28</v>
      </c>
      <c r="B7" s="1122">
        <v>415758</v>
      </c>
      <c r="C7" s="1122">
        <v>263305</v>
      </c>
      <c r="D7" s="1122">
        <v>53302</v>
      </c>
      <c r="E7" s="1122">
        <v>1851</v>
      </c>
      <c r="F7" s="1122">
        <v>45833</v>
      </c>
      <c r="G7" s="1016">
        <v>17753</v>
      </c>
    </row>
    <row r="8" spans="1:7" s="824" customFormat="1" ht="10.5">
      <c r="A8" s="191" t="s">
        <v>1055</v>
      </c>
      <c r="B8" s="1123"/>
      <c r="C8" s="1123"/>
      <c r="D8" s="112"/>
      <c r="E8" s="1124"/>
      <c r="F8" s="1124"/>
      <c r="G8" s="898"/>
    </row>
    <row r="9" spans="4:7" s="824" customFormat="1" ht="10.5">
      <c r="D9" s="112"/>
      <c r="E9" s="112"/>
      <c r="F9" s="112"/>
      <c r="G9" s="263"/>
    </row>
    <row r="10" spans="2:7" ht="13.5">
      <c r="B10" s="1125"/>
      <c r="C10" s="1125"/>
      <c r="D10" s="822"/>
      <c r="E10" s="822"/>
      <c r="F10" s="822"/>
      <c r="G10" s="263"/>
    </row>
  </sheetData>
  <sheetProtection/>
  <mergeCells count="5">
    <mergeCell ref="B3:C3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153" customWidth="1"/>
    <col min="2" max="7" width="12.8515625" style="1154" customWidth="1"/>
    <col min="8" max="16384" width="9.00390625" style="1154" customWidth="1"/>
  </cols>
  <sheetData>
    <row r="1" spans="1:7" s="1128" customFormat="1" ht="13.5">
      <c r="A1" s="1126" t="s">
        <v>1056</v>
      </c>
      <c r="B1" s="1127"/>
      <c r="C1" s="1127"/>
      <c r="D1" s="1127"/>
      <c r="E1" s="1127"/>
      <c r="F1" s="1127"/>
      <c r="G1" s="1127"/>
    </row>
    <row r="2" spans="1:7" s="1131" customFormat="1" ht="14.25" thickBot="1">
      <c r="A2" s="1129"/>
      <c r="B2" s="1130"/>
      <c r="C2" s="1130"/>
      <c r="D2" s="1130"/>
      <c r="E2" s="1130"/>
      <c r="F2" s="1130"/>
      <c r="G2" s="1130"/>
    </row>
    <row r="3" spans="1:7" s="1135" customFormat="1" ht="12.75" thickTop="1">
      <c r="A3" s="1132" t="s">
        <v>160</v>
      </c>
      <c r="B3" s="1133" t="s">
        <v>1057</v>
      </c>
      <c r="C3" s="1133"/>
      <c r="D3" s="1134"/>
      <c r="E3" s="1133" t="s">
        <v>1058</v>
      </c>
      <c r="F3" s="1133"/>
      <c r="G3" s="1133"/>
    </row>
    <row r="4" spans="1:7" s="1135" customFormat="1" ht="12">
      <c r="A4" s="1136" t="s">
        <v>796</v>
      </c>
      <c r="B4" s="1137" t="s">
        <v>1059</v>
      </c>
      <c r="C4" s="1138" t="s">
        <v>1060</v>
      </c>
      <c r="D4" s="1139" t="s">
        <v>1061</v>
      </c>
      <c r="E4" s="1140" t="s">
        <v>1062</v>
      </c>
      <c r="F4" s="1138" t="s">
        <v>1063</v>
      </c>
      <c r="G4" s="1140" t="s">
        <v>1061</v>
      </c>
    </row>
    <row r="5" spans="1:7" s="1135" customFormat="1" ht="12">
      <c r="A5" s="1141">
        <v>26</v>
      </c>
      <c r="B5" s="1025">
        <v>326132</v>
      </c>
      <c r="C5" s="1025">
        <v>125466</v>
      </c>
      <c r="D5" s="1142">
        <v>38.5</v>
      </c>
      <c r="E5" s="1025">
        <v>675654</v>
      </c>
      <c r="F5" s="1025">
        <v>207207</v>
      </c>
      <c r="G5" s="1143">
        <v>30.7</v>
      </c>
    </row>
    <row r="6" spans="1:7" s="1135" customFormat="1" ht="12">
      <c r="A6" s="1144">
        <v>27</v>
      </c>
      <c r="B6" s="1029">
        <v>331749</v>
      </c>
      <c r="C6" s="1029">
        <v>121677</v>
      </c>
      <c r="D6" s="1145">
        <v>36.7</v>
      </c>
      <c r="E6" s="1029">
        <v>680109</v>
      </c>
      <c r="F6" s="1029">
        <v>196980</v>
      </c>
      <c r="G6" s="1146">
        <v>28.96</v>
      </c>
    </row>
    <row r="7" spans="1:7" s="1135" customFormat="1" ht="12">
      <c r="A7" s="1147">
        <v>28</v>
      </c>
      <c r="B7" s="1032">
        <v>337238</v>
      </c>
      <c r="C7" s="1032">
        <v>116108</v>
      </c>
      <c r="D7" s="1148">
        <v>34.4</v>
      </c>
      <c r="E7" s="1032">
        <v>682950</v>
      </c>
      <c r="F7" s="1032">
        <v>183283</v>
      </c>
      <c r="G7" s="1149">
        <v>26.8</v>
      </c>
    </row>
    <row r="8" spans="1:7" s="1131" customFormat="1" ht="11.25">
      <c r="A8" s="112" t="s">
        <v>1064</v>
      </c>
      <c r="B8" s="1150"/>
      <c r="C8" s="1150"/>
      <c r="D8" s="1150"/>
      <c r="E8" s="1150"/>
      <c r="F8" s="1150"/>
      <c r="G8" s="1151" t="s">
        <v>1065</v>
      </c>
    </row>
    <row r="9" s="1131" customFormat="1" ht="11.25">
      <c r="A9" s="1152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C1">
      <selection activeCell="D1" sqref="D1"/>
    </sheetView>
  </sheetViews>
  <sheetFormatPr defaultColWidth="9.140625" defaultRowHeight="15"/>
  <cols>
    <col min="1" max="1" width="6.140625" style="5" customWidth="1"/>
    <col min="2" max="2" width="9.57421875" style="5" customWidth="1"/>
    <col min="3" max="3" width="10.421875" style="5" customWidth="1"/>
    <col min="4" max="4" width="8.140625" style="5" customWidth="1"/>
    <col min="5" max="5" width="9.57421875" style="5" customWidth="1"/>
    <col min="6" max="6" width="10.140625" style="5" customWidth="1"/>
    <col min="7" max="7" width="8.140625" style="5" customWidth="1"/>
    <col min="8" max="9" width="9.57421875" style="5" customWidth="1"/>
    <col min="10" max="10" width="8.140625" style="5" customWidth="1"/>
    <col min="11" max="11" width="2.28125" style="5" customWidth="1"/>
    <col min="12" max="16384" width="9.00390625" style="5" customWidth="1"/>
  </cols>
  <sheetData>
    <row r="1" spans="1:10" ht="13.5">
      <c r="A1" s="1155" t="s">
        <v>1066</v>
      </c>
      <c r="B1" s="1156"/>
      <c r="C1" s="1156"/>
      <c r="D1" s="1156"/>
      <c r="E1" s="1157"/>
      <c r="F1" s="1157"/>
      <c r="G1" s="1157"/>
      <c r="H1" s="1157"/>
      <c r="I1" s="1157"/>
      <c r="J1" s="1157"/>
    </row>
    <row r="2" spans="1:10" ht="14.25" thickBot="1">
      <c r="A2" s="1158"/>
      <c r="B2" s="1159"/>
      <c r="C2" s="1159"/>
      <c r="D2" s="1159"/>
      <c r="E2" s="1160"/>
      <c r="F2" s="1160"/>
      <c r="G2" s="1160"/>
      <c r="H2" s="1160"/>
      <c r="I2" s="1160"/>
      <c r="J2" s="1160"/>
    </row>
    <row r="3" spans="1:10" ht="14.25" thickTop="1">
      <c r="A3" s="1161" t="s">
        <v>46</v>
      </c>
      <c r="B3" s="1162" t="s">
        <v>1067</v>
      </c>
      <c r="C3" s="1163"/>
      <c r="D3" s="1163"/>
      <c r="E3" s="1162" t="s">
        <v>1068</v>
      </c>
      <c r="F3" s="1163"/>
      <c r="G3" s="1164"/>
      <c r="H3" s="1162" t="s">
        <v>1069</v>
      </c>
      <c r="I3" s="1163"/>
      <c r="J3" s="1165"/>
    </row>
    <row r="4" spans="1:10" ht="13.5">
      <c r="A4" s="1166" t="s">
        <v>854</v>
      </c>
      <c r="B4" s="1167" t="s">
        <v>1070</v>
      </c>
      <c r="C4" s="1168" t="s">
        <v>1071</v>
      </c>
      <c r="D4" s="1169" t="s">
        <v>1072</v>
      </c>
      <c r="E4" s="1168" t="s">
        <v>1073</v>
      </c>
      <c r="F4" s="1169" t="s">
        <v>1074</v>
      </c>
      <c r="G4" s="1169" t="s">
        <v>1072</v>
      </c>
      <c r="H4" s="1168" t="s">
        <v>1073</v>
      </c>
      <c r="I4" s="1169" t="s">
        <v>1074</v>
      </c>
      <c r="J4" s="1170" t="s">
        <v>1072</v>
      </c>
    </row>
    <row r="5" spans="1:10" ht="13.5">
      <c r="A5" s="1171">
        <v>26</v>
      </c>
      <c r="B5" s="1172">
        <v>27846903</v>
      </c>
      <c r="C5" s="1172">
        <v>18166384</v>
      </c>
      <c r="D5" s="1173">
        <v>65.24</v>
      </c>
      <c r="E5" s="1174">
        <v>20521723</v>
      </c>
      <c r="F5" s="1174">
        <v>16635147</v>
      </c>
      <c r="G5" s="1173">
        <v>81.06</v>
      </c>
      <c r="H5" s="1174">
        <v>7325180</v>
      </c>
      <c r="I5" s="1174">
        <v>1531236</v>
      </c>
      <c r="J5" s="1175">
        <v>20.9</v>
      </c>
    </row>
    <row r="6" spans="1:10" ht="13.5">
      <c r="A6" s="1176">
        <v>27</v>
      </c>
      <c r="B6" s="1177">
        <v>27402905</v>
      </c>
      <c r="C6" s="1177">
        <v>18073770</v>
      </c>
      <c r="D6" s="1178">
        <v>65.96</v>
      </c>
      <c r="E6" s="1179">
        <v>19807094</v>
      </c>
      <c r="F6" s="1179">
        <v>16281892</v>
      </c>
      <c r="G6" s="1178">
        <v>82.2</v>
      </c>
      <c r="H6" s="1179">
        <v>7595811</v>
      </c>
      <c r="I6" s="1179">
        <v>1791878</v>
      </c>
      <c r="J6" s="1180">
        <v>23.59</v>
      </c>
    </row>
    <row r="7" spans="1:10" s="160" customFormat="1" ht="11.25">
      <c r="A7" s="1181">
        <v>28</v>
      </c>
      <c r="B7" s="1182">
        <v>27031151</v>
      </c>
      <c r="C7" s="1182">
        <v>17608155</v>
      </c>
      <c r="D7" s="1183">
        <v>65.14</v>
      </c>
      <c r="E7" s="1182">
        <v>19488069</v>
      </c>
      <c r="F7" s="1182">
        <v>16180088</v>
      </c>
      <c r="G7" s="1183">
        <v>83.03</v>
      </c>
      <c r="H7" s="1182">
        <v>7543082</v>
      </c>
      <c r="I7" s="1182">
        <v>1428067</v>
      </c>
      <c r="J7" s="1184">
        <v>18.93</v>
      </c>
    </row>
    <row r="8" spans="1:10" ht="13.5">
      <c r="A8" s="42" t="s">
        <v>1064</v>
      </c>
      <c r="B8" s="1185"/>
      <c r="C8" s="1186"/>
      <c r="D8" s="1185"/>
      <c r="E8" s="1185"/>
      <c r="F8" s="1185"/>
      <c r="G8" s="1185"/>
      <c r="H8" s="1185"/>
      <c r="I8" s="1185"/>
      <c r="J8" s="1161" t="s">
        <v>1075</v>
      </c>
    </row>
    <row r="9" ht="13.5">
      <c r="J9" s="927"/>
    </row>
    <row r="10" spans="2:10" ht="13.5">
      <c r="B10" s="1187"/>
      <c r="C10" s="1187"/>
      <c r="D10" s="1187"/>
      <c r="J10" s="927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6384" width="11.7109375" style="1192" customWidth="1"/>
  </cols>
  <sheetData>
    <row r="1" spans="1:8" s="1190" customFormat="1" ht="13.5">
      <c r="A1" s="1155" t="s">
        <v>1076</v>
      </c>
      <c r="B1" s="1188"/>
      <c r="C1" s="1188"/>
      <c r="D1" s="1188"/>
      <c r="E1" s="1188"/>
      <c r="F1" s="1189"/>
      <c r="G1" s="1188"/>
      <c r="H1" s="1188"/>
    </row>
    <row r="2" spans="1:8" ht="14.25" thickBot="1">
      <c r="A2" s="1158"/>
      <c r="B2" s="1191"/>
      <c r="C2" s="1191"/>
      <c r="D2" s="1191"/>
      <c r="E2" s="1191"/>
      <c r="F2" s="1191"/>
      <c r="G2" s="1191"/>
      <c r="H2" s="1191"/>
    </row>
    <row r="3" spans="1:8" s="1198" customFormat="1" ht="12.75" thickTop="1">
      <c r="A3" s="1193" t="s">
        <v>46</v>
      </c>
      <c r="B3" s="1194"/>
      <c r="C3" s="1195" t="s">
        <v>1077</v>
      </c>
      <c r="D3" s="1196"/>
      <c r="E3" s="1195" t="s">
        <v>1078</v>
      </c>
      <c r="F3" s="1197"/>
      <c r="G3" s="1196" t="s">
        <v>1079</v>
      </c>
      <c r="H3" s="1196"/>
    </row>
    <row r="4" spans="1:8" s="1198" customFormat="1" ht="12">
      <c r="A4" s="195"/>
      <c r="B4" s="1199" t="s">
        <v>1080</v>
      </c>
      <c r="C4" s="1200" t="s">
        <v>1081</v>
      </c>
      <c r="D4" s="1709" t="s">
        <v>1082</v>
      </c>
      <c r="E4" s="1709" t="s">
        <v>1080</v>
      </c>
      <c r="F4" s="1709" t="s">
        <v>1082</v>
      </c>
      <c r="G4" s="1709" t="s">
        <v>1080</v>
      </c>
      <c r="H4" s="1710" t="s">
        <v>1082</v>
      </c>
    </row>
    <row r="5" spans="1:8" s="1198" customFormat="1" ht="12">
      <c r="A5" s="1201" t="s">
        <v>854</v>
      </c>
      <c r="B5" s="1202"/>
      <c r="C5" s="1203" t="s">
        <v>1083</v>
      </c>
      <c r="D5" s="1436"/>
      <c r="E5" s="1436"/>
      <c r="F5" s="1436"/>
      <c r="G5" s="1436"/>
      <c r="H5" s="1439"/>
    </row>
    <row r="6" spans="1:8" s="1208" customFormat="1" ht="12">
      <c r="A6" s="1204">
        <v>26</v>
      </c>
      <c r="B6" s="1205">
        <v>3423250</v>
      </c>
      <c r="C6" s="1206">
        <v>1.2013793909296722</v>
      </c>
      <c r="D6" s="1205">
        <v>19205.240165632076</v>
      </c>
      <c r="E6" s="1206">
        <v>26.95748383692819</v>
      </c>
      <c r="F6" s="1205">
        <v>517724.95134935074</v>
      </c>
      <c r="G6" s="1206">
        <v>16.182365676792315</v>
      </c>
      <c r="H6" s="1207">
        <v>310786.21927087766</v>
      </c>
    </row>
    <row r="7" spans="1:8" s="1208" customFormat="1" ht="12">
      <c r="A7" s="1199">
        <v>27</v>
      </c>
      <c r="B7" s="25">
        <v>3329580</v>
      </c>
      <c r="C7" s="1209">
        <v>1.18</v>
      </c>
      <c r="D7" s="25">
        <v>19587</v>
      </c>
      <c r="E7" s="1209">
        <v>26.85</v>
      </c>
      <c r="F7" s="25">
        <v>525840</v>
      </c>
      <c r="G7" s="1209">
        <v>16.42</v>
      </c>
      <c r="H7" s="1210">
        <v>321573</v>
      </c>
    </row>
    <row r="8" spans="1:8" s="1208" customFormat="1" ht="12">
      <c r="A8" s="1211">
        <v>28</v>
      </c>
      <c r="B8" s="66">
        <v>3139845</v>
      </c>
      <c r="C8" s="1212">
        <f>ROUND((3620934+46548+18113)/B8,2)</f>
        <v>1.17</v>
      </c>
      <c r="D8" s="66">
        <f>ROUND((60881261072+1292901804)/B8,0)</f>
        <v>19802</v>
      </c>
      <c r="E8" s="1212">
        <f>ROUND(B8/119699,2)</f>
        <v>26.23</v>
      </c>
      <c r="F8" s="66">
        <f>ROUND((60881261072+1292901804)/119699,0)</f>
        <v>519421</v>
      </c>
      <c r="G8" s="1212">
        <f>ROUND(B8/191433,2)</f>
        <v>16.4</v>
      </c>
      <c r="H8" s="65">
        <f>ROUND((60881261072+1292901804)/191433,0)</f>
        <v>324783</v>
      </c>
    </row>
    <row r="9" spans="1:8" s="1185" customFormat="1" ht="10.5">
      <c r="A9" s="42" t="s">
        <v>1084</v>
      </c>
      <c r="H9" s="1161"/>
    </row>
    <row r="10" s="1213" customFormat="1" ht="11.25"/>
    <row r="11" spans="2:4" s="1213" customFormat="1" ht="11.25">
      <c r="B11" s="1189"/>
      <c r="C11" s="1189"/>
      <c r="D11" s="1189"/>
    </row>
    <row r="12" s="1213" customFormat="1" ht="11.25"/>
    <row r="13" s="1213" customFormat="1" ht="11.25"/>
    <row r="14" s="1213" customFormat="1" ht="11.25"/>
  </sheetData>
  <sheetProtection/>
  <mergeCells count="5">
    <mergeCell ref="D4:D5"/>
    <mergeCell ref="E4:E5"/>
    <mergeCell ref="F4:F5"/>
    <mergeCell ref="G4:G5"/>
    <mergeCell ref="H4:H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5" customWidth="1"/>
    <col min="2" max="2" width="13.140625" style="5" customWidth="1"/>
    <col min="3" max="3" width="12.8515625" style="5" customWidth="1"/>
    <col min="4" max="5" width="12.421875" style="5" customWidth="1"/>
    <col min="6" max="6" width="11.421875" style="5" customWidth="1"/>
    <col min="7" max="7" width="12.421875" style="5" customWidth="1"/>
    <col min="8" max="16384" width="9.00390625" style="5" customWidth="1"/>
  </cols>
  <sheetData>
    <row r="1" spans="1:7" ht="13.5">
      <c r="A1" s="1214" t="s">
        <v>1085</v>
      </c>
      <c r="B1" s="1215"/>
      <c r="C1" s="1213"/>
      <c r="D1" s="1215"/>
      <c r="E1" s="1215"/>
      <c r="F1" s="1215"/>
      <c r="G1" s="1215"/>
    </row>
    <row r="2" spans="1:7" ht="13.5">
      <c r="A2" s="1214"/>
      <c r="B2" s="1215"/>
      <c r="C2" s="1213"/>
      <c r="D2" s="1215"/>
      <c r="E2" s="1215"/>
      <c r="F2" s="1215"/>
      <c r="G2" s="1215"/>
    </row>
    <row r="3" spans="1:7" ht="14.25" thickBot="1">
      <c r="A3" s="1216" t="s">
        <v>1086</v>
      </c>
      <c r="B3" s="1217"/>
      <c r="C3" s="1217"/>
      <c r="D3" s="1217"/>
      <c r="E3" s="1217"/>
      <c r="F3" s="1217"/>
      <c r="G3" s="1217"/>
    </row>
    <row r="4" spans="1:7" s="21" customFormat="1" ht="12.75" thickTop="1">
      <c r="A4" s="1218" t="s">
        <v>46</v>
      </c>
      <c r="B4" s="1711" t="s">
        <v>1087</v>
      </c>
      <c r="C4" s="1219" t="s">
        <v>1088</v>
      </c>
      <c r="D4" s="1711" t="s">
        <v>1089</v>
      </c>
      <c r="E4" s="1220" t="s">
        <v>1090</v>
      </c>
      <c r="F4" s="1219" t="s">
        <v>1091</v>
      </c>
      <c r="G4" s="1712" t="s">
        <v>1092</v>
      </c>
    </row>
    <row r="5" spans="1:7" s="21" customFormat="1" ht="12">
      <c r="A5" s="1221" t="s">
        <v>854</v>
      </c>
      <c r="B5" s="1436"/>
      <c r="C5" s="1222" t="s">
        <v>1093</v>
      </c>
      <c r="D5" s="1436"/>
      <c r="E5" s="1223" t="s">
        <v>1094</v>
      </c>
      <c r="F5" s="1222" t="s">
        <v>1095</v>
      </c>
      <c r="G5" s="1439"/>
    </row>
    <row r="6" spans="1:7" s="21" customFormat="1" ht="12">
      <c r="A6" s="1224">
        <v>26</v>
      </c>
      <c r="B6" s="1225">
        <v>54368635</v>
      </c>
      <c r="C6" s="1225">
        <v>48060747</v>
      </c>
      <c r="D6" s="1225">
        <v>5772151</v>
      </c>
      <c r="E6" s="1225">
        <v>3597.433</v>
      </c>
      <c r="F6" s="1226">
        <v>450660</v>
      </c>
      <c r="G6" s="1227">
        <v>81480</v>
      </c>
    </row>
    <row r="7" spans="1:7" s="21" customFormat="1" ht="12">
      <c r="A7" s="1228">
        <v>27</v>
      </c>
      <c r="B7" s="1229">
        <v>54073207</v>
      </c>
      <c r="C7" s="1229">
        <v>47661587</v>
      </c>
      <c r="D7" s="1229">
        <v>5918059</v>
      </c>
      <c r="E7" s="1229">
        <v>3491</v>
      </c>
      <c r="F7" s="1230">
        <v>417900</v>
      </c>
      <c r="G7" s="1231">
        <v>72170</v>
      </c>
    </row>
    <row r="8" spans="1:7" s="21" customFormat="1" ht="12">
      <c r="A8" s="1232">
        <v>28</v>
      </c>
      <c r="B8" s="1233">
        <f>SUM(C8:G8)</f>
        <v>51870781</v>
      </c>
      <c r="C8" s="1233">
        <f>ROUND((44376227616+903606513)/1000,0)</f>
        <v>45279834</v>
      </c>
      <c r="D8" s="1233">
        <f>ROUND((5966352743+161326662)/1000,0)</f>
        <v>6127679</v>
      </c>
      <c r="E8" s="1233">
        <f>ROUND((3786407+1771)/1000,0)</f>
        <v>3788</v>
      </c>
      <c r="F8" s="1234">
        <f>ROUND(387240000/1000,0)</f>
        <v>387240</v>
      </c>
      <c r="G8" s="1235">
        <f>ROUND(72240000/1000,0)</f>
        <v>72240</v>
      </c>
    </row>
    <row r="9" spans="1:7" ht="13.5">
      <c r="A9" s="1236"/>
      <c r="B9" s="1237"/>
      <c r="C9" s="1237"/>
      <c r="D9" s="1237"/>
      <c r="E9" s="1237"/>
      <c r="F9" s="1237"/>
      <c r="G9" s="1238" t="s">
        <v>1096</v>
      </c>
    </row>
    <row r="10" spans="1:7" ht="13.5">
      <c r="A10" s="1239"/>
      <c r="B10" s="1240"/>
      <c r="C10" s="1240"/>
      <c r="D10" s="1240"/>
      <c r="E10" s="1240"/>
      <c r="F10" s="1240"/>
      <c r="G10" s="1240"/>
    </row>
    <row r="11" spans="1:7" ht="14.25" thickBot="1">
      <c r="A11" s="1216" t="s">
        <v>1097</v>
      </c>
      <c r="B11" s="1217"/>
      <c r="C11" s="1217"/>
      <c r="D11" s="1217"/>
      <c r="E11" s="1217"/>
      <c r="F11" s="1217"/>
      <c r="G11" s="1217"/>
    </row>
    <row r="12" spans="1:7" s="21" customFormat="1" ht="12.75" thickTop="1">
      <c r="A12" s="1218" t="s">
        <v>46</v>
      </c>
      <c r="B12" s="1711" t="s">
        <v>1098</v>
      </c>
      <c r="C12" s="1219" t="s">
        <v>1088</v>
      </c>
      <c r="D12" s="1711" t="s">
        <v>1089</v>
      </c>
      <c r="E12" s="1220" t="s">
        <v>1090</v>
      </c>
      <c r="F12" s="1219" t="s">
        <v>1091</v>
      </c>
      <c r="G12" s="1712" t="s">
        <v>1092</v>
      </c>
    </row>
    <row r="13" spans="1:7" s="21" customFormat="1" ht="12">
      <c r="A13" s="1221" t="s">
        <v>854</v>
      </c>
      <c r="B13" s="1436"/>
      <c r="C13" s="1222" t="s">
        <v>1093</v>
      </c>
      <c r="D13" s="1436"/>
      <c r="E13" s="1223" t="s">
        <v>1094</v>
      </c>
      <c r="F13" s="1222" t="s">
        <v>1095</v>
      </c>
      <c r="G13" s="1439"/>
    </row>
    <row r="14" spans="1:7" s="21" customFormat="1" ht="12">
      <c r="A14" s="1224">
        <v>26</v>
      </c>
      <c r="B14" s="1225">
        <v>3526670</v>
      </c>
      <c r="C14" s="1225">
        <v>3423250</v>
      </c>
      <c r="D14" s="1225">
        <v>101020</v>
      </c>
      <c r="E14" s="1225">
        <v>163</v>
      </c>
      <c r="F14" s="1226">
        <v>1073</v>
      </c>
      <c r="G14" s="1227">
        <v>1164</v>
      </c>
    </row>
    <row r="15" spans="1:7" s="21" customFormat="1" ht="12">
      <c r="A15" s="1228">
        <v>27</v>
      </c>
      <c r="B15" s="1229">
        <v>3439494</v>
      </c>
      <c r="C15" s="1229">
        <v>3329580</v>
      </c>
      <c r="D15" s="1229">
        <v>107720</v>
      </c>
      <c r="E15" s="1229">
        <v>168</v>
      </c>
      <c r="F15" s="1230">
        <v>995</v>
      </c>
      <c r="G15" s="1231">
        <v>1031</v>
      </c>
    </row>
    <row r="16" spans="1:7" s="21" customFormat="1" ht="12">
      <c r="A16" s="1232">
        <v>28</v>
      </c>
      <c r="B16" s="1233">
        <f>SUM(C16:G16)</f>
        <v>3247591</v>
      </c>
      <c r="C16" s="1233">
        <f>3086013+53832</f>
        <v>3139845</v>
      </c>
      <c r="D16" s="1233">
        <f>103989+1631</f>
        <v>105620</v>
      </c>
      <c r="E16" s="1233">
        <f>171+1</f>
        <v>172</v>
      </c>
      <c r="F16" s="1234">
        <v>922</v>
      </c>
      <c r="G16" s="1235">
        <v>1032</v>
      </c>
    </row>
    <row r="17" spans="1:7" ht="13.5">
      <c r="A17" s="42" t="s">
        <v>1084</v>
      </c>
      <c r="G17" s="1238" t="s">
        <v>1099</v>
      </c>
    </row>
    <row r="18" ht="13.5">
      <c r="G18" s="1238"/>
    </row>
    <row r="19" ht="13.5">
      <c r="B19" s="1189"/>
    </row>
    <row r="22" ht="13.5">
      <c r="B22" s="1241"/>
    </row>
  </sheetData>
  <sheetProtection/>
  <mergeCells count="6">
    <mergeCell ref="B4:B5"/>
    <mergeCell ref="D4:D5"/>
    <mergeCell ref="G4:G5"/>
    <mergeCell ref="B12:B13"/>
    <mergeCell ref="D12:D13"/>
    <mergeCell ref="G12:G1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5" customWidth="1"/>
    <col min="2" max="3" width="16.421875" style="5" customWidth="1"/>
    <col min="4" max="4" width="21.8515625" style="5" customWidth="1"/>
    <col min="5" max="5" width="20.28125" style="5" customWidth="1"/>
    <col min="6" max="16384" width="9.00390625" style="5" customWidth="1"/>
  </cols>
  <sheetData>
    <row r="1" spans="1:5" ht="13.5">
      <c r="A1" s="1242" t="s">
        <v>1100</v>
      </c>
      <c r="B1" s="1243"/>
      <c r="C1" s="1243"/>
      <c r="E1" s="1244"/>
    </row>
    <row r="2" spans="1:5" ht="14.25" thickBot="1">
      <c r="A2" s="1242"/>
      <c r="B2" s="1245"/>
      <c r="C2" s="1245"/>
      <c r="E2" s="1246"/>
    </row>
    <row r="3" spans="1:5" s="21" customFormat="1" ht="12.75" thickTop="1">
      <c r="A3" s="1247" t="s">
        <v>160</v>
      </c>
      <c r="B3" s="1713" t="s">
        <v>1101</v>
      </c>
      <c r="C3" s="1713" t="s">
        <v>1102</v>
      </c>
      <c r="D3" s="1715" t="s">
        <v>1103</v>
      </c>
      <c r="E3" s="1717" t="s">
        <v>1104</v>
      </c>
    </row>
    <row r="4" spans="1:5" s="21" customFormat="1" ht="12">
      <c r="A4" s="1248" t="s">
        <v>1105</v>
      </c>
      <c r="B4" s="1714"/>
      <c r="C4" s="1714"/>
      <c r="D4" s="1716"/>
      <c r="E4" s="1718"/>
    </row>
    <row r="5" spans="1:5" s="21" customFormat="1" ht="12">
      <c r="A5" s="1249">
        <v>26</v>
      </c>
      <c r="B5" s="1250">
        <v>43484</v>
      </c>
      <c r="C5" s="1251">
        <v>37.2</v>
      </c>
      <c r="D5" s="1205">
        <v>7867170</v>
      </c>
      <c r="E5" s="1252">
        <v>47.3</v>
      </c>
    </row>
    <row r="6" spans="1:5" s="21" customFormat="1" ht="12">
      <c r="A6" s="1253">
        <v>27</v>
      </c>
      <c r="B6" s="1254">
        <v>42378</v>
      </c>
      <c r="C6" s="1255">
        <v>37.5</v>
      </c>
      <c r="D6" s="25">
        <v>7546339</v>
      </c>
      <c r="E6" s="1256">
        <v>46.4</v>
      </c>
    </row>
    <row r="7" spans="1:5" s="21" customFormat="1" ht="12">
      <c r="A7" s="1257">
        <v>28</v>
      </c>
      <c r="B7" s="1258">
        <v>40212</v>
      </c>
      <c r="C7" s="1259">
        <v>37.4</v>
      </c>
      <c r="D7" s="66">
        <v>7453037</v>
      </c>
      <c r="E7" s="1260">
        <v>46.1</v>
      </c>
    </row>
    <row r="8" spans="1:5" ht="13.5">
      <c r="A8" s="42" t="s">
        <v>1064</v>
      </c>
      <c r="B8" s="1261"/>
      <c r="C8" s="1261"/>
      <c r="D8" s="1262"/>
      <c r="E8" s="1263"/>
    </row>
    <row r="9" spans="4:6" ht="13.5">
      <c r="D9" s="1264"/>
      <c r="E9" s="1264"/>
      <c r="F9" s="1265"/>
    </row>
    <row r="10" ht="13.5">
      <c r="E10" s="115"/>
    </row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3" width="10.7109375" style="1" customWidth="1"/>
    <col min="4" max="4" width="9.140625" style="1" customWidth="1"/>
    <col min="5" max="5" width="11.8515625" style="1" customWidth="1"/>
    <col min="6" max="6" width="10.140625" style="1" customWidth="1"/>
    <col min="7" max="7" width="10.421875" style="1" customWidth="1"/>
    <col min="8" max="8" width="12.421875" style="1" customWidth="1"/>
    <col min="9" max="9" width="9.00390625" style="1" customWidth="1"/>
    <col min="10" max="10" width="10.7109375" style="1" bestFit="1" customWidth="1"/>
    <col min="11" max="16384" width="9.00390625" style="1" customWidth="1"/>
  </cols>
  <sheetData>
    <row r="1" ht="15" customHeight="1">
      <c r="A1" s="1266" t="s">
        <v>1106</v>
      </c>
    </row>
    <row r="2" ht="12.75" customHeight="1">
      <c r="A2" s="1266"/>
    </row>
    <row r="3" spans="1:8" s="1268" customFormat="1" ht="15" customHeight="1" thickBot="1">
      <c r="A3" s="1267" t="s">
        <v>1107</v>
      </c>
      <c r="H3" s="1269"/>
    </row>
    <row r="4" spans="1:9" s="1272" customFormat="1" ht="17.25" customHeight="1" thickTop="1">
      <c r="A4" s="1270" t="s">
        <v>1108</v>
      </c>
      <c r="B4" s="1721" t="s">
        <v>1109</v>
      </c>
      <c r="C4" s="1721" t="s">
        <v>1110</v>
      </c>
      <c r="D4" s="1721" t="s">
        <v>1111</v>
      </c>
      <c r="E4" s="1722" t="s">
        <v>1112</v>
      </c>
      <c r="F4" s="1610"/>
      <c r="G4" s="1608"/>
      <c r="H4" s="1719" t="s">
        <v>1113</v>
      </c>
      <c r="I4" s="1271"/>
    </row>
    <row r="5" spans="1:9" s="1272" customFormat="1" ht="24.75" customHeight="1">
      <c r="A5" s="1273" t="s">
        <v>1114</v>
      </c>
      <c r="B5" s="1725"/>
      <c r="C5" s="1436"/>
      <c r="D5" s="1436"/>
      <c r="E5" s="740" t="s">
        <v>1115</v>
      </c>
      <c r="F5" s="103" t="s">
        <v>1116</v>
      </c>
      <c r="G5" s="1274" t="s">
        <v>1117</v>
      </c>
      <c r="H5" s="1720"/>
      <c r="I5" s="1271"/>
    </row>
    <row r="6" spans="1:10" s="1267" customFormat="1" ht="16.5" customHeight="1">
      <c r="A6" s="1275">
        <v>26</v>
      </c>
      <c r="B6" s="1276">
        <v>138911</v>
      </c>
      <c r="C6" s="1276">
        <v>62062</v>
      </c>
      <c r="D6" s="1277">
        <v>44.7</v>
      </c>
      <c r="E6" s="1278">
        <v>12299</v>
      </c>
      <c r="F6" s="1276">
        <v>6978</v>
      </c>
      <c r="G6" s="1276">
        <v>42730</v>
      </c>
      <c r="H6" s="1278">
        <v>36819</v>
      </c>
      <c r="I6" s="1279"/>
      <c r="J6" s="1280"/>
    </row>
    <row r="7" spans="1:9" s="1267" customFormat="1" ht="16.5" customHeight="1">
      <c r="A7" s="1275">
        <v>27</v>
      </c>
      <c r="B7" s="1276">
        <v>133576</v>
      </c>
      <c r="C7" s="1276">
        <v>60578</v>
      </c>
      <c r="D7" s="1277">
        <v>45.4</v>
      </c>
      <c r="E7" s="1278">
        <v>12161</v>
      </c>
      <c r="F7" s="1276">
        <v>6835</v>
      </c>
      <c r="G7" s="1276">
        <v>41532</v>
      </c>
      <c r="H7" s="1278">
        <v>35486</v>
      </c>
      <c r="I7" s="1279"/>
    </row>
    <row r="8" spans="1:9" s="1267" customFormat="1" ht="16.5" customHeight="1">
      <c r="A8" s="1281">
        <v>28</v>
      </c>
      <c r="B8" s="1282">
        <v>125149</v>
      </c>
      <c r="C8" s="1282">
        <v>56394</v>
      </c>
      <c r="D8" s="1283">
        <v>45.1</v>
      </c>
      <c r="E8" s="1284">
        <v>11783</v>
      </c>
      <c r="F8" s="1282">
        <v>6408</v>
      </c>
      <c r="G8" s="1282">
        <v>38147</v>
      </c>
      <c r="H8" s="1284">
        <v>33070</v>
      </c>
      <c r="I8" s="1279"/>
    </row>
    <row r="9" spans="1:9" s="1286" customFormat="1" ht="4.5" customHeight="1">
      <c r="A9" s="1275"/>
      <c r="B9" s="1276"/>
      <c r="C9" s="1276"/>
      <c r="D9" s="1283"/>
      <c r="E9" s="1278"/>
      <c r="F9" s="1276"/>
      <c r="G9" s="1276"/>
      <c r="H9" s="1278"/>
      <c r="I9" s="1285"/>
    </row>
    <row r="10" spans="1:9" s="1286" customFormat="1" ht="16.5" customHeight="1">
      <c r="A10" s="1275" t="s">
        <v>1118</v>
      </c>
      <c r="B10" s="1276">
        <v>12323</v>
      </c>
      <c r="C10" s="1276">
        <v>3224</v>
      </c>
      <c r="D10" s="1277">
        <v>26.2</v>
      </c>
      <c r="E10" s="1276">
        <v>308</v>
      </c>
      <c r="F10" s="1276">
        <v>387</v>
      </c>
      <c r="G10" s="1276">
        <v>2525</v>
      </c>
      <c r="H10" s="1278">
        <v>1363</v>
      </c>
      <c r="I10" s="1285"/>
    </row>
    <row r="11" spans="1:9" s="1286" customFormat="1" ht="16.5" customHeight="1">
      <c r="A11" s="1275" t="s">
        <v>1119</v>
      </c>
      <c r="B11" s="1276">
        <v>14581</v>
      </c>
      <c r="C11" s="1276">
        <v>3987</v>
      </c>
      <c r="D11" s="1277">
        <v>27.3</v>
      </c>
      <c r="E11" s="1276">
        <v>565</v>
      </c>
      <c r="F11" s="1276">
        <v>522</v>
      </c>
      <c r="G11" s="1276">
        <v>2896</v>
      </c>
      <c r="H11" s="1278">
        <v>2006</v>
      </c>
      <c r="I11" s="1285"/>
    </row>
    <row r="12" spans="1:9" s="1286" customFormat="1" ht="16.5" customHeight="1">
      <c r="A12" s="1275" t="s">
        <v>1120</v>
      </c>
      <c r="B12" s="1276">
        <v>12424</v>
      </c>
      <c r="C12" s="1276">
        <v>4011</v>
      </c>
      <c r="D12" s="1277">
        <v>32.3</v>
      </c>
      <c r="E12" s="1276">
        <v>669</v>
      </c>
      <c r="F12" s="1276">
        <v>498</v>
      </c>
      <c r="G12" s="1276">
        <v>2843</v>
      </c>
      <c r="H12" s="1278">
        <v>2280</v>
      </c>
      <c r="I12" s="1285"/>
    </row>
    <row r="13" spans="1:9" s="1286" customFormat="1" ht="16.5" customHeight="1">
      <c r="A13" s="1275" t="s">
        <v>1121</v>
      </c>
      <c r="B13" s="1276">
        <v>11288</v>
      </c>
      <c r="C13" s="1276">
        <v>4358</v>
      </c>
      <c r="D13" s="1277">
        <v>38.6</v>
      </c>
      <c r="E13" s="1276">
        <v>849</v>
      </c>
      <c r="F13" s="1276">
        <v>535</v>
      </c>
      <c r="G13" s="1276">
        <v>2969</v>
      </c>
      <c r="H13" s="1278">
        <v>2672</v>
      </c>
      <c r="I13" s="1285"/>
    </row>
    <row r="14" spans="1:9" s="1286" customFormat="1" ht="16.5" customHeight="1">
      <c r="A14" s="1275" t="s">
        <v>1122</v>
      </c>
      <c r="B14" s="1276">
        <v>15104</v>
      </c>
      <c r="C14" s="1276">
        <v>6654</v>
      </c>
      <c r="D14" s="1277">
        <v>44.1</v>
      </c>
      <c r="E14" s="1287">
        <v>1489</v>
      </c>
      <c r="F14" s="1276">
        <v>734</v>
      </c>
      <c r="G14" s="1276">
        <v>4419</v>
      </c>
      <c r="H14" s="1278">
        <v>4119</v>
      </c>
      <c r="I14" s="1285"/>
    </row>
    <row r="15" spans="1:9" s="1286" customFormat="1" ht="16.5" customHeight="1">
      <c r="A15" s="1275" t="s">
        <v>1123</v>
      </c>
      <c r="B15" s="1276">
        <v>30460</v>
      </c>
      <c r="C15" s="1276">
        <v>15872</v>
      </c>
      <c r="D15" s="1277">
        <v>52.1</v>
      </c>
      <c r="E15" s="1287">
        <v>3728</v>
      </c>
      <c r="F15" s="1276">
        <v>1788</v>
      </c>
      <c r="G15" s="1276">
        <v>10336</v>
      </c>
      <c r="H15" s="1278">
        <v>9716</v>
      </c>
      <c r="I15" s="1285"/>
    </row>
    <row r="16" spans="1:9" s="1286" customFormat="1" ht="16.5" customHeight="1">
      <c r="A16" s="1288" t="s">
        <v>1124</v>
      </c>
      <c r="B16" s="1289">
        <v>28969</v>
      </c>
      <c r="C16" s="1289">
        <v>16223</v>
      </c>
      <c r="D16" s="1290">
        <v>56</v>
      </c>
      <c r="E16" s="1291">
        <v>3687</v>
      </c>
      <c r="F16" s="1289">
        <v>1713</v>
      </c>
      <c r="G16" s="1289">
        <v>10813</v>
      </c>
      <c r="H16" s="1292">
        <v>9696</v>
      </c>
      <c r="I16" s="1285"/>
    </row>
    <row r="17" spans="3:8" ht="12.75" customHeight="1">
      <c r="C17" s="1293"/>
      <c r="E17" s="1294"/>
      <c r="F17" s="1294"/>
      <c r="H17" s="1295" t="s">
        <v>1125</v>
      </c>
    </row>
    <row r="18" spans="3:8" ht="12.75" customHeight="1">
      <c r="C18" s="1293"/>
      <c r="E18" s="1294"/>
      <c r="F18" s="1294"/>
      <c r="H18" s="1295" t="s">
        <v>1126</v>
      </c>
    </row>
    <row r="19" s="1268" customFormat="1" ht="15" customHeight="1" thickBot="1">
      <c r="A19" s="1267" t="s">
        <v>1127</v>
      </c>
    </row>
    <row r="20" spans="1:7" s="1272" customFormat="1" ht="17.25" customHeight="1" thickTop="1">
      <c r="A20" s="1296" t="s">
        <v>662</v>
      </c>
      <c r="B20" s="1721" t="s">
        <v>1109</v>
      </c>
      <c r="C20" s="1721" t="s">
        <v>1128</v>
      </c>
      <c r="D20" s="1721" t="s">
        <v>1129</v>
      </c>
      <c r="E20" s="1722" t="s">
        <v>1130</v>
      </c>
      <c r="F20" s="1610"/>
      <c r="G20" s="1271"/>
    </row>
    <row r="21" spans="1:7" s="1272" customFormat="1" ht="24.75" customHeight="1">
      <c r="A21" s="1273" t="s">
        <v>1114</v>
      </c>
      <c r="B21" s="1436"/>
      <c r="C21" s="1436"/>
      <c r="D21" s="1436"/>
      <c r="E21" s="1297" t="s">
        <v>1131</v>
      </c>
      <c r="F21" s="1298" t="s">
        <v>1132</v>
      </c>
      <c r="G21" s="1271"/>
    </row>
    <row r="22" spans="1:7" s="1300" customFormat="1" ht="16.5" customHeight="1">
      <c r="A22" s="1275">
        <v>26</v>
      </c>
      <c r="B22" s="1276">
        <v>3804</v>
      </c>
      <c r="C22" s="1276">
        <v>533</v>
      </c>
      <c r="D22" s="1277">
        <v>14</v>
      </c>
      <c r="E22" s="1276">
        <v>129</v>
      </c>
      <c r="F22" s="1278">
        <v>404</v>
      </c>
      <c r="G22" s="1299"/>
    </row>
    <row r="23" spans="1:7" s="1300" customFormat="1" ht="16.5" customHeight="1">
      <c r="A23" s="1275">
        <v>27</v>
      </c>
      <c r="B23" s="1276">
        <v>3720</v>
      </c>
      <c r="C23" s="1276">
        <v>625</v>
      </c>
      <c r="D23" s="1277">
        <v>16.8</v>
      </c>
      <c r="E23" s="1276">
        <v>161</v>
      </c>
      <c r="F23" s="1278">
        <v>464</v>
      </c>
      <c r="G23" s="1299"/>
    </row>
    <row r="24" spans="1:7" s="1300" customFormat="1" ht="16.5" customHeight="1">
      <c r="A24" s="1281">
        <v>28</v>
      </c>
      <c r="B24" s="1282">
        <v>3335</v>
      </c>
      <c r="C24" s="1282">
        <v>519</v>
      </c>
      <c r="D24" s="1283">
        <v>15.6</v>
      </c>
      <c r="E24" s="1282">
        <v>143</v>
      </c>
      <c r="F24" s="1284">
        <v>376</v>
      </c>
      <c r="G24" s="1299"/>
    </row>
    <row r="25" spans="1:7" s="1272" customFormat="1" ht="4.5" customHeight="1">
      <c r="A25" s="1275"/>
      <c r="B25" s="1276"/>
      <c r="C25" s="1276"/>
      <c r="D25" s="1283"/>
      <c r="E25" s="1276"/>
      <c r="F25" s="1278"/>
      <c r="G25" s="1271"/>
    </row>
    <row r="26" spans="1:7" s="1272" customFormat="1" ht="16.5" customHeight="1">
      <c r="A26" s="1275" t="s">
        <v>1133</v>
      </c>
      <c r="B26" s="1276">
        <v>697</v>
      </c>
      <c r="C26" s="1276">
        <v>94</v>
      </c>
      <c r="D26" s="1277">
        <v>13.5</v>
      </c>
      <c r="E26" s="1276">
        <v>56</v>
      </c>
      <c r="F26" s="1278">
        <v>38</v>
      </c>
      <c r="G26" s="1271"/>
    </row>
    <row r="27" spans="1:7" s="1272" customFormat="1" ht="16.5" customHeight="1">
      <c r="A27" s="1275" t="s">
        <v>1134</v>
      </c>
      <c r="B27" s="1276">
        <v>686</v>
      </c>
      <c r="C27" s="1276">
        <v>93</v>
      </c>
      <c r="D27" s="1277">
        <v>13.6</v>
      </c>
      <c r="E27" s="1276">
        <v>52</v>
      </c>
      <c r="F27" s="1278">
        <v>41</v>
      </c>
      <c r="G27" s="1271"/>
    </row>
    <row r="28" spans="1:7" s="1272" customFormat="1" ht="16.5" customHeight="1">
      <c r="A28" s="1275" t="s">
        <v>1122</v>
      </c>
      <c r="B28" s="1276">
        <v>433</v>
      </c>
      <c r="C28" s="1276">
        <v>61</v>
      </c>
      <c r="D28" s="1277">
        <v>14.1</v>
      </c>
      <c r="E28" s="1276">
        <v>35</v>
      </c>
      <c r="F28" s="1278">
        <v>26</v>
      </c>
      <c r="G28" s="1271"/>
    </row>
    <row r="29" spans="1:7" s="1272" customFormat="1" ht="16.5" customHeight="1">
      <c r="A29" s="1275" t="s">
        <v>1123</v>
      </c>
      <c r="B29" s="1276">
        <v>919</v>
      </c>
      <c r="C29" s="1276">
        <v>151</v>
      </c>
      <c r="D29" s="1277">
        <v>16.4</v>
      </c>
      <c r="E29" s="1723" t="s">
        <v>1135</v>
      </c>
      <c r="F29" s="1278">
        <v>151</v>
      </c>
      <c r="G29" s="1271"/>
    </row>
    <row r="30" spans="1:7" s="1272" customFormat="1" ht="16.5" customHeight="1">
      <c r="A30" s="1288" t="s">
        <v>1124</v>
      </c>
      <c r="B30" s="1289">
        <v>600</v>
      </c>
      <c r="C30" s="1289">
        <v>120</v>
      </c>
      <c r="D30" s="1290">
        <v>20</v>
      </c>
      <c r="E30" s="1724"/>
      <c r="F30" s="1292">
        <v>120</v>
      </c>
      <c r="G30" s="1271"/>
    </row>
    <row r="31" spans="1:8" ht="12.75" customHeight="1">
      <c r="A31" s="1301" t="s">
        <v>1136</v>
      </c>
      <c r="B31" s="1302"/>
      <c r="C31" s="1302"/>
      <c r="D31" s="1302"/>
      <c r="E31" s="1302"/>
      <c r="F31" s="1302"/>
      <c r="H31" s="1303" t="s">
        <v>1137</v>
      </c>
    </row>
  </sheetData>
  <sheetProtection/>
  <mergeCells count="10">
    <mergeCell ref="H4:H5"/>
    <mergeCell ref="B20:B21"/>
    <mergeCell ref="C20:C21"/>
    <mergeCell ref="D20:D21"/>
    <mergeCell ref="E20:F20"/>
    <mergeCell ref="E29:E30"/>
    <mergeCell ref="B4:B5"/>
    <mergeCell ref="C4:C5"/>
    <mergeCell ref="D4:D5"/>
    <mergeCell ref="E4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5" customWidth="1"/>
    <col min="2" max="4" width="23.57421875" style="5" customWidth="1"/>
    <col min="5" max="16384" width="9.00390625" style="5" customWidth="1"/>
  </cols>
  <sheetData>
    <row r="1" spans="1:4" ht="13.5">
      <c r="A1" s="15" t="s">
        <v>1138</v>
      </c>
      <c r="C1" s="115"/>
      <c r="D1" s="1304"/>
    </row>
    <row r="2" spans="1:4" s="75" customFormat="1" ht="14.25" thickBot="1">
      <c r="A2" s="15"/>
      <c r="C2" s="74"/>
      <c r="D2" s="401"/>
    </row>
    <row r="3" spans="1:5" s="21" customFormat="1" ht="12.75" thickTop="1">
      <c r="A3" s="98" t="s">
        <v>680</v>
      </c>
      <c r="B3" s="1726" t="s">
        <v>1139</v>
      </c>
      <c r="C3" s="1727" t="s">
        <v>1140</v>
      </c>
      <c r="D3" s="1438" t="s">
        <v>1141</v>
      </c>
      <c r="E3" s="199"/>
    </row>
    <row r="4" spans="1:5" s="21" customFormat="1" ht="12">
      <c r="A4" s="243" t="s">
        <v>1053</v>
      </c>
      <c r="B4" s="1439"/>
      <c r="C4" s="1436"/>
      <c r="D4" s="1439"/>
      <c r="E4" s="199"/>
    </row>
    <row r="5" spans="1:5" s="21" customFormat="1" ht="12">
      <c r="A5" s="56">
        <v>26</v>
      </c>
      <c r="B5" s="1305">
        <v>71363</v>
      </c>
      <c r="C5" s="120">
        <v>692</v>
      </c>
      <c r="D5" s="121">
        <v>70671</v>
      </c>
      <c r="E5" s="199"/>
    </row>
    <row r="6" spans="1:5" s="21" customFormat="1" ht="12">
      <c r="A6" s="60">
        <v>27</v>
      </c>
      <c r="B6" s="1306">
        <v>74872</v>
      </c>
      <c r="C6" s="123">
        <v>606</v>
      </c>
      <c r="D6" s="124">
        <v>74266</v>
      </c>
      <c r="E6" s="199"/>
    </row>
    <row r="7" spans="1:5" s="21" customFormat="1" ht="12">
      <c r="A7" s="64">
        <v>28</v>
      </c>
      <c r="B7" s="1307">
        <v>78371</v>
      </c>
      <c r="C7" s="1308">
        <v>545</v>
      </c>
      <c r="D7" s="1309">
        <v>77826</v>
      </c>
      <c r="E7" s="199"/>
    </row>
    <row r="8" spans="1:4" ht="13.5">
      <c r="A8" s="42" t="s">
        <v>1142</v>
      </c>
      <c r="B8" s="131"/>
      <c r="C8" s="927"/>
      <c r="D8" s="264" t="s">
        <v>1143</v>
      </c>
    </row>
    <row r="9" spans="1:4" ht="13.5">
      <c r="A9" s="131"/>
      <c r="B9" s="131"/>
      <c r="C9" s="131"/>
      <c r="D9" s="264" t="s">
        <v>1144</v>
      </c>
    </row>
    <row r="12" ht="13.5">
      <c r="B12" s="132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408" customWidth="1"/>
    <col min="4" max="4" width="23.57421875" style="408" customWidth="1"/>
    <col min="5" max="16384" width="9.00390625" style="408" customWidth="1"/>
  </cols>
  <sheetData>
    <row r="1" spans="1:3" ht="13.5">
      <c r="A1" s="15" t="s">
        <v>1145</v>
      </c>
      <c r="C1" s="1310"/>
    </row>
    <row r="2" spans="1:3" ht="14.25" thickBot="1">
      <c r="A2" s="15"/>
      <c r="C2" s="1310"/>
    </row>
    <row r="3" spans="1:4" s="428" customFormat="1" ht="12.75" thickTop="1">
      <c r="A3" s="235" t="s">
        <v>680</v>
      </c>
      <c r="B3" s="1726" t="s">
        <v>1146</v>
      </c>
      <c r="C3" s="1438" t="s">
        <v>1147</v>
      </c>
      <c r="D3" s="1311"/>
    </row>
    <row r="4" spans="1:4" s="428" customFormat="1" ht="12">
      <c r="A4" s="243" t="s">
        <v>1053</v>
      </c>
      <c r="B4" s="1439"/>
      <c r="C4" s="1439"/>
      <c r="D4" s="1311"/>
    </row>
    <row r="5" spans="1:4" s="428" customFormat="1" ht="12">
      <c r="A5" s="56">
        <v>26</v>
      </c>
      <c r="B5" s="120">
        <v>247800</v>
      </c>
      <c r="C5" s="121">
        <v>3540</v>
      </c>
      <c r="D5" s="1311"/>
    </row>
    <row r="6" spans="1:4" s="428" customFormat="1" ht="12">
      <c r="A6" s="60">
        <v>27</v>
      </c>
      <c r="B6" s="123">
        <v>255360</v>
      </c>
      <c r="C6" s="124">
        <v>3648</v>
      </c>
      <c r="D6" s="1311"/>
    </row>
    <row r="7" spans="1:4" s="428" customFormat="1" ht="12">
      <c r="A7" s="64">
        <v>28</v>
      </c>
      <c r="B7" s="1308">
        <v>255430</v>
      </c>
      <c r="C7" s="1309">
        <v>3649</v>
      </c>
      <c r="D7" s="1311"/>
    </row>
    <row r="8" spans="1:3" ht="13.5">
      <c r="A8" s="407" t="s">
        <v>1148</v>
      </c>
      <c r="B8" s="160"/>
      <c r="C8" s="160"/>
    </row>
    <row r="9" ht="13.5">
      <c r="A9" s="407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154" customWidth="1"/>
    <col min="4" max="4" width="1.421875" style="154" customWidth="1"/>
    <col min="5" max="16384" width="9.00390625" style="154" customWidth="1"/>
  </cols>
  <sheetData>
    <row r="1" spans="1:3" s="135" customFormat="1" ht="13.5">
      <c r="A1" s="73" t="s">
        <v>86</v>
      </c>
      <c r="B1" s="133"/>
      <c r="C1" s="134"/>
    </row>
    <row r="2" spans="1:4" s="139" customFormat="1" ht="14.25" thickBot="1">
      <c r="A2" s="76"/>
      <c r="B2" s="136"/>
      <c r="C2" s="137" t="s">
        <v>87</v>
      </c>
      <c r="D2" s="138"/>
    </row>
    <row r="3" spans="1:3" s="141" customFormat="1" ht="12.75" thickTop="1">
      <c r="A3" s="140" t="s">
        <v>46</v>
      </c>
      <c r="B3" s="1448" t="s">
        <v>88</v>
      </c>
      <c r="C3" s="1449" t="s">
        <v>89</v>
      </c>
    </row>
    <row r="4" spans="1:3" s="141" customFormat="1" ht="12">
      <c r="A4" s="142" t="s">
        <v>90</v>
      </c>
      <c r="B4" s="1436"/>
      <c r="C4" s="1439"/>
    </row>
    <row r="5" spans="1:3" s="141" customFormat="1" ht="12">
      <c r="A5" s="143">
        <v>27</v>
      </c>
      <c r="B5" s="144">
        <v>141</v>
      </c>
      <c r="C5" s="145">
        <v>212</v>
      </c>
    </row>
    <row r="6" spans="1:3" s="141" customFormat="1" ht="12">
      <c r="A6" s="146">
        <v>28</v>
      </c>
      <c r="B6" s="147">
        <v>142</v>
      </c>
      <c r="C6" s="148">
        <v>212</v>
      </c>
    </row>
    <row r="7" spans="1:3" s="141" customFormat="1" ht="12">
      <c r="A7" s="149">
        <v>29</v>
      </c>
      <c r="B7" s="150">
        <v>135</v>
      </c>
      <c r="C7" s="151">
        <v>203</v>
      </c>
    </row>
    <row r="8" spans="1:3" ht="13.5">
      <c r="A8" s="152" t="s">
        <v>91</v>
      </c>
      <c r="B8" s="152"/>
      <c r="C8" s="153"/>
    </row>
    <row r="9" spans="1:3" ht="13.5">
      <c r="A9" s="155"/>
      <c r="B9" s="155"/>
      <c r="C9" s="155"/>
    </row>
    <row r="10" spans="1:3" ht="13.5">
      <c r="A10" s="155"/>
      <c r="B10" s="155"/>
      <c r="C10" s="155"/>
    </row>
    <row r="11" spans="1:3" ht="13.5">
      <c r="A11" s="156"/>
      <c r="B11" s="156"/>
      <c r="C11" s="156"/>
    </row>
    <row r="12" spans="1:3" ht="13.5">
      <c r="A12" s="156"/>
      <c r="B12" s="156"/>
      <c r="C12" s="156"/>
    </row>
    <row r="13" spans="1:3" ht="13.5">
      <c r="A13" s="156"/>
      <c r="B13" s="156"/>
      <c r="C13" s="156"/>
    </row>
    <row r="14" spans="1:3" ht="13.5">
      <c r="A14" s="156"/>
      <c r="B14" s="157"/>
      <c r="C14" s="157"/>
    </row>
    <row r="15" spans="1:3" ht="13.5">
      <c r="A15" s="156"/>
      <c r="B15" s="156"/>
      <c r="C15" s="156"/>
    </row>
    <row r="16" spans="1:3" ht="13.5">
      <c r="A16" s="155"/>
      <c r="B16" s="155"/>
      <c r="C16" s="155"/>
    </row>
    <row r="17" spans="1:3" ht="13.5">
      <c r="A17" s="155"/>
      <c r="B17" s="155"/>
      <c r="C17" s="155"/>
    </row>
    <row r="18" spans="1:3" ht="13.5">
      <c r="A18" s="155"/>
      <c r="B18" s="155"/>
      <c r="C18" s="155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408" customWidth="1"/>
    <col min="2" max="6" width="15.00390625" style="408" customWidth="1"/>
    <col min="7" max="16384" width="9.00390625" style="408" customWidth="1"/>
  </cols>
  <sheetData>
    <row r="1" spans="1:6" ht="13.5">
      <c r="A1" s="15" t="s">
        <v>1149</v>
      </c>
      <c r="B1" s="1310"/>
      <c r="C1" s="1310"/>
      <c r="D1" s="1310"/>
      <c r="E1" s="1310"/>
      <c r="F1" s="1310"/>
    </row>
    <row r="2" spans="1:6" ht="14.25" thickBot="1">
      <c r="A2" s="15"/>
      <c r="B2" s="1310"/>
      <c r="C2" s="1310"/>
      <c r="D2" s="1310"/>
      <c r="E2" s="1310"/>
      <c r="F2" s="1310"/>
    </row>
    <row r="3" spans="1:6" s="428" customFormat="1" ht="12.75" thickTop="1">
      <c r="A3" s="98" t="s">
        <v>46</v>
      </c>
      <c r="B3" s="1437" t="s">
        <v>1150</v>
      </c>
      <c r="C3" s="1437" t="s">
        <v>1080</v>
      </c>
      <c r="D3" s="1312" t="s">
        <v>1151</v>
      </c>
      <c r="E3" s="1645" t="s">
        <v>1152</v>
      </c>
      <c r="F3" s="1610"/>
    </row>
    <row r="4" spans="1:6" s="428" customFormat="1" ht="12">
      <c r="A4" s="243" t="s">
        <v>854</v>
      </c>
      <c r="B4" s="1436"/>
      <c r="C4" s="1436"/>
      <c r="D4" s="684" t="s">
        <v>1153</v>
      </c>
      <c r="E4" s="684" t="s">
        <v>1080</v>
      </c>
      <c r="F4" s="685" t="s">
        <v>1153</v>
      </c>
    </row>
    <row r="5" spans="1:6" s="428" customFormat="1" ht="12">
      <c r="A5" s="56">
        <v>26</v>
      </c>
      <c r="B5" s="1313">
        <v>60139626</v>
      </c>
      <c r="C5" s="611">
        <v>2552365</v>
      </c>
      <c r="D5" s="611">
        <v>23562</v>
      </c>
      <c r="E5" s="1314">
        <v>35.77</v>
      </c>
      <c r="F5" s="1315">
        <v>842728</v>
      </c>
    </row>
    <row r="6" spans="1:6" s="428" customFormat="1" ht="12">
      <c r="A6" s="60">
        <v>27</v>
      </c>
      <c r="B6" s="1316">
        <v>64083444</v>
      </c>
      <c r="C6" s="81">
        <v>2657456</v>
      </c>
      <c r="D6" s="81">
        <v>24115</v>
      </c>
      <c r="E6" s="1317">
        <v>35.49</v>
      </c>
      <c r="F6" s="636">
        <v>855907</v>
      </c>
    </row>
    <row r="7" spans="1:6" s="428" customFormat="1" ht="12">
      <c r="A7" s="64">
        <v>28</v>
      </c>
      <c r="B7" s="1318">
        <v>66556723</v>
      </c>
      <c r="C7" s="1319">
        <v>2773609</v>
      </c>
      <c r="D7" s="1319">
        <v>23996</v>
      </c>
      <c r="E7" s="1320">
        <v>35.39</v>
      </c>
      <c r="F7" s="1321">
        <v>849252</v>
      </c>
    </row>
    <row r="8" spans="1:6" ht="13.5">
      <c r="A8" s="42" t="s">
        <v>1154</v>
      </c>
      <c r="E8" s="417"/>
      <c r="F8" s="264" t="s">
        <v>1155</v>
      </c>
    </row>
    <row r="10" ht="13.5">
      <c r="A10" s="1322"/>
    </row>
    <row r="12" ht="13.5">
      <c r="C12" s="1323"/>
    </row>
    <row r="17" spans="2:6" ht="13.5">
      <c r="B17" s="1324"/>
      <c r="C17" s="1324"/>
      <c r="D17" s="1324"/>
      <c r="F17" s="1324"/>
    </row>
  </sheetData>
  <sheetProtection/>
  <mergeCells count="3">
    <mergeCell ref="B3:B4"/>
    <mergeCell ref="C3:C4"/>
    <mergeCell ref="E3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5" customWidth="1"/>
    <col min="2" max="3" width="10.28125" style="5" customWidth="1"/>
    <col min="4" max="4" width="7.140625" style="5" customWidth="1"/>
    <col min="5" max="6" width="10.28125" style="5" customWidth="1"/>
    <col min="7" max="7" width="7.140625" style="5" customWidth="1"/>
    <col min="8" max="8" width="8.421875" style="5" customWidth="1"/>
    <col min="9" max="9" width="8.8515625" style="5" customWidth="1"/>
    <col min="10" max="10" width="7.140625" style="5" customWidth="1"/>
    <col min="11" max="11" width="12.57421875" style="5" customWidth="1"/>
    <col min="12" max="16384" width="9.00390625" style="5" customWidth="1"/>
  </cols>
  <sheetData>
    <row r="1" spans="1:10" ht="13.5">
      <c r="A1" s="1325" t="s">
        <v>1156</v>
      </c>
      <c r="B1" s="1156"/>
      <c r="C1" s="1156"/>
      <c r="D1" s="1156"/>
      <c r="E1" s="1157"/>
      <c r="F1" s="1157"/>
      <c r="G1" s="1157"/>
      <c r="H1" s="1157"/>
      <c r="I1" s="1157"/>
      <c r="J1" s="1157"/>
    </row>
    <row r="2" spans="1:10" ht="14.25" thickBot="1">
      <c r="A2" s="1158"/>
      <c r="B2" s="1159"/>
      <c r="C2" s="1159"/>
      <c r="D2" s="1159"/>
      <c r="E2" s="1160"/>
      <c r="F2" s="1160"/>
      <c r="G2" s="1160"/>
      <c r="H2" s="1160"/>
      <c r="I2" s="1160"/>
      <c r="J2" s="1160"/>
    </row>
    <row r="3" spans="1:10" s="75" customFormat="1" ht="14.25" thickTop="1">
      <c r="A3" s="1161" t="s">
        <v>780</v>
      </c>
      <c r="B3" s="1162" t="s">
        <v>1157</v>
      </c>
      <c r="C3" s="1163"/>
      <c r="D3" s="1163"/>
      <c r="E3" s="1162" t="s">
        <v>1158</v>
      </c>
      <c r="F3" s="1163"/>
      <c r="G3" s="1164"/>
      <c r="H3" s="1162" t="s">
        <v>1159</v>
      </c>
      <c r="I3" s="1163"/>
      <c r="J3" s="1163"/>
    </row>
    <row r="4" spans="1:11" s="75" customFormat="1" ht="22.5">
      <c r="A4" s="1166" t="s">
        <v>796</v>
      </c>
      <c r="B4" s="1167" t="s">
        <v>1070</v>
      </c>
      <c r="C4" s="1168" t="s">
        <v>1071</v>
      </c>
      <c r="D4" s="1326" t="s">
        <v>1160</v>
      </c>
      <c r="E4" s="1168" t="s">
        <v>1073</v>
      </c>
      <c r="F4" s="1169" t="s">
        <v>1074</v>
      </c>
      <c r="G4" s="1326" t="s">
        <v>1160</v>
      </c>
      <c r="H4" s="1168" t="s">
        <v>1073</v>
      </c>
      <c r="I4" s="1169" t="s">
        <v>1074</v>
      </c>
      <c r="J4" s="1327" t="s">
        <v>1160</v>
      </c>
      <c r="K4" s="74"/>
    </row>
    <row r="5" spans="1:10" s="75" customFormat="1" ht="13.5">
      <c r="A5" s="1171">
        <v>26</v>
      </c>
      <c r="B5" s="1328">
        <v>5022857</v>
      </c>
      <c r="C5" s="1328">
        <v>4859405</v>
      </c>
      <c r="D5" s="1329">
        <v>96.75</v>
      </c>
      <c r="E5" s="1328">
        <v>4882955</v>
      </c>
      <c r="F5" s="1328">
        <v>4811036</v>
      </c>
      <c r="G5" s="1330">
        <v>98.53</v>
      </c>
      <c r="H5" s="1328">
        <v>139902</v>
      </c>
      <c r="I5" s="1328">
        <v>48370</v>
      </c>
      <c r="J5" s="1331">
        <v>34.57</v>
      </c>
    </row>
    <row r="6" spans="1:10" s="75" customFormat="1" ht="13.5">
      <c r="A6" s="1176">
        <v>27</v>
      </c>
      <c r="B6" s="1332">
        <v>5117816</v>
      </c>
      <c r="C6" s="1332">
        <v>4942986</v>
      </c>
      <c r="D6" s="1333">
        <v>96.58</v>
      </c>
      <c r="E6" s="1332">
        <v>4974418</v>
      </c>
      <c r="F6" s="1332">
        <v>4896091</v>
      </c>
      <c r="G6" s="1334">
        <v>98.43</v>
      </c>
      <c r="H6" s="1332">
        <v>143398</v>
      </c>
      <c r="I6" s="1332">
        <v>46896</v>
      </c>
      <c r="J6" s="1335">
        <v>32.7</v>
      </c>
    </row>
    <row r="7" spans="1:10" s="75" customFormat="1" ht="13.5">
      <c r="A7" s="1336">
        <v>28</v>
      </c>
      <c r="B7" s="1337">
        <v>5416243</v>
      </c>
      <c r="C7" s="1337">
        <v>5259080</v>
      </c>
      <c r="D7" s="1338">
        <v>97.1</v>
      </c>
      <c r="E7" s="1337">
        <v>5273875</v>
      </c>
      <c r="F7" s="1337">
        <v>5196583</v>
      </c>
      <c r="G7" s="1339">
        <v>98.53</v>
      </c>
      <c r="H7" s="1337">
        <v>142368</v>
      </c>
      <c r="I7" s="1337">
        <v>62497</v>
      </c>
      <c r="J7" s="1338">
        <v>43.9</v>
      </c>
    </row>
    <row r="8" spans="1:10" ht="13.5">
      <c r="A8" s="1340" t="s">
        <v>1161</v>
      </c>
      <c r="B8" s="1341"/>
      <c r="C8" s="1341"/>
      <c r="D8" s="1341"/>
      <c r="E8" s="1341"/>
      <c r="F8" s="1341"/>
      <c r="G8" s="1341"/>
      <c r="H8" s="1341"/>
      <c r="I8" s="1341"/>
      <c r="J8" s="1342" t="s">
        <v>1162</v>
      </c>
    </row>
    <row r="9" spans="1:11" ht="13.5">
      <c r="A9" s="1343"/>
      <c r="B9" s="1343"/>
      <c r="C9" s="1343"/>
      <c r="D9" s="1344"/>
      <c r="E9" s="1345"/>
      <c r="F9" s="1343"/>
      <c r="G9" s="1340"/>
      <c r="H9" s="1343"/>
      <c r="I9" s="1343"/>
      <c r="J9" s="1346"/>
      <c r="K9" s="1347"/>
    </row>
    <row r="10" spans="2:10" ht="13.5">
      <c r="B10" s="1348"/>
      <c r="E10" s="1349"/>
      <c r="J10" s="264"/>
    </row>
    <row r="12" ht="13.5">
      <c r="C12" s="1241"/>
    </row>
    <row r="16" ht="13.5">
      <c r="K16" s="1350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408" customWidth="1"/>
    <col min="9" max="16384" width="9.00390625" style="408" customWidth="1"/>
  </cols>
  <sheetData>
    <row r="1" spans="1:8" ht="13.5">
      <c r="A1" s="15" t="s">
        <v>1163</v>
      </c>
      <c r="B1" s="1310"/>
      <c r="C1" s="1310"/>
      <c r="D1" s="1310"/>
      <c r="E1" s="1310"/>
      <c r="F1" s="1310"/>
      <c r="G1" s="1310"/>
      <c r="H1" s="1304"/>
    </row>
    <row r="2" spans="1:8" ht="14.25" thickBot="1">
      <c r="A2" s="15"/>
      <c r="B2" s="1310"/>
      <c r="C2" s="1310"/>
      <c r="D2" s="1310"/>
      <c r="E2" s="1310"/>
      <c r="F2" s="1310"/>
      <c r="G2" s="1310"/>
      <c r="H2" s="1304"/>
    </row>
    <row r="3" spans="1:10" s="428" customFormat="1" ht="12.75" thickTop="1">
      <c r="A3" s="235" t="s">
        <v>680</v>
      </c>
      <c r="B3" s="1437" t="s">
        <v>688</v>
      </c>
      <c r="C3" s="1728" t="s">
        <v>1164</v>
      </c>
      <c r="D3" s="1729"/>
      <c r="E3" s="1645" t="s">
        <v>1165</v>
      </c>
      <c r="F3" s="1610"/>
      <c r="G3" s="1610"/>
      <c r="H3" s="1610"/>
      <c r="I3" s="1311"/>
      <c r="J3" s="1311"/>
    </row>
    <row r="4" spans="1:10" s="428" customFormat="1" ht="12">
      <c r="A4" s="195"/>
      <c r="B4" s="1482"/>
      <c r="C4" s="1730" t="s">
        <v>1166</v>
      </c>
      <c r="D4" s="1731"/>
      <c r="E4" s="1628" t="s">
        <v>1167</v>
      </c>
      <c r="F4" s="1629"/>
      <c r="G4" s="1628" t="s">
        <v>1168</v>
      </c>
      <c r="H4" s="1732"/>
      <c r="I4" s="1311"/>
      <c r="J4" s="1311"/>
    </row>
    <row r="5" spans="1:10" s="428" customFormat="1" ht="12">
      <c r="A5" s="243" t="s">
        <v>1105</v>
      </c>
      <c r="B5" s="1436"/>
      <c r="C5" s="37" t="s">
        <v>1169</v>
      </c>
      <c r="D5" s="684" t="s">
        <v>1170</v>
      </c>
      <c r="E5" s="55" t="s">
        <v>1169</v>
      </c>
      <c r="F5" s="684" t="s">
        <v>1170</v>
      </c>
      <c r="G5" s="55" t="s">
        <v>1169</v>
      </c>
      <c r="H5" s="685" t="s">
        <v>1171</v>
      </c>
      <c r="I5" s="1311"/>
      <c r="J5" s="1311"/>
    </row>
    <row r="6" spans="1:10" s="428" customFormat="1" ht="12">
      <c r="A6" s="56">
        <v>26</v>
      </c>
      <c r="B6" s="1250">
        <v>71363</v>
      </c>
      <c r="C6" s="1250">
        <v>48211</v>
      </c>
      <c r="D6" s="1351">
        <v>67.6</v>
      </c>
      <c r="E6" s="1250">
        <v>10193</v>
      </c>
      <c r="F6" s="1351">
        <v>14.3</v>
      </c>
      <c r="G6" s="1250">
        <v>12959</v>
      </c>
      <c r="H6" s="1352">
        <v>18.2</v>
      </c>
      <c r="I6" s="1311"/>
      <c r="J6" s="1311"/>
    </row>
    <row r="7" spans="1:10" s="428" customFormat="1" ht="12">
      <c r="A7" s="60">
        <v>27</v>
      </c>
      <c r="B7" s="1254">
        <v>74872</v>
      </c>
      <c r="C7" s="1254">
        <v>51212</v>
      </c>
      <c r="D7" s="1353">
        <v>68.4</v>
      </c>
      <c r="E7" s="1254">
        <v>10612</v>
      </c>
      <c r="F7" s="1353">
        <v>14.2</v>
      </c>
      <c r="G7" s="1254">
        <v>13048</v>
      </c>
      <c r="H7" s="1354">
        <v>17.4</v>
      </c>
      <c r="I7" s="1311"/>
      <c r="J7" s="1311"/>
    </row>
    <row r="8" spans="1:10" s="428" customFormat="1" ht="12">
      <c r="A8" s="64">
        <v>28</v>
      </c>
      <c r="B8" s="1258">
        <v>78371</v>
      </c>
      <c r="C8" s="1258">
        <v>54520</v>
      </c>
      <c r="D8" s="1355">
        <v>69.6</v>
      </c>
      <c r="E8" s="1258">
        <v>10712</v>
      </c>
      <c r="F8" s="1355">
        <v>13.7</v>
      </c>
      <c r="G8" s="1258">
        <v>13139</v>
      </c>
      <c r="H8" s="1356">
        <v>16.8</v>
      </c>
      <c r="I8" s="1311"/>
      <c r="J8" s="1311"/>
    </row>
    <row r="9" spans="1:8" ht="13.5">
      <c r="A9" s="42" t="s">
        <v>1142</v>
      </c>
      <c r="B9" s="1310"/>
      <c r="C9" s="1310"/>
      <c r="D9" s="1357"/>
      <c r="E9" s="1310"/>
      <c r="F9" s="1358"/>
      <c r="G9" s="1310"/>
      <c r="H9" s="264" t="s">
        <v>1172</v>
      </c>
    </row>
    <row r="12" spans="2:3" ht="13.5">
      <c r="B12" s="1359"/>
      <c r="C12" s="1359"/>
    </row>
  </sheetData>
  <sheetProtection/>
  <mergeCells count="6">
    <mergeCell ref="B3:B5"/>
    <mergeCell ref="C3:D3"/>
    <mergeCell ref="E3:H3"/>
    <mergeCell ref="C4:D4"/>
    <mergeCell ref="E4:F4"/>
    <mergeCell ref="G4:H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5" customWidth="1"/>
    <col min="2" max="4" width="21.8515625" style="5" customWidth="1"/>
    <col min="5" max="8" width="11.57421875" style="5" customWidth="1"/>
    <col min="9" max="16384" width="9.00390625" style="5" customWidth="1"/>
  </cols>
  <sheetData>
    <row r="1" spans="1:8" ht="13.5">
      <c r="A1" s="15" t="s">
        <v>1173</v>
      </c>
      <c r="C1" s="115"/>
      <c r="D1" s="115"/>
      <c r="E1" s="115"/>
      <c r="F1" s="115"/>
      <c r="G1" s="115"/>
      <c r="H1" s="115"/>
    </row>
    <row r="2" spans="1:8" ht="14.25" thickBot="1">
      <c r="A2" s="15"/>
      <c r="C2" s="115"/>
      <c r="D2" s="115"/>
      <c r="E2" s="115"/>
      <c r="F2" s="115"/>
      <c r="G2" s="115"/>
      <c r="H2" s="115"/>
    </row>
    <row r="3" spans="1:7" s="21" customFormat="1" ht="12.75" thickTop="1">
      <c r="A3" s="235" t="s">
        <v>680</v>
      </c>
      <c r="B3" s="1437" t="s">
        <v>1174</v>
      </c>
      <c r="C3" s="1733" t="s">
        <v>1175</v>
      </c>
      <c r="D3" s="1735" t="s">
        <v>1176</v>
      </c>
      <c r="E3" s="104"/>
      <c r="F3" s="104"/>
      <c r="G3" s="104"/>
    </row>
    <row r="4" spans="1:7" s="21" customFormat="1" ht="12">
      <c r="A4" s="243" t="s">
        <v>1053</v>
      </c>
      <c r="B4" s="1436"/>
      <c r="C4" s="1734"/>
      <c r="D4" s="1736"/>
      <c r="E4" s="104"/>
      <c r="F4" s="104"/>
      <c r="G4" s="104"/>
    </row>
    <row r="5" spans="1:7" s="21" customFormat="1" ht="12">
      <c r="A5" s="56">
        <v>26</v>
      </c>
      <c r="B5" s="1360">
        <v>66684</v>
      </c>
      <c r="C5" s="1360">
        <v>36296</v>
      </c>
      <c r="D5" s="1361">
        <v>54.43</v>
      </c>
      <c r="E5" s="1362"/>
      <c r="F5" s="1362"/>
      <c r="G5" s="1363"/>
    </row>
    <row r="6" spans="1:7" s="21" customFormat="1" ht="12">
      <c r="A6" s="60">
        <v>27</v>
      </c>
      <c r="B6" s="1364">
        <v>69132</v>
      </c>
      <c r="C6" s="1364">
        <v>38485</v>
      </c>
      <c r="D6" s="1365">
        <v>55.67</v>
      </c>
      <c r="E6" s="1362"/>
      <c r="F6" s="1362"/>
      <c r="G6" s="1363"/>
    </row>
    <row r="7" spans="1:7" s="21" customFormat="1" ht="12">
      <c r="A7" s="64">
        <v>28</v>
      </c>
      <c r="B7" s="1366">
        <v>72660</v>
      </c>
      <c r="C7" s="1366">
        <v>39455</v>
      </c>
      <c r="D7" s="1367">
        <v>54.3</v>
      </c>
      <c r="E7" s="1362"/>
      <c r="F7" s="1362"/>
      <c r="G7" s="1363"/>
    </row>
    <row r="8" ht="13.5">
      <c r="A8" s="42" t="s">
        <v>1177</v>
      </c>
    </row>
    <row r="9" ht="13.5">
      <c r="A9" s="42" t="s">
        <v>1178</v>
      </c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1369" customWidth="1"/>
    <col min="2" max="2" width="14.57421875" style="1370" customWidth="1"/>
    <col min="3" max="6" width="14.421875" style="1370" customWidth="1"/>
    <col min="7" max="16384" width="9.00390625" style="1370" customWidth="1"/>
  </cols>
  <sheetData>
    <row r="1" spans="1:5" ht="15" customHeight="1">
      <c r="A1" s="1368" t="s">
        <v>1179</v>
      </c>
      <c r="B1" s="1369"/>
      <c r="C1" s="1369"/>
      <c r="D1" s="1369"/>
      <c r="E1" s="1369"/>
    </row>
    <row r="2" spans="1:6" ht="12.75" customHeight="1" thickBot="1">
      <c r="A2" s="1371"/>
      <c r="B2" s="1372"/>
      <c r="C2" s="1372"/>
      <c r="D2" s="1372"/>
      <c r="E2" s="1372"/>
      <c r="F2" s="1373" t="s">
        <v>1180</v>
      </c>
    </row>
    <row r="3" spans="1:6" s="1378" customFormat="1" ht="15.75" customHeight="1" thickTop="1">
      <c r="A3" s="1374" t="s">
        <v>1181</v>
      </c>
      <c r="B3" s="1737" t="s">
        <v>1182</v>
      </c>
      <c r="C3" s="1375" t="s">
        <v>1183</v>
      </c>
      <c r="D3" s="1376"/>
      <c r="E3" s="1737" t="s">
        <v>1184</v>
      </c>
      <c r="F3" s="1377" t="s">
        <v>1185</v>
      </c>
    </row>
    <row r="4" spans="1:6" s="1378" customFormat="1" ht="13.5" customHeight="1">
      <c r="A4" s="1379" t="s">
        <v>1186</v>
      </c>
      <c r="B4" s="1738"/>
      <c r="C4" s="1380" t="s">
        <v>1187</v>
      </c>
      <c r="D4" s="1381" t="s">
        <v>1188</v>
      </c>
      <c r="E4" s="1738"/>
      <c r="F4" s="1382" t="s">
        <v>1189</v>
      </c>
    </row>
    <row r="5" spans="1:6" s="1386" customFormat="1" ht="19.5" customHeight="1">
      <c r="A5" s="1383">
        <v>27</v>
      </c>
      <c r="B5" s="1384">
        <v>154048</v>
      </c>
      <c r="C5" s="1384">
        <v>109634</v>
      </c>
      <c r="D5" s="1384">
        <v>1307</v>
      </c>
      <c r="E5" s="1384">
        <v>43107</v>
      </c>
      <c r="F5" s="1385">
        <v>3732</v>
      </c>
    </row>
    <row r="6" spans="1:6" s="1386" customFormat="1" ht="19.5" customHeight="1">
      <c r="A6" s="1387">
        <v>28</v>
      </c>
      <c r="B6" s="1388">
        <v>150622</v>
      </c>
      <c r="C6" s="1388">
        <v>106086</v>
      </c>
      <c r="D6" s="1388">
        <v>1241</v>
      </c>
      <c r="E6" s="1388">
        <v>43295</v>
      </c>
      <c r="F6" s="1389">
        <v>3700</v>
      </c>
    </row>
    <row r="7" spans="1:6" s="1386" customFormat="1" ht="19.5" customHeight="1">
      <c r="A7" s="1390">
        <v>29</v>
      </c>
      <c r="B7" s="1391">
        <v>142666</v>
      </c>
      <c r="C7" s="1391">
        <v>98747</v>
      </c>
      <c r="D7" s="1391">
        <v>1187</v>
      </c>
      <c r="E7" s="1391">
        <v>42732</v>
      </c>
      <c r="F7" s="1392">
        <v>3478</v>
      </c>
    </row>
    <row r="8" spans="1:6" s="1393" customFormat="1" ht="12" customHeight="1">
      <c r="A8" s="42" t="s">
        <v>1190</v>
      </c>
      <c r="D8" s="1394"/>
      <c r="E8" s="1394"/>
      <c r="F8" s="1395" t="s">
        <v>1191</v>
      </c>
    </row>
    <row r="9" spans="1:6" s="1393" customFormat="1" ht="13.5" customHeight="1">
      <c r="A9" s="1396"/>
      <c r="B9" s="1397"/>
      <c r="F9" s="1395"/>
    </row>
    <row r="10" s="1393" customFormat="1" ht="13.5" customHeight="1">
      <c r="A10" s="1396"/>
    </row>
    <row r="11" s="1397" customFormat="1" ht="13.5" customHeight="1">
      <c r="A11" s="1398"/>
    </row>
    <row r="12" s="1397" customFormat="1" ht="13.5" customHeight="1">
      <c r="A12" s="1398"/>
    </row>
    <row r="13" s="1397" customFormat="1" ht="13.5" customHeight="1">
      <c r="A13" s="1398"/>
    </row>
    <row r="14" s="1397" customFormat="1" ht="13.5" customHeight="1">
      <c r="A14" s="1398"/>
    </row>
    <row r="15" s="1397" customFormat="1" ht="13.5" customHeight="1">
      <c r="A15" s="1398"/>
    </row>
    <row r="16" s="1397" customFormat="1" ht="13.5" customHeight="1">
      <c r="A16" s="1398"/>
    </row>
    <row r="17" s="1397" customFormat="1" ht="13.5" customHeight="1">
      <c r="A17" s="1398"/>
    </row>
    <row r="18" s="1397" customFormat="1" ht="13.5" customHeight="1">
      <c r="A18" s="1398"/>
    </row>
    <row r="19" s="1397" customFormat="1" ht="13.5" customHeight="1">
      <c r="A19" s="1398"/>
    </row>
    <row r="20" s="1397" customFormat="1" ht="13.5" customHeight="1">
      <c r="A20" s="1398"/>
    </row>
    <row r="21" s="1397" customFormat="1" ht="13.5" customHeight="1">
      <c r="A21" s="1398"/>
    </row>
    <row r="22" s="1397" customFormat="1" ht="13.5" customHeight="1">
      <c r="A22" s="1398"/>
    </row>
    <row r="23" s="1397" customFormat="1" ht="13.5" customHeight="1">
      <c r="A23" s="1398"/>
    </row>
    <row r="24" s="1397" customFormat="1" ht="13.5" customHeight="1">
      <c r="A24" s="1398"/>
    </row>
    <row r="25" s="1397" customFormat="1" ht="13.5" customHeight="1">
      <c r="A25" s="1398"/>
    </row>
    <row r="26" s="1397" customFormat="1" ht="13.5" customHeight="1">
      <c r="A26" s="1398"/>
    </row>
    <row r="27" s="1397" customFormat="1" ht="13.5" customHeight="1">
      <c r="A27" s="1398"/>
    </row>
    <row r="28" s="1397" customFormat="1" ht="13.5" customHeight="1">
      <c r="A28" s="1398"/>
    </row>
    <row r="29" ht="18" customHeight="1"/>
    <row r="30" ht="18" customHeight="1">
      <c r="A30" s="1370"/>
    </row>
    <row r="31" ht="18" customHeight="1">
      <c r="A31" s="1370"/>
    </row>
    <row r="32" ht="18" customHeight="1">
      <c r="A32" s="1370"/>
    </row>
    <row r="33" ht="18" customHeight="1">
      <c r="A33" s="1370"/>
    </row>
    <row r="34" ht="18" customHeight="1">
      <c r="A34" s="1370"/>
    </row>
    <row r="35" ht="18" customHeight="1">
      <c r="A35" s="1370"/>
    </row>
    <row r="36" ht="18" customHeight="1">
      <c r="A36" s="1370"/>
    </row>
    <row r="37" ht="18" customHeight="1">
      <c r="A37" s="1370"/>
    </row>
    <row r="38" ht="18" customHeight="1">
      <c r="A38" s="1370"/>
    </row>
    <row r="39" ht="18" customHeight="1">
      <c r="A39" s="1370"/>
    </row>
    <row r="40" ht="18" customHeight="1">
      <c r="A40" s="1370"/>
    </row>
  </sheetData>
  <sheetProtection/>
  <mergeCells count="2">
    <mergeCell ref="B3:B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8.57421875" style="1369" customWidth="1"/>
    <col min="2" max="16384" width="9.8515625" style="1370" customWidth="1"/>
  </cols>
  <sheetData>
    <row r="1" s="1399" customFormat="1" ht="15" customHeight="1">
      <c r="A1" s="1368" t="s">
        <v>1192</v>
      </c>
    </row>
    <row r="2" spans="1:10" ht="9.75" customHeight="1" thickBot="1">
      <c r="A2" s="1368"/>
      <c r="B2" s="1369"/>
      <c r="C2" s="1369"/>
      <c r="D2" s="1369"/>
      <c r="E2" s="1369"/>
      <c r="F2" s="1369"/>
      <c r="G2" s="1369"/>
      <c r="H2" s="1369"/>
      <c r="I2" s="1369"/>
      <c r="J2" s="1369"/>
    </row>
    <row r="3" spans="1:11" s="1397" customFormat="1" ht="13.5" customHeight="1" thickTop="1">
      <c r="A3" s="1400" t="s">
        <v>46</v>
      </c>
      <c r="B3" s="1401"/>
      <c r="C3" s="1742" t="s">
        <v>1193</v>
      </c>
      <c r="D3" s="1745" t="s">
        <v>1194</v>
      </c>
      <c r="E3" s="1742" t="s">
        <v>1195</v>
      </c>
      <c r="F3" s="1742" t="s">
        <v>1196</v>
      </c>
      <c r="G3" s="1745" t="s">
        <v>1197</v>
      </c>
      <c r="H3" s="1742" t="s">
        <v>1198</v>
      </c>
      <c r="I3" s="1401"/>
      <c r="J3" s="1739" t="s">
        <v>1199</v>
      </c>
      <c r="K3" s="1398"/>
    </row>
    <row r="4" spans="1:11" s="1397" customFormat="1" ht="13.5" customHeight="1">
      <c r="A4" s="1402"/>
      <c r="B4" s="1403" t="s">
        <v>68</v>
      </c>
      <c r="C4" s="1743"/>
      <c r="D4" s="1746"/>
      <c r="E4" s="1743"/>
      <c r="F4" s="1743"/>
      <c r="G4" s="1746"/>
      <c r="H4" s="1743"/>
      <c r="I4" s="1403" t="s">
        <v>1200</v>
      </c>
      <c r="J4" s="1740"/>
      <c r="K4" s="1398"/>
    </row>
    <row r="5" spans="1:11" s="1397" customFormat="1" ht="13.5" customHeight="1">
      <c r="A5" s="1404" t="s">
        <v>854</v>
      </c>
      <c r="B5" s="1405"/>
      <c r="C5" s="1744"/>
      <c r="D5" s="1747"/>
      <c r="E5" s="1744"/>
      <c r="F5" s="1744"/>
      <c r="G5" s="1747"/>
      <c r="H5" s="1744"/>
      <c r="I5" s="1405"/>
      <c r="J5" s="1741"/>
      <c r="K5" s="1398"/>
    </row>
    <row r="6" spans="1:11" s="1410" customFormat="1" ht="19.5" customHeight="1">
      <c r="A6" s="1406">
        <v>26</v>
      </c>
      <c r="B6" s="1407">
        <v>147374</v>
      </c>
      <c r="C6" s="1407">
        <v>137839</v>
      </c>
      <c r="D6" s="1407">
        <v>4110</v>
      </c>
      <c r="E6" s="1407">
        <v>2371</v>
      </c>
      <c r="F6" s="1407">
        <v>2385</v>
      </c>
      <c r="G6" s="1407">
        <v>258</v>
      </c>
      <c r="H6" s="1407">
        <v>212</v>
      </c>
      <c r="I6" s="1407">
        <v>111</v>
      </c>
      <c r="J6" s="1408">
        <v>88</v>
      </c>
      <c r="K6" s="1409"/>
    </row>
    <row r="7" spans="1:11" s="1410" customFormat="1" ht="19.5" customHeight="1">
      <c r="A7" s="1411">
        <v>27</v>
      </c>
      <c r="B7" s="1412">
        <v>149936</v>
      </c>
      <c r="C7" s="1412">
        <v>141169</v>
      </c>
      <c r="D7" s="1412">
        <v>3605</v>
      </c>
      <c r="E7" s="1412">
        <v>2051</v>
      </c>
      <c r="F7" s="1412">
        <v>2428</v>
      </c>
      <c r="G7" s="1412">
        <v>244</v>
      </c>
      <c r="H7" s="1412">
        <v>230</v>
      </c>
      <c r="I7" s="1412">
        <v>96</v>
      </c>
      <c r="J7" s="1413">
        <v>113</v>
      </c>
      <c r="K7" s="1409"/>
    </row>
    <row r="8" spans="1:12" s="1410" customFormat="1" ht="19.5" customHeight="1">
      <c r="A8" s="1414">
        <v>28</v>
      </c>
      <c r="B8" s="1415">
        <v>151596</v>
      </c>
      <c r="C8" s="1415">
        <v>143577</v>
      </c>
      <c r="D8" s="1415">
        <v>3131</v>
      </c>
      <c r="E8" s="1415">
        <v>1778</v>
      </c>
      <c r="F8" s="1415">
        <v>2494</v>
      </c>
      <c r="G8" s="1415">
        <v>223</v>
      </c>
      <c r="H8" s="1415">
        <v>234</v>
      </c>
      <c r="I8" s="1415">
        <v>89</v>
      </c>
      <c r="J8" s="1416">
        <v>70</v>
      </c>
      <c r="K8" s="1409"/>
      <c r="L8" s="1417"/>
    </row>
    <row r="9" spans="1:10" s="1393" customFormat="1" ht="12" customHeight="1">
      <c r="A9" s="42" t="s">
        <v>1201</v>
      </c>
      <c r="J9" s="1395" t="s">
        <v>1202</v>
      </c>
    </row>
    <row r="10" spans="1:10" s="1393" customFormat="1" ht="12" customHeight="1">
      <c r="A10" s="42" t="s">
        <v>868</v>
      </c>
      <c r="J10" s="1395" t="s">
        <v>1203</v>
      </c>
    </row>
    <row r="11" spans="1:10" s="1393" customFormat="1" ht="13.5" customHeight="1">
      <c r="A11" s="1396"/>
      <c r="J11" s="1395"/>
    </row>
    <row r="12" spans="1:7" s="1397" customFormat="1" ht="13.5" customHeight="1">
      <c r="A12" s="1418"/>
      <c r="D12" s="1419"/>
      <c r="E12" s="1419"/>
      <c r="F12" s="1419"/>
      <c r="G12" s="1419"/>
    </row>
    <row r="13" s="1397" customFormat="1" ht="13.5" customHeight="1">
      <c r="A13" s="1398"/>
    </row>
    <row r="14" s="1397" customFormat="1" ht="13.5" customHeight="1">
      <c r="A14" s="1398"/>
    </row>
    <row r="15" spans="1:9" s="1397" customFormat="1" ht="13.5" customHeight="1">
      <c r="A15" s="1398"/>
      <c r="I15" s="1420"/>
    </row>
    <row r="16" s="1397" customFormat="1" ht="13.5" customHeight="1">
      <c r="A16" s="1398"/>
    </row>
    <row r="17" s="1397" customFormat="1" ht="13.5" customHeight="1">
      <c r="A17" s="1398"/>
    </row>
    <row r="18" s="1397" customFormat="1" ht="13.5" customHeight="1">
      <c r="A18" s="1398"/>
    </row>
    <row r="19" s="1397" customFormat="1" ht="13.5" customHeight="1">
      <c r="A19" s="1398"/>
    </row>
    <row r="20" s="1397" customFormat="1" ht="13.5" customHeight="1">
      <c r="A20" s="1398"/>
    </row>
    <row r="21" s="1397" customFormat="1" ht="13.5" customHeight="1">
      <c r="A21" s="1398"/>
    </row>
    <row r="22" s="1397" customFormat="1" ht="13.5" customHeight="1">
      <c r="A22" s="1398"/>
    </row>
    <row r="23" s="1397" customFormat="1" ht="13.5" customHeight="1">
      <c r="A23" s="1398"/>
    </row>
    <row r="24" s="1397" customFormat="1" ht="13.5" customHeight="1">
      <c r="A24" s="1398"/>
    </row>
    <row r="25" ht="18" customHeight="1"/>
    <row r="26" ht="18" customHeight="1"/>
    <row r="27" ht="18" customHeight="1"/>
    <row r="28" ht="18" customHeight="1"/>
    <row r="29" ht="18" customHeight="1"/>
    <row r="30" ht="18" customHeight="1">
      <c r="A30" s="1370"/>
    </row>
    <row r="31" ht="18" customHeight="1">
      <c r="A31" s="1370"/>
    </row>
    <row r="32" ht="18" customHeight="1">
      <c r="A32" s="1370"/>
    </row>
    <row r="33" ht="18" customHeight="1">
      <c r="A33" s="1370"/>
    </row>
    <row r="34" ht="18" customHeight="1">
      <c r="A34" s="1370"/>
    </row>
    <row r="35" ht="18" customHeight="1">
      <c r="A35" s="1370"/>
    </row>
    <row r="36" ht="18" customHeight="1">
      <c r="A36" s="1370"/>
    </row>
  </sheetData>
  <sheetProtection/>
  <mergeCells count="7">
    <mergeCell ref="J3:J5"/>
    <mergeCell ref="C3:C5"/>
    <mergeCell ref="D3:D5"/>
    <mergeCell ref="E3:E5"/>
    <mergeCell ref="F3:F5"/>
    <mergeCell ref="G3:G5"/>
    <mergeCell ref="H3:H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8515625" style="1369" customWidth="1"/>
    <col min="2" max="3" width="29.140625" style="1370" customWidth="1"/>
    <col min="4" max="16384" width="9.00390625" style="1370" customWidth="1"/>
  </cols>
  <sheetData>
    <row r="1" s="1399" customFormat="1" ht="15" customHeight="1">
      <c r="A1" s="1368" t="s">
        <v>1204</v>
      </c>
    </row>
    <row r="2" spans="1:3" ht="9.75" customHeight="1" thickBot="1">
      <c r="A2" s="1368"/>
      <c r="B2" s="1369"/>
      <c r="C2" s="1369"/>
    </row>
    <row r="3" spans="1:3" s="1378" customFormat="1" ht="16.5" customHeight="1" thickTop="1">
      <c r="A3" s="1421" t="s">
        <v>46</v>
      </c>
      <c r="B3" s="1422" t="s">
        <v>1205</v>
      </c>
      <c r="C3" s="1748" t="s">
        <v>1206</v>
      </c>
    </row>
    <row r="4" spans="1:3" s="1378" customFormat="1" ht="16.5" customHeight="1">
      <c r="A4" s="1379" t="s">
        <v>854</v>
      </c>
      <c r="B4" s="1423" t="s">
        <v>1207</v>
      </c>
      <c r="C4" s="1439"/>
    </row>
    <row r="5" spans="1:3" s="1386" customFormat="1" ht="19.5" customHeight="1">
      <c r="A5" s="1383">
        <v>26</v>
      </c>
      <c r="B5" s="1424">
        <v>4966</v>
      </c>
      <c r="C5" s="1425">
        <v>4</v>
      </c>
    </row>
    <row r="6" spans="1:3" s="1386" customFormat="1" ht="19.5" customHeight="1">
      <c r="A6" s="1387">
        <v>27</v>
      </c>
      <c r="B6" s="1426">
        <v>5051</v>
      </c>
      <c r="C6" s="1427">
        <v>3</v>
      </c>
    </row>
    <row r="7" spans="1:3" s="1386" customFormat="1" ht="19.5" customHeight="1">
      <c r="A7" s="1390">
        <v>28</v>
      </c>
      <c r="B7" s="1415">
        <v>5088</v>
      </c>
      <c r="C7" s="1416">
        <v>1</v>
      </c>
    </row>
    <row r="8" spans="1:3" s="1393" customFormat="1" ht="12" customHeight="1">
      <c r="A8" s="42" t="s">
        <v>1208</v>
      </c>
      <c r="C8" s="1395"/>
    </row>
    <row r="9" s="1397" customFormat="1" ht="12" customHeight="1">
      <c r="A9" s="42" t="s">
        <v>1209</v>
      </c>
    </row>
    <row r="10" s="1397" customFormat="1" ht="24" customHeight="1">
      <c r="A10" s="1418"/>
    </row>
    <row r="11" s="1397" customFormat="1" ht="13.5" customHeight="1">
      <c r="B11" s="1419"/>
    </row>
    <row r="12" s="1397" customFormat="1" ht="13.5" customHeight="1">
      <c r="A12" s="1398"/>
    </row>
    <row r="13" s="1397" customFormat="1" ht="13.5" customHeight="1">
      <c r="A13" s="1398"/>
    </row>
    <row r="14" s="1397" customFormat="1" ht="13.5" customHeight="1">
      <c r="A14" s="1398"/>
    </row>
    <row r="15" s="1397" customFormat="1" ht="13.5" customHeight="1">
      <c r="A15" s="1398"/>
    </row>
    <row r="16" s="1397" customFormat="1" ht="13.5" customHeight="1">
      <c r="A16" s="1398"/>
    </row>
    <row r="17" s="1397" customFormat="1" ht="13.5" customHeight="1">
      <c r="A17" s="1398"/>
    </row>
    <row r="18" s="1397" customFormat="1" ht="13.5" customHeight="1">
      <c r="A18" s="139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>
      <c r="A30" s="1370"/>
    </row>
  </sheetData>
  <sheetProtection/>
  <mergeCells count="1"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369" customWidth="1"/>
    <col min="2" max="4" width="21.57421875" style="1370" customWidth="1"/>
    <col min="5" max="16384" width="9.00390625" style="1370" customWidth="1"/>
  </cols>
  <sheetData>
    <row r="1" s="1399" customFormat="1" ht="15" customHeight="1">
      <c r="A1" s="1368" t="s">
        <v>1210</v>
      </c>
    </row>
    <row r="2" spans="1:4" ht="9.75" customHeight="1" thickBot="1">
      <c r="A2" s="1368"/>
      <c r="B2" s="1369"/>
      <c r="C2" s="1369"/>
      <c r="D2" s="1369"/>
    </row>
    <row r="3" spans="1:4" s="1378" customFormat="1" ht="16.5" customHeight="1" thickTop="1">
      <c r="A3" s="1421" t="s">
        <v>780</v>
      </c>
      <c r="B3" s="1428"/>
      <c r="C3" s="1429" t="s">
        <v>1211</v>
      </c>
      <c r="D3" s="1430"/>
    </row>
    <row r="4" spans="1:4" s="1378" customFormat="1" ht="16.5" customHeight="1">
      <c r="A4" s="1431" t="s">
        <v>796</v>
      </c>
      <c r="B4" s="1380" t="s">
        <v>1212</v>
      </c>
      <c r="C4" s="1381" t="s">
        <v>1213</v>
      </c>
      <c r="D4" s="1432" t="s">
        <v>1214</v>
      </c>
    </row>
    <row r="5" spans="1:4" s="1386" customFormat="1" ht="19.5" customHeight="1">
      <c r="A5" s="1383">
        <v>26</v>
      </c>
      <c r="B5" s="1407">
        <v>36323</v>
      </c>
      <c r="C5" s="1384">
        <v>8661</v>
      </c>
      <c r="D5" s="1385">
        <v>27662</v>
      </c>
    </row>
    <row r="6" spans="1:4" s="1386" customFormat="1" ht="19.5" customHeight="1">
      <c r="A6" s="1387">
        <v>27</v>
      </c>
      <c r="B6" s="1412">
        <v>34497</v>
      </c>
      <c r="C6" s="1388">
        <v>8663</v>
      </c>
      <c r="D6" s="1389">
        <v>25834</v>
      </c>
    </row>
    <row r="7" spans="1:4" s="1386" customFormat="1" ht="19.5" customHeight="1">
      <c r="A7" s="1390">
        <v>28</v>
      </c>
      <c r="B7" s="1433">
        <v>34485</v>
      </c>
      <c r="C7" s="1391">
        <v>8600</v>
      </c>
      <c r="D7" s="1392">
        <v>25885</v>
      </c>
    </row>
    <row r="8" spans="1:4" s="1393" customFormat="1" ht="12.75" customHeight="1">
      <c r="A8" s="1396" t="s">
        <v>1215</v>
      </c>
      <c r="D8" s="1373"/>
    </row>
    <row r="9" s="1397" customFormat="1" ht="13.5" customHeight="1">
      <c r="A9" s="1398"/>
    </row>
    <row r="10" s="1397" customFormat="1" ht="13.5" customHeight="1">
      <c r="A10" s="1398"/>
    </row>
    <row r="11" s="1397" customFormat="1" ht="13.5" customHeight="1">
      <c r="A11" s="1398"/>
    </row>
    <row r="12" s="1397" customFormat="1" ht="13.5" customHeight="1">
      <c r="A12" s="1398"/>
    </row>
    <row r="13" s="1397" customFormat="1" ht="13.5" customHeight="1">
      <c r="A13" s="1398"/>
    </row>
    <row r="14" s="1397" customFormat="1" ht="13.5" customHeight="1">
      <c r="A14" s="1398"/>
    </row>
    <row r="15" s="1397" customFormat="1" ht="13.5" customHeight="1">
      <c r="A15" s="1398"/>
    </row>
    <row r="16" s="1397" customFormat="1" ht="13.5" customHeight="1">
      <c r="A16" s="1398"/>
    </row>
    <row r="17" s="1397" customFormat="1" ht="13.5" customHeight="1">
      <c r="A17" s="1398"/>
    </row>
    <row r="18" s="1397" customFormat="1" ht="13.5" customHeight="1">
      <c r="A18" s="1398"/>
    </row>
    <row r="19" s="1397" customFormat="1" ht="13.5" customHeight="1">
      <c r="A19" s="1398"/>
    </row>
    <row r="20" s="1397" customFormat="1" ht="13.5" customHeight="1">
      <c r="A20" s="1398"/>
    </row>
    <row r="21" s="1397" customFormat="1" ht="13.5" customHeight="1">
      <c r="A21" s="1398"/>
    </row>
    <row r="22" s="1397" customFormat="1" ht="13.5" customHeight="1">
      <c r="A22" s="1398"/>
    </row>
    <row r="23" s="1397" customFormat="1" ht="13.5" customHeight="1">
      <c r="A23" s="1398"/>
    </row>
    <row r="24" s="1397" customFormat="1" ht="13.5" customHeight="1">
      <c r="A24" s="1398"/>
    </row>
    <row r="25" s="1397" customFormat="1" ht="13.5" customHeight="1">
      <c r="A25" s="1398"/>
    </row>
    <row r="26" s="1397" customFormat="1" ht="13.5" customHeight="1">
      <c r="A26" s="1398"/>
    </row>
    <row r="27" s="1397" customFormat="1" ht="13.5" customHeight="1">
      <c r="A27" s="1398"/>
    </row>
    <row r="28" s="1397" customFormat="1" ht="13.5" customHeight="1">
      <c r="A28" s="1398"/>
    </row>
    <row r="29" s="1397" customFormat="1" ht="13.5" customHeight="1">
      <c r="A29" s="1398"/>
    </row>
    <row r="30" ht="18" customHeight="1">
      <c r="A30" s="1370"/>
    </row>
    <row r="31" ht="18" customHeight="1">
      <c r="A31" s="1370"/>
    </row>
    <row r="32" ht="18" customHeight="1">
      <c r="A32" s="1370"/>
    </row>
    <row r="33" ht="18" customHeight="1">
      <c r="A33" s="1370"/>
    </row>
    <row r="34" ht="18" customHeight="1">
      <c r="A34" s="1370"/>
    </row>
    <row r="35" ht="18" customHeight="1">
      <c r="A35" s="1370"/>
    </row>
    <row r="36" ht="18" customHeight="1">
      <c r="A36" s="1370"/>
    </row>
    <row r="37" ht="18" customHeight="1">
      <c r="A37" s="1370"/>
    </row>
    <row r="38" ht="18" customHeight="1">
      <c r="A38" s="1370"/>
    </row>
    <row r="39" ht="18" customHeight="1">
      <c r="A39" s="1370"/>
    </row>
    <row r="40" ht="18" customHeight="1">
      <c r="A40" s="1370"/>
    </row>
    <row r="41" ht="18" customHeight="1">
      <c r="A41" s="1370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5" customWidth="1"/>
    <col min="2" max="2" width="7.00390625" style="5" customWidth="1"/>
    <col min="3" max="3" width="4.421875" style="5" customWidth="1"/>
    <col min="4" max="4" width="4.28125" style="5" customWidth="1"/>
    <col min="5" max="6" width="4.421875" style="5" customWidth="1"/>
    <col min="7" max="7" width="5.8515625" style="5" customWidth="1"/>
    <col min="8" max="8" width="7.57421875" style="5" customWidth="1"/>
    <col min="9" max="9" width="4.421875" style="5" customWidth="1"/>
    <col min="10" max="10" width="5.8515625" style="5" customWidth="1"/>
    <col min="11" max="12" width="5.7109375" style="5" customWidth="1"/>
    <col min="13" max="13" width="5.28125" style="5" customWidth="1"/>
    <col min="14" max="14" width="4.7109375" style="5" customWidth="1"/>
    <col min="15" max="15" width="4.421875" style="5" customWidth="1"/>
    <col min="16" max="16" width="6.8515625" style="5" customWidth="1"/>
    <col min="17" max="17" width="5.57421875" style="5" customWidth="1"/>
    <col min="18" max="16384" width="9.00390625" style="5" customWidth="1"/>
  </cols>
  <sheetData>
    <row r="1" ht="13.5">
      <c r="A1" s="158" t="s">
        <v>92</v>
      </c>
    </row>
    <row r="2" ht="14.25" thickBot="1">
      <c r="A2" s="73"/>
    </row>
    <row r="3" spans="1:17" s="160" customFormat="1" ht="34.5" thickTop="1">
      <c r="A3" s="159" t="s">
        <v>93</v>
      </c>
      <c r="B3" s="1460" t="s">
        <v>94</v>
      </c>
      <c r="C3" s="1450" t="s">
        <v>95</v>
      </c>
      <c r="D3" s="1450" t="s">
        <v>96</v>
      </c>
      <c r="E3" s="1450" t="s">
        <v>97</v>
      </c>
      <c r="F3" s="1450" t="s">
        <v>98</v>
      </c>
      <c r="G3" s="1458" t="s">
        <v>99</v>
      </c>
      <c r="H3" s="1454" t="s">
        <v>100</v>
      </c>
      <c r="I3" s="1450" t="s">
        <v>101</v>
      </c>
      <c r="J3" s="1450" t="s">
        <v>102</v>
      </c>
      <c r="K3" s="1450" t="s">
        <v>103</v>
      </c>
      <c r="L3" s="1456" t="s">
        <v>104</v>
      </c>
      <c r="M3" s="1450" t="s">
        <v>105</v>
      </c>
      <c r="N3" s="1450" t="s">
        <v>106</v>
      </c>
      <c r="O3" s="1450" t="s">
        <v>107</v>
      </c>
      <c r="P3" s="1450" t="s">
        <v>108</v>
      </c>
      <c r="Q3" s="1452" t="s">
        <v>75</v>
      </c>
    </row>
    <row r="4" spans="1:17" s="160" customFormat="1" ht="11.25">
      <c r="A4" s="161" t="s">
        <v>109</v>
      </c>
      <c r="B4" s="1461"/>
      <c r="C4" s="1451"/>
      <c r="D4" s="1451"/>
      <c r="E4" s="1451"/>
      <c r="F4" s="1451"/>
      <c r="G4" s="1459"/>
      <c r="H4" s="1455"/>
      <c r="I4" s="1451"/>
      <c r="J4" s="1451"/>
      <c r="K4" s="1451"/>
      <c r="L4" s="1457"/>
      <c r="M4" s="1451"/>
      <c r="N4" s="1451"/>
      <c r="O4" s="1451"/>
      <c r="P4" s="1451"/>
      <c r="Q4" s="1453"/>
    </row>
    <row r="5" spans="1:17" s="160" customFormat="1" ht="11.25">
      <c r="A5" s="162">
        <v>26</v>
      </c>
      <c r="B5" s="163">
        <v>1714</v>
      </c>
      <c r="C5" s="163">
        <v>4</v>
      </c>
      <c r="D5" s="163">
        <v>0</v>
      </c>
      <c r="E5" s="163">
        <v>0</v>
      </c>
      <c r="F5" s="163">
        <v>6</v>
      </c>
      <c r="G5" s="163">
        <v>312</v>
      </c>
      <c r="H5" s="163">
        <v>24</v>
      </c>
      <c r="I5" s="163">
        <v>0</v>
      </c>
      <c r="J5" s="163">
        <v>1</v>
      </c>
      <c r="K5" s="163">
        <v>15</v>
      </c>
      <c r="L5" s="163">
        <v>52</v>
      </c>
      <c r="M5" s="163">
        <v>152</v>
      </c>
      <c r="N5" s="163">
        <v>56</v>
      </c>
      <c r="O5" s="163">
        <v>2</v>
      </c>
      <c r="P5" s="163">
        <v>1067</v>
      </c>
      <c r="Q5" s="164">
        <v>23</v>
      </c>
    </row>
    <row r="6" spans="1:17" s="160" customFormat="1" ht="11.25">
      <c r="A6" s="165">
        <v>27</v>
      </c>
      <c r="B6" s="166">
        <v>1686</v>
      </c>
      <c r="C6" s="166">
        <v>0</v>
      </c>
      <c r="D6" s="166">
        <v>0</v>
      </c>
      <c r="E6" s="166">
        <v>0</v>
      </c>
      <c r="F6" s="166">
        <v>8</v>
      </c>
      <c r="G6" s="166">
        <v>295</v>
      </c>
      <c r="H6" s="166">
        <v>20</v>
      </c>
      <c r="I6" s="166">
        <v>1</v>
      </c>
      <c r="J6" s="166">
        <v>1</v>
      </c>
      <c r="K6" s="166">
        <v>12</v>
      </c>
      <c r="L6" s="166">
        <v>66</v>
      </c>
      <c r="M6" s="166">
        <v>43</v>
      </c>
      <c r="N6" s="166">
        <v>48</v>
      </c>
      <c r="O6" s="166">
        <v>0</v>
      </c>
      <c r="P6" s="166">
        <v>1084</v>
      </c>
      <c r="Q6" s="167">
        <v>108</v>
      </c>
    </row>
    <row r="7" spans="1:18" s="160" customFormat="1" ht="11.25">
      <c r="A7" s="168">
        <v>28</v>
      </c>
      <c r="B7" s="169">
        <v>1657</v>
      </c>
      <c r="C7" s="170">
        <v>0</v>
      </c>
      <c r="D7" s="170">
        <v>0</v>
      </c>
      <c r="E7" s="170">
        <v>0</v>
      </c>
      <c r="F7" s="169">
        <v>3</v>
      </c>
      <c r="G7" s="169">
        <v>363</v>
      </c>
      <c r="H7" s="169">
        <v>21</v>
      </c>
      <c r="I7" s="169">
        <v>0</v>
      </c>
      <c r="J7" s="169">
        <v>1</v>
      </c>
      <c r="K7" s="169">
        <v>6</v>
      </c>
      <c r="L7" s="169">
        <v>42</v>
      </c>
      <c r="M7" s="169">
        <v>60</v>
      </c>
      <c r="N7" s="169">
        <v>39</v>
      </c>
      <c r="O7" s="169">
        <v>3</v>
      </c>
      <c r="P7" s="169">
        <v>1016</v>
      </c>
      <c r="Q7" s="171">
        <v>103</v>
      </c>
      <c r="R7" s="172"/>
    </row>
    <row r="8" spans="1:13" ht="13.5">
      <c r="A8" s="42" t="s">
        <v>110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</sheetData>
  <sheetProtection/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5" customWidth="1"/>
    <col min="2" max="2" width="8.421875" style="5" customWidth="1"/>
    <col min="3" max="3" width="5.57421875" style="5" customWidth="1"/>
    <col min="4" max="4" width="9.7109375" style="5" customWidth="1"/>
    <col min="5" max="5" width="5.7109375" style="5" customWidth="1"/>
    <col min="6" max="6" width="8.421875" style="5" bestFit="1" customWidth="1"/>
    <col min="7" max="7" width="5.8515625" style="5" customWidth="1"/>
    <col min="8" max="8" width="6.8515625" style="5" customWidth="1"/>
    <col min="9" max="9" width="5.00390625" style="5" customWidth="1"/>
    <col min="10" max="10" width="6.8515625" style="5" customWidth="1"/>
    <col min="11" max="11" width="4.7109375" style="5" customWidth="1"/>
    <col min="12" max="12" width="6.421875" style="5" customWidth="1"/>
    <col min="13" max="13" width="4.7109375" style="5" customWidth="1"/>
    <col min="14" max="14" width="6.8515625" style="5" customWidth="1"/>
    <col min="15" max="15" width="9.00390625" style="115" customWidth="1"/>
    <col min="16" max="16384" width="9.00390625" style="5" customWidth="1"/>
  </cols>
  <sheetData>
    <row r="1" spans="1:13" ht="13.5">
      <c r="A1" s="73" t="s">
        <v>111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14.25" thickBot="1">
      <c r="A2" s="7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73" t="s">
        <v>112</v>
      </c>
    </row>
    <row r="3" spans="1:15" s="160" customFormat="1" ht="12" thickTop="1">
      <c r="A3" s="174" t="s">
        <v>113</v>
      </c>
      <c r="B3" s="1472" t="s">
        <v>68</v>
      </c>
      <c r="C3" s="1473"/>
      <c r="D3" s="1474"/>
      <c r="E3" s="1472" t="s">
        <v>114</v>
      </c>
      <c r="F3" s="1474"/>
      <c r="G3" s="1462" t="s">
        <v>115</v>
      </c>
      <c r="H3" s="1463"/>
      <c r="I3" s="1472" t="s">
        <v>116</v>
      </c>
      <c r="J3" s="1474"/>
      <c r="K3" s="1462" t="s">
        <v>117</v>
      </c>
      <c r="L3" s="1463"/>
      <c r="M3" s="1466" t="s">
        <v>118</v>
      </c>
      <c r="N3" s="1467"/>
      <c r="O3" s="172"/>
    </row>
    <row r="4" spans="1:15" s="160" customFormat="1" ht="18.75" customHeight="1">
      <c r="A4" s="175"/>
      <c r="B4" s="1468"/>
      <c r="C4" s="1469"/>
      <c r="D4" s="1475"/>
      <c r="E4" s="1468"/>
      <c r="F4" s="1475"/>
      <c r="G4" s="1464"/>
      <c r="H4" s="1465"/>
      <c r="I4" s="1468"/>
      <c r="J4" s="1475"/>
      <c r="K4" s="1464"/>
      <c r="L4" s="1465"/>
      <c r="M4" s="1468"/>
      <c r="N4" s="1469"/>
      <c r="O4" s="172"/>
    </row>
    <row r="5" spans="1:15" s="160" customFormat="1" ht="11.25">
      <c r="A5" s="12"/>
      <c r="B5" s="1470" t="s">
        <v>68</v>
      </c>
      <c r="C5" s="176" t="s">
        <v>119</v>
      </c>
      <c r="D5" s="176" t="s">
        <v>119</v>
      </c>
      <c r="E5" s="176" t="s">
        <v>119</v>
      </c>
      <c r="F5" s="176" t="s">
        <v>119</v>
      </c>
      <c r="G5" s="176" t="s">
        <v>119</v>
      </c>
      <c r="H5" s="176" t="s">
        <v>119</v>
      </c>
      <c r="I5" s="176" t="s">
        <v>119</v>
      </c>
      <c r="J5" s="176" t="s">
        <v>119</v>
      </c>
      <c r="K5" s="176" t="s">
        <v>119</v>
      </c>
      <c r="L5" s="176" t="s">
        <v>119</v>
      </c>
      <c r="M5" s="176" t="s">
        <v>119</v>
      </c>
      <c r="N5" s="177" t="s">
        <v>119</v>
      </c>
      <c r="O5" s="178"/>
    </row>
    <row r="6" spans="1:15" s="160" customFormat="1" ht="11.25">
      <c r="A6" s="179" t="s">
        <v>120</v>
      </c>
      <c r="B6" s="1471"/>
      <c r="C6" s="180" t="s">
        <v>121</v>
      </c>
      <c r="D6" s="181" t="s">
        <v>122</v>
      </c>
      <c r="E6" s="180" t="s">
        <v>121</v>
      </c>
      <c r="F6" s="182" t="s">
        <v>122</v>
      </c>
      <c r="G6" s="180" t="s">
        <v>121</v>
      </c>
      <c r="H6" s="181" t="s">
        <v>122</v>
      </c>
      <c r="I6" s="180" t="s">
        <v>121</v>
      </c>
      <c r="J6" s="182" t="s">
        <v>122</v>
      </c>
      <c r="K6" s="180" t="s">
        <v>121</v>
      </c>
      <c r="L6" s="181" t="s">
        <v>122</v>
      </c>
      <c r="M6" s="180" t="s">
        <v>121</v>
      </c>
      <c r="N6" s="182" t="s">
        <v>122</v>
      </c>
      <c r="O6" s="178"/>
    </row>
    <row r="7" spans="1:15" s="160" customFormat="1" ht="11.25">
      <c r="A7" s="183">
        <v>27</v>
      </c>
      <c r="B7" s="184">
        <v>23764</v>
      </c>
      <c r="C7" s="184">
        <v>483</v>
      </c>
      <c r="D7" s="184">
        <v>23281</v>
      </c>
      <c r="E7" s="184">
        <v>280</v>
      </c>
      <c r="F7" s="184">
        <v>12223</v>
      </c>
      <c r="G7" s="184">
        <v>101</v>
      </c>
      <c r="H7" s="184">
        <v>2041</v>
      </c>
      <c r="I7" s="184">
        <v>20</v>
      </c>
      <c r="J7" s="184">
        <v>1584</v>
      </c>
      <c r="K7" s="184">
        <v>0</v>
      </c>
      <c r="L7" s="184">
        <v>270</v>
      </c>
      <c r="M7" s="184">
        <v>82</v>
      </c>
      <c r="N7" s="185">
        <v>7163</v>
      </c>
      <c r="O7" s="178"/>
    </row>
    <row r="8" spans="1:15" s="160" customFormat="1" ht="11.25">
      <c r="A8" s="186">
        <v>28</v>
      </c>
      <c r="B8" s="187">
        <v>23817</v>
      </c>
      <c r="C8" s="187">
        <v>466</v>
      </c>
      <c r="D8" s="187">
        <v>23351</v>
      </c>
      <c r="E8" s="187">
        <v>264</v>
      </c>
      <c r="F8" s="187">
        <v>12136</v>
      </c>
      <c r="G8" s="187">
        <v>99</v>
      </c>
      <c r="H8" s="187">
        <v>2094</v>
      </c>
      <c r="I8" s="187">
        <v>20</v>
      </c>
      <c r="J8" s="187">
        <v>1596</v>
      </c>
      <c r="K8" s="187">
        <v>0</v>
      </c>
      <c r="L8" s="187">
        <v>284</v>
      </c>
      <c r="M8" s="187">
        <v>83</v>
      </c>
      <c r="N8" s="188">
        <v>7241</v>
      </c>
      <c r="O8" s="178"/>
    </row>
    <row r="9" spans="1:15" s="160" customFormat="1" ht="11.25">
      <c r="A9" s="189">
        <v>29</v>
      </c>
      <c r="B9" s="170">
        <v>23941</v>
      </c>
      <c r="C9" s="170">
        <v>467</v>
      </c>
      <c r="D9" s="170">
        <v>23474</v>
      </c>
      <c r="E9" s="170">
        <v>266</v>
      </c>
      <c r="F9" s="170">
        <v>12039</v>
      </c>
      <c r="G9" s="170">
        <v>99</v>
      </c>
      <c r="H9" s="170">
        <v>2145</v>
      </c>
      <c r="I9" s="170">
        <v>16</v>
      </c>
      <c r="J9" s="170">
        <v>1612</v>
      </c>
      <c r="K9" s="170">
        <v>0</v>
      </c>
      <c r="L9" s="170">
        <v>278</v>
      </c>
      <c r="M9" s="170">
        <v>86</v>
      </c>
      <c r="N9" s="190">
        <v>7400</v>
      </c>
      <c r="O9" s="178"/>
    </row>
    <row r="10" spans="1:15" ht="13.5">
      <c r="A10" s="42" t="s">
        <v>123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91"/>
      <c r="N10" s="191"/>
      <c r="O10" s="192"/>
    </row>
    <row r="11" spans="2:15" ht="13.5">
      <c r="B11" s="114"/>
      <c r="C11" s="193"/>
      <c r="D11" s="19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92"/>
    </row>
  </sheetData>
  <sheetProtection/>
  <mergeCells count="7">
    <mergeCell ref="K3:L4"/>
    <mergeCell ref="M3:N4"/>
    <mergeCell ref="B5:B6"/>
    <mergeCell ref="B3:D4"/>
    <mergeCell ref="E3:F4"/>
    <mergeCell ref="G3:H4"/>
    <mergeCell ref="I3:J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5" customWidth="1"/>
    <col min="2" max="3" width="8.00390625" style="5" customWidth="1"/>
    <col min="4" max="4" width="7.57421875" style="5" customWidth="1"/>
    <col min="5" max="5" width="5.421875" style="5" bestFit="1" customWidth="1"/>
    <col min="6" max="6" width="7.28125" style="5" customWidth="1"/>
    <col min="7" max="7" width="7.140625" style="5" customWidth="1"/>
    <col min="8" max="8" width="6.7109375" style="5" customWidth="1"/>
    <col min="9" max="11" width="7.140625" style="5" customWidth="1"/>
    <col min="12" max="12" width="7.8515625" style="5" customWidth="1"/>
    <col min="13" max="13" width="7.140625" style="115" customWidth="1"/>
    <col min="14" max="16" width="7.140625" style="5" customWidth="1"/>
    <col min="17" max="16384" width="9.00390625" style="5" customWidth="1"/>
  </cols>
  <sheetData>
    <row r="1" spans="1:11" ht="13.5">
      <c r="A1" s="73" t="s">
        <v>124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4.25" thickBot="1">
      <c r="A2" s="76"/>
      <c r="B2" s="49"/>
      <c r="C2" s="49"/>
      <c r="D2" s="49"/>
      <c r="E2" s="49"/>
      <c r="F2" s="49"/>
      <c r="G2" s="49"/>
      <c r="H2" s="49"/>
      <c r="I2" s="49"/>
      <c r="J2" s="49"/>
      <c r="K2" s="49"/>
      <c r="L2" s="173" t="s">
        <v>112</v>
      </c>
    </row>
    <row r="3" spans="1:13" s="21" customFormat="1" ht="12.75" thickTop="1">
      <c r="A3" s="194" t="s">
        <v>113</v>
      </c>
      <c r="B3" s="1476" t="s">
        <v>125</v>
      </c>
      <c r="C3" s="1477"/>
      <c r="D3" s="1478"/>
      <c r="E3" s="196" t="s">
        <v>126</v>
      </c>
      <c r="F3" s="197"/>
      <c r="G3" s="196" t="s">
        <v>127</v>
      </c>
      <c r="H3" s="197"/>
      <c r="I3" s="196" t="s">
        <v>128</v>
      </c>
      <c r="J3" s="197"/>
      <c r="K3" s="196" t="s">
        <v>129</v>
      </c>
      <c r="L3" s="198"/>
      <c r="M3" s="199"/>
    </row>
    <row r="4" spans="1:13" s="21" customFormat="1" ht="12">
      <c r="A4" s="200"/>
      <c r="B4" s="1441"/>
      <c r="C4" s="1479"/>
      <c r="D4" s="1480"/>
      <c r="E4" s="201" t="s">
        <v>130</v>
      </c>
      <c r="F4" s="202"/>
      <c r="G4" s="201" t="s">
        <v>131</v>
      </c>
      <c r="H4" s="202"/>
      <c r="I4" s="201" t="s">
        <v>132</v>
      </c>
      <c r="J4" s="202"/>
      <c r="K4" s="201" t="s">
        <v>133</v>
      </c>
      <c r="L4" s="203"/>
      <c r="M4" s="199"/>
    </row>
    <row r="5" spans="1:13" s="21" customFormat="1" ht="12">
      <c r="A5" s="78"/>
      <c r="B5" s="1481" t="s">
        <v>125</v>
      </c>
      <c r="C5" s="204" t="s">
        <v>134</v>
      </c>
      <c r="D5" s="204" t="s">
        <v>134</v>
      </c>
      <c r="E5" s="204" t="s">
        <v>134</v>
      </c>
      <c r="F5" s="204" t="s">
        <v>134</v>
      </c>
      <c r="G5" s="204" t="s">
        <v>134</v>
      </c>
      <c r="H5" s="204" t="s">
        <v>134</v>
      </c>
      <c r="I5" s="204" t="s">
        <v>134</v>
      </c>
      <c r="J5" s="204" t="s">
        <v>134</v>
      </c>
      <c r="K5" s="204" t="s">
        <v>134</v>
      </c>
      <c r="L5" s="205" t="s">
        <v>134</v>
      </c>
      <c r="M5" s="199"/>
    </row>
    <row r="6" spans="1:13" s="21" customFormat="1" ht="12">
      <c r="A6" s="206" t="s">
        <v>120</v>
      </c>
      <c r="B6" s="1436"/>
      <c r="C6" s="54" t="s">
        <v>135</v>
      </c>
      <c r="D6" s="37" t="s">
        <v>136</v>
      </c>
      <c r="E6" s="54" t="s">
        <v>135</v>
      </c>
      <c r="F6" s="37" t="s">
        <v>136</v>
      </c>
      <c r="G6" s="54" t="s">
        <v>135</v>
      </c>
      <c r="H6" s="37" t="s">
        <v>136</v>
      </c>
      <c r="I6" s="54" t="s">
        <v>135</v>
      </c>
      <c r="J6" s="37" t="s">
        <v>136</v>
      </c>
      <c r="K6" s="54" t="s">
        <v>135</v>
      </c>
      <c r="L6" s="37" t="s">
        <v>136</v>
      </c>
      <c r="M6" s="199"/>
    </row>
    <row r="7" spans="1:13" s="21" customFormat="1" ht="12">
      <c r="A7" s="207">
        <v>27</v>
      </c>
      <c r="B7" s="208">
        <v>4954</v>
      </c>
      <c r="C7" s="208">
        <v>1115</v>
      </c>
      <c r="D7" s="208">
        <v>3839</v>
      </c>
      <c r="E7" s="208">
        <v>15</v>
      </c>
      <c r="F7" s="208">
        <v>109</v>
      </c>
      <c r="G7" s="208">
        <v>232</v>
      </c>
      <c r="H7" s="208">
        <v>944</v>
      </c>
      <c r="I7" s="208">
        <v>268</v>
      </c>
      <c r="J7" s="208">
        <v>978</v>
      </c>
      <c r="K7" s="208">
        <v>600</v>
      </c>
      <c r="L7" s="209">
        <v>1808</v>
      </c>
      <c r="M7" s="199"/>
    </row>
    <row r="8" spans="1:13" s="21" customFormat="1" ht="12">
      <c r="A8" s="210">
        <v>28</v>
      </c>
      <c r="B8" s="211">
        <v>5097</v>
      </c>
      <c r="C8" s="211">
        <v>1095</v>
      </c>
      <c r="D8" s="211">
        <v>4002</v>
      </c>
      <c r="E8" s="211">
        <v>15</v>
      </c>
      <c r="F8" s="211">
        <v>111</v>
      </c>
      <c r="G8" s="211">
        <v>221</v>
      </c>
      <c r="H8" s="211">
        <v>977</v>
      </c>
      <c r="I8" s="211">
        <v>272</v>
      </c>
      <c r="J8" s="211">
        <v>987</v>
      </c>
      <c r="K8" s="211">
        <v>587</v>
      </c>
      <c r="L8" s="212">
        <v>1927</v>
      </c>
      <c r="M8" s="199"/>
    </row>
    <row r="9" spans="1:13" s="21" customFormat="1" ht="12">
      <c r="A9" s="213">
        <v>29</v>
      </c>
      <c r="B9" s="214">
        <v>5233</v>
      </c>
      <c r="C9" s="214">
        <v>1104</v>
      </c>
      <c r="D9" s="214">
        <v>4129</v>
      </c>
      <c r="E9" s="214">
        <v>19</v>
      </c>
      <c r="F9" s="214">
        <v>109</v>
      </c>
      <c r="G9" s="214">
        <v>233</v>
      </c>
      <c r="H9" s="214">
        <v>994</v>
      </c>
      <c r="I9" s="214">
        <v>268</v>
      </c>
      <c r="J9" s="214">
        <v>999</v>
      </c>
      <c r="K9" s="214">
        <v>584</v>
      </c>
      <c r="L9" s="215">
        <v>2027</v>
      </c>
      <c r="M9" s="216"/>
    </row>
    <row r="10" spans="1:12" ht="13.5">
      <c r="A10" s="42" t="s">
        <v>123</v>
      </c>
      <c r="B10" s="217"/>
      <c r="C10" s="42"/>
      <c r="D10" s="42"/>
      <c r="E10" s="217"/>
      <c r="F10" s="217"/>
      <c r="G10" s="217"/>
      <c r="H10" s="217"/>
      <c r="I10" s="217"/>
      <c r="J10" s="217"/>
      <c r="K10" s="217"/>
      <c r="L10" s="218" t="s">
        <v>137</v>
      </c>
    </row>
  </sheetData>
  <sheetProtection/>
  <mergeCells count="2">
    <mergeCell ref="B3:D4"/>
    <mergeCell ref="B5:B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</dc:creator>
  <cp:keywords/>
  <dc:description/>
  <cp:lastModifiedBy>28TSP-XXXX</cp:lastModifiedBy>
  <cp:lastPrinted>2017-12-02T07:25:49Z</cp:lastPrinted>
  <dcterms:created xsi:type="dcterms:W3CDTF">2017-09-15T05:42:43Z</dcterms:created>
  <dcterms:modified xsi:type="dcterms:W3CDTF">2017-12-02T07:42:29Z</dcterms:modified>
  <cp:category/>
  <cp:version/>
  <cp:contentType/>
  <cp:contentStatus/>
</cp:coreProperties>
</file>