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defaultThemeVersion="124226"/>
  <mc:AlternateContent xmlns:mc="http://schemas.openxmlformats.org/markup-compatibility/2006">
    <mc:Choice Requires="x15">
      <x15ac:absPath xmlns:x15ac="http://schemas.microsoft.com/office/spreadsheetml/2010/11/ac" url="M:\474500\障がい経理係\ホームページ\都区加算\R071101更新（支払金口座振替依頼書の押印関係記載削除及び都加算請求書記入例追加等）\更新予定ファイル\"/>
    </mc:Choice>
  </mc:AlternateContent>
  <xr:revisionPtr revIDLastSave="0" documentId="13_ncr:1_{E8502075-D950-4E9F-A711-20BF0D76CA49}" xr6:coauthVersionLast="36" xr6:coauthVersionMax="36" xr10:uidLastSave="{00000000-0000-0000-0000-000000000000}"/>
  <bookViews>
    <workbookView xWindow="108" yWindow="72" windowWidth="15528" windowHeight="7968" tabRatio="856" activeTab="3" xr2:uid="{00000000-000D-0000-FFFF-FFFF00000000}"/>
  </bookViews>
  <sheets>
    <sheet name="【参考】国明細書" sheetId="48" r:id="rId1"/>
    <sheet name="事務概要" sheetId="45" r:id="rId2"/>
    <sheet name="【参考】Q&amp;A" sheetId="49" r:id="rId3"/>
    <sheet name="請求書" sheetId="2" r:id="rId4"/>
    <sheet name="請求書記載例" sheetId="81" r:id="rId5"/>
    <sheet name="請求書 (別紙)" sheetId="41" r:id="rId6"/>
    <sheet name="集計表" sheetId="50" r:id="rId7"/>
    <sheet name="日サ明細書記載例" sheetId="79" r:id="rId8"/>
    <sheet name="明細書①" sheetId="1" r:id="rId9"/>
    <sheet name="明細書②" sheetId="65" r:id="rId10"/>
    <sheet name="明細書③" sheetId="66" r:id="rId11"/>
    <sheet name="明細書④" sheetId="68" r:id="rId12"/>
    <sheet name="明細書⑤" sheetId="69" r:id="rId13"/>
    <sheet name="明細書⑥" sheetId="70" r:id="rId14"/>
    <sheet name="明細書⑦" sheetId="71" r:id="rId15"/>
    <sheet name="明細書⑧" sheetId="72" r:id="rId16"/>
    <sheet name="明細書⑨" sheetId="73" r:id="rId17"/>
    <sheet name="明細書⑩" sheetId="74" r:id="rId18"/>
    <sheet name="明細書 (通過型①)" sheetId="38" r:id="rId19"/>
    <sheet name="明細書 (通過型②) " sheetId="75" r:id="rId20"/>
    <sheet name="明細書 (通過型③)" sheetId="76" r:id="rId21"/>
    <sheet name="R6単価一覧" sheetId="63" r:id="rId22"/>
    <sheet name="人員配置体制加算" sheetId="64" r:id="rId23"/>
    <sheet name="単価一覧（夜間）" sheetId="25" r:id="rId24"/>
  </sheets>
  <definedNames>
    <definedName name="____________kk06" localSheetId="21">#REF!</definedName>
    <definedName name="____________kk06" localSheetId="6">#REF!</definedName>
    <definedName name="____________kk06" localSheetId="7">#REF!</definedName>
    <definedName name="____________kk06" localSheetId="19">#REF!</definedName>
    <definedName name="____________kk06" localSheetId="20">#REF!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17">#REF!</definedName>
    <definedName name="____________kk06">#REF!</definedName>
    <definedName name="____________kk29" localSheetId="21">#REF!</definedName>
    <definedName name="____________kk29" localSheetId="6">#REF!</definedName>
    <definedName name="____________kk29" localSheetId="7">#REF!</definedName>
    <definedName name="____________kk29" localSheetId="19">#REF!</definedName>
    <definedName name="____________kk29" localSheetId="20">#REF!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17">#REF!</definedName>
    <definedName name="____________kk29">#REF!</definedName>
    <definedName name="___________kk06" localSheetId="21">#REF!</definedName>
    <definedName name="___________kk06" localSheetId="6">#REF!</definedName>
    <definedName name="___________kk06" localSheetId="7">#REF!</definedName>
    <definedName name="___________kk06" localSheetId="19">#REF!</definedName>
    <definedName name="___________kk06" localSheetId="20">#REF!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17">#REF!</definedName>
    <definedName name="___________kk06">#REF!</definedName>
    <definedName name="___________kk29" localSheetId="21">#REF!</definedName>
    <definedName name="___________kk29" localSheetId="6">#REF!</definedName>
    <definedName name="___________kk29" localSheetId="7">#REF!</definedName>
    <definedName name="___________kk29" localSheetId="19">#REF!</definedName>
    <definedName name="___________kk29" localSheetId="20">#REF!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17">#REF!</definedName>
    <definedName name="___________kk29">#REF!</definedName>
    <definedName name="__________kk06" localSheetId="21">#REF!</definedName>
    <definedName name="__________kk06" localSheetId="6">#REF!</definedName>
    <definedName name="__________kk06" localSheetId="7">#REF!</definedName>
    <definedName name="__________kk06" localSheetId="19">#REF!</definedName>
    <definedName name="__________kk06" localSheetId="20">#REF!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17">#REF!</definedName>
    <definedName name="__________kk06">#REF!</definedName>
    <definedName name="__________kk29" localSheetId="21">#REF!</definedName>
    <definedName name="__________kk29" localSheetId="6">#REF!</definedName>
    <definedName name="__________kk29" localSheetId="7">#REF!</definedName>
    <definedName name="__________kk29" localSheetId="19">#REF!</definedName>
    <definedName name="__________kk29" localSheetId="20">#REF!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17">#REF!</definedName>
    <definedName name="__________kk29">#REF!</definedName>
    <definedName name="_________kk06" localSheetId="21">#REF!</definedName>
    <definedName name="_________kk06" localSheetId="6">#REF!</definedName>
    <definedName name="_________kk06" localSheetId="7">#REF!</definedName>
    <definedName name="_________kk06" localSheetId="19">#REF!</definedName>
    <definedName name="_________kk06" localSheetId="20">#REF!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17">#REF!</definedName>
    <definedName name="_________kk06">#REF!</definedName>
    <definedName name="_________kk29" localSheetId="21">#REF!</definedName>
    <definedName name="_________kk29" localSheetId="6">#REF!</definedName>
    <definedName name="_________kk29" localSheetId="7">#REF!</definedName>
    <definedName name="_________kk29" localSheetId="19">#REF!</definedName>
    <definedName name="_________kk29" localSheetId="20">#REF!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17">#REF!</definedName>
    <definedName name="_________kk29">#REF!</definedName>
    <definedName name="________kk06" localSheetId="21">#REF!</definedName>
    <definedName name="________kk06" localSheetId="6">#REF!</definedName>
    <definedName name="________kk06" localSheetId="7">#REF!</definedName>
    <definedName name="________kk06" localSheetId="19">#REF!</definedName>
    <definedName name="________kk06" localSheetId="20">#REF!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17">#REF!</definedName>
    <definedName name="________kk06">#REF!</definedName>
    <definedName name="________kk29" localSheetId="21">#REF!</definedName>
    <definedName name="________kk29" localSheetId="6">#REF!</definedName>
    <definedName name="________kk29" localSheetId="7">#REF!</definedName>
    <definedName name="________kk29" localSheetId="19">#REF!</definedName>
    <definedName name="________kk29" localSheetId="20">#REF!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17">#REF!</definedName>
    <definedName name="________kk29">#REF!</definedName>
    <definedName name="_______kk06" localSheetId="21">#REF!</definedName>
    <definedName name="_______kk06" localSheetId="6">#REF!</definedName>
    <definedName name="_______kk06" localSheetId="7">#REF!</definedName>
    <definedName name="_______kk06" localSheetId="19">#REF!</definedName>
    <definedName name="_______kk06" localSheetId="20">#REF!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17">#REF!</definedName>
    <definedName name="_______kk06">#REF!</definedName>
    <definedName name="_______kk29" localSheetId="21">#REF!</definedName>
    <definedName name="_______kk29" localSheetId="6">#REF!</definedName>
    <definedName name="_______kk29" localSheetId="7">#REF!</definedName>
    <definedName name="_______kk29" localSheetId="19">#REF!</definedName>
    <definedName name="_______kk29" localSheetId="20">#REF!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17">#REF!</definedName>
    <definedName name="_______kk29">#REF!</definedName>
    <definedName name="______kk06" localSheetId="21">#REF!</definedName>
    <definedName name="______kk06" localSheetId="6">#REF!</definedName>
    <definedName name="______kk06" localSheetId="7">#REF!</definedName>
    <definedName name="______kk06" localSheetId="19">#REF!</definedName>
    <definedName name="______kk06" localSheetId="20">#REF!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17">#REF!</definedName>
    <definedName name="______kk06">#REF!</definedName>
    <definedName name="______kk29" localSheetId="21">#REF!</definedName>
    <definedName name="______kk29" localSheetId="6">#REF!</definedName>
    <definedName name="______kk29" localSheetId="7">#REF!</definedName>
    <definedName name="______kk29" localSheetId="19">#REF!</definedName>
    <definedName name="______kk29" localSheetId="20">#REF!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17">#REF!</definedName>
    <definedName name="______kk29">#REF!</definedName>
    <definedName name="_____kk06" localSheetId="21">#REF!</definedName>
    <definedName name="_____kk06" localSheetId="6">#REF!</definedName>
    <definedName name="_____kk06" localSheetId="7">#REF!</definedName>
    <definedName name="_____kk06" localSheetId="19">#REF!</definedName>
    <definedName name="_____kk06" localSheetId="20">#REF!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17">#REF!</definedName>
    <definedName name="_____kk06">#REF!</definedName>
    <definedName name="_____kk29" localSheetId="21">#REF!</definedName>
    <definedName name="_____kk29" localSheetId="6">#REF!</definedName>
    <definedName name="_____kk29" localSheetId="7">#REF!</definedName>
    <definedName name="_____kk29" localSheetId="19">#REF!</definedName>
    <definedName name="_____kk29" localSheetId="20">#REF!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17">#REF!</definedName>
    <definedName name="_____kk29">#REF!</definedName>
    <definedName name="____kk06" localSheetId="21">#REF!</definedName>
    <definedName name="____kk06" localSheetId="6">#REF!</definedName>
    <definedName name="____kk06" localSheetId="7">#REF!</definedName>
    <definedName name="____kk06" localSheetId="19">#REF!</definedName>
    <definedName name="____kk06" localSheetId="20">#REF!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17">#REF!</definedName>
    <definedName name="____kk06">#REF!</definedName>
    <definedName name="____kk29" localSheetId="21">#REF!</definedName>
    <definedName name="____kk29" localSheetId="6">#REF!</definedName>
    <definedName name="____kk29" localSheetId="7">#REF!</definedName>
    <definedName name="____kk29" localSheetId="19">#REF!</definedName>
    <definedName name="____kk29" localSheetId="20">#REF!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17">#REF!</definedName>
    <definedName name="____kk29">#REF!</definedName>
    <definedName name="___kk06" localSheetId="21">#REF!</definedName>
    <definedName name="___kk06" localSheetId="6">#REF!</definedName>
    <definedName name="___kk06" localSheetId="7">#REF!</definedName>
    <definedName name="___kk06" localSheetId="19">#REF!</definedName>
    <definedName name="___kk06" localSheetId="20">#REF!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17">#REF!</definedName>
    <definedName name="___kk06">#REF!</definedName>
    <definedName name="___kk29" localSheetId="21">#REF!</definedName>
    <definedName name="___kk29" localSheetId="6">#REF!</definedName>
    <definedName name="___kk29" localSheetId="7">#REF!</definedName>
    <definedName name="___kk29" localSheetId="19">#REF!</definedName>
    <definedName name="___kk29" localSheetId="20">#REF!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17">#REF!</definedName>
    <definedName name="___kk29">#REF!</definedName>
    <definedName name="__kk06" localSheetId="21">#REF!</definedName>
    <definedName name="__kk06" localSheetId="6">#REF!</definedName>
    <definedName name="__kk06" localSheetId="7">#REF!</definedName>
    <definedName name="__kk06" localSheetId="19">#REF!</definedName>
    <definedName name="__kk06" localSheetId="20">#REF!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17">#REF!</definedName>
    <definedName name="__kk06">#REF!</definedName>
    <definedName name="__kk29" localSheetId="21">#REF!</definedName>
    <definedName name="__kk29" localSheetId="6">#REF!</definedName>
    <definedName name="__kk29" localSheetId="7">#REF!</definedName>
    <definedName name="__kk29" localSheetId="19">#REF!</definedName>
    <definedName name="__kk29" localSheetId="20">#REF!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17">#REF!</definedName>
    <definedName name="__kk29">#REF!</definedName>
    <definedName name="_BQ4.1" localSheetId="2" hidden="1">#REF!</definedName>
    <definedName name="_BQ4.1" localSheetId="0" hidden="1">#REF!</definedName>
    <definedName name="_BQ4.1" localSheetId="21" hidden="1">#REF!</definedName>
    <definedName name="_BQ4.1" localSheetId="1" hidden="1">#REF!</definedName>
    <definedName name="_BQ4.1" localSheetId="6" hidden="1">#REF!</definedName>
    <definedName name="_BQ4.1" localSheetId="7" hidden="1">#REF!</definedName>
    <definedName name="_BQ4.1" localSheetId="19" hidden="1">#REF!</definedName>
    <definedName name="_BQ4.1" localSheetId="20"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17" hidden="1">#REF!</definedName>
    <definedName name="_BQ4.1" hidden="1">#REF!</definedName>
    <definedName name="_Fill" localSheetId="2" hidden="1">#REF!</definedName>
    <definedName name="_Fill" localSheetId="0" hidden="1">#REF!</definedName>
    <definedName name="_Fill" localSheetId="21" hidden="1">#REF!</definedName>
    <definedName name="_Fill" localSheetId="1" hidden="1">#REF!</definedName>
    <definedName name="_Fill" localSheetId="6" hidden="1">#REF!</definedName>
    <definedName name="_Fill" localSheetId="7" hidden="1">#REF!</definedName>
    <definedName name="_Fill" localSheetId="19" hidden="1">#REF!</definedName>
    <definedName name="_Fill" localSheetId="20"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hidden="1">#REF!</definedName>
    <definedName name="_xlnm._FilterDatabase" localSheetId="21" hidden="1">'R6単価一覧'!$A$1:$S$16369</definedName>
    <definedName name="_xlnm._FilterDatabase" localSheetId="22" hidden="1">人員配置体制加算!$A$1:$L$609</definedName>
    <definedName name="_kk06" localSheetId="21">#REF!</definedName>
    <definedName name="_kk06" localSheetId="6">#REF!</definedName>
    <definedName name="_kk06" localSheetId="7">#REF!</definedName>
    <definedName name="_kk06" localSheetId="19">#REF!</definedName>
    <definedName name="_kk06" localSheetId="20">#REF!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17">#REF!</definedName>
    <definedName name="_kk06">#REF!</definedName>
    <definedName name="_kk29" localSheetId="21">#REF!</definedName>
    <definedName name="_kk29" localSheetId="6">#REF!</definedName>
    <definedName name="_kk29" localSheetId="7">#REF!</definedName>
    <definedName name="_kk29" localSheetId="19">#REF!</definedName>
    <definedName name="_kk29" localSheetId="20">#REF!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17">#REF!</definedName>
    <definedName name="_kk29">#REF!</definedName>
    <definedName name="_Order1" hidden="1">255</definedName>
    <definedName name="_Regression_X" localSheetId="2" hidden="1">#REF!</definedName>
    <definedName name="_Regression_X" localSheetId="0" hidden="1">#REF!</definedName>
    <definedName name="_Regression_X" localSheetId="21" hidden="1">#REF!</definedName>
    <definedName name="_Regression_X" localSheetId="1" hidden="1">#REF!</definedName>
    <definedName name="_Regression_X" localSheetId="6" hidden="1">#REF!</definedName>
    <definedName name="_Regression_X" localSheetId="7" hidden="1">#REF!</definedName>
    <definedName name="_Regression_X" localSheetId="19" hidden="1">#REF!</definedName>
    <definedName name="_Regression_X" localSheetId="20"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hidden="1">#REF!</definedName>
    <definedName name="a" localSheetId="21">#REF!</definedName>
    <definedName name="a" localSheetId="6">#REF!</definedName>
    <definedName name="a" localSheetId="7">#REF!</definedName>
    <definedName name="a" localSheetId="19">#REF!</definedName>
    <definedName name="a" localSheetId="20">#REF!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#REF!</definedName>
    <definedName name="ACwvu.受給権者テーブル." localSheetId="2" hidden="1">#REF!</definedName>
    <definedName name="ACwvu.受給権者テーブル." localSheetId="0" hidden="1">#REF!</definedName>
    <definedName name="ACwvu.受給権者テーブル." localSheetId="21" hidden="1">#REF!</definedName>
    <definedName name="ACwvu.受給権者テーブル." localSheetId="1" hidden="1">#REF!</definedName>
    <definedName name="ACwvu.受給権者テーブル." localSheetId="6" hidden="1">#REF!</definedName>
    <definedName name="ACwvu.受給権者テーブル." localSheetId="7" hidden="1">#REF!</definedName>
    <definedName name="ACwvu.受給権者テーブル." localSheetId="19" hidden="1">#REF!</definedName>
    <definedName name="ACwvu.受給権者テーブル." localSheetId="20"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17" hidden="1">#REF!</definedName>
    <definedName name="ACwvu.受給権者テーブル." hidden="1">#REF!</definedName>
    <definedName name="Avrg" localSheetId="21">#REF!</definedName>
    <definedName name="Avrg" localSheetId="6">#REF!</definedName>
    <definedName name="Avrg" localSheetId="7">#REF!</definedName>
    <definedName name="Avrg" localSheetId="19">#REF!</definedName>
    <definedName name="Avrg" localSheetId="20">#REF!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17">#REF!</definedName>
    <definedName name="Avrg">#REF!</definedName>
    <definedName name="avrg1" localSheetId="21">#REF!</definedName>
    <definedName name="avrg1" localSheetId="6">#REF!</definedName>
    <definedName name="avrg1" localSheetId="7">#REF!</definedName>
    <definedName name="avrg1" localSheetId="19">#REF!</definedName>
    <definedName name="avrg1" localSheetId="20">#REF!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17">#REF!</definedName>
    <definedName name="avrg1">#REF!</definedName>
    <definedName name="DaihyoFurigana" localSheetId="21">#REF!</definedName>
    <definedName name="DaihyoFurigana" localSheetId="6">#REF!</definedName>
    <definedName name="DaihyoFurigana" localSheetId="7">#REF!</definedName>
    <definedName name="DaihyoFurigana" localSheetId="19">#REF!</definedName>
    <definedName name="DaihyoFurigana" localSheetId="20">#REF!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17">#REF!</definedName>
    <definedName name="DaihyoFurigana">#REF!</definedName>
    <definedName name="DaihyoJyusho" localSheetId="21">#REF!</definedName>
    <definedName name="DaihyoJyusho" localSheetId="6">#REF!</definedName>
    <definedName name="DaihyoJyusho" localSheetId="7">#REF!</definedName>
    <definedName name="DaihyoJyusho" localSheetId="19">#REF!</definedName>
    <definedName name="DaihyoJyusho" localSheetId="20">#REF!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17">#REF!</definedName>
    <definedName name="DaihyoJyusho">#REF!</definedName>
    <definedName name="DaihyoShimei" localSheetId="21">#REF!</definedName>
    <definedName name="DaihyoShimei" localSheetId="6">#REF!</definedName>
    <definedName name="DaihyoShimei" localSheetId="7">#REF!</definedName>
    <definedName name="DaihyoShimei" localSheetId="19">#REF!</definedName>
    <definedName name="DaihyoShimei" localSheetId="20">#REF!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17">#REF!</definedName>
    <definedName name="DaihyoShimei">#REF!</definedName>
    <definedName name="DaihyoShokumei" localSheetId="21">#REF!</definedName>
    <definedName name="DaihyoShokumei" localSheetId="6">#REF!</definedName>
    <definedName name="DaihyoShokumei" localSheetId="7">#REF!</definedName>
    <definedName name="DaihyoShokumei" localSheetId="19">#REF!</definedName>
    <definedName name="DaihyoShokumei" localSheetId="20">#REF!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17">#REF!</definedName>
    <definedName name="DaihyoShokumei">#REF!</definedName>
    <definedName name="DaihyoYubin" localSheetId="21">#REF!</definedName>
    <definedName name="DaihyoYubin" localSheetId="6">#REF!</definedName>
    <definedName name="DaihyoYubin" localSheetId="7">#REF!</definedName>
    <definedName name="DaihyoYubin" localSheetId="19">#REF!</definedName>
    <definedName name="DaihyoYubin" localSheetId="20">#REF!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17">#REF!</definedName>
    <definedName name="DaihyoYubin">#REF!</definedName>
    <definedName name="ee" localSheetId="21">#REF!</definedName>
    <definedName name="ee" localSheetId="6">#REF!</definedName>
    <definedName name="ee" localSheetId="7">#REF!</definedName>
    <definedName name="ee" localSheetId="19">#REF!</definedName>
    <definedName name="ee" localSheetId="20">#REF!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17">#REF!</definedName>
    <definedName name="ee">#REF!</definedName>
    <definedName name="houjin" localSheetId="21">#REF!</definedName>
    <definedName name="houjin" localSheetId="6">#REF!</definedName>
    <definedName name="houjin" localSheetId="7">#REF!</definedName>
    <definedName name="houjin" localSheetId="19">#REF!</definedName>
    <definedName name="houjin" localSheetId="20">#REF!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17">#REF!</definedName>
    <definedName name="houjin">#REF!</definedName>
    <definedName name="HoujinShokatsu" localSheetId="21">#REF!</definedName>
    <definedName name="HoujinShokatsu" localSheetId="6">#REF!</definedName>
    <definedName name="HoujinShokatsu" localSheetId="7">#REF!</definedName>
    <definedName name="HoujinShokatsu" localSheetId="19">#REF!</definedName>
    <definedName name="HoujinShokatsu" localSheetId="20">#REF!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17">#REF!</definedName>
    <definedName name="HoujinShokatsu">#REF!</definedName>
    <definedName name="HoujinSyubetsu" localSheetId="21">#REF!</definedName>
    <definedName name="HoujinSyubetsu" localSheetId="6">#REF!</definedName>
    <definedName name="HoujinSyubetsu" localSheetId="7">#REF!</definedName>
    <definedName name="HoujinSyubetsu" localSheetId="19">#REF!</definedName>
    <definedName name="HoujinSyubetsu" localSheetId="20">#REF!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17">#REF!</definedName>
    <definedName name="HoujinSyubetsu">#REF!</definedName>
    <definedName name="HoujinSyubetu" localSheetId="21">#REF!</definedName>
    <definedName name="HoujinSyubetu" localSheetId="6">#REF!</definedName>
    <definedName name="HoujinSyubetu" localSheetId="7">#REF!</definedName>
    <definedName name="HoujinSyubetu" localSheetId="19">#REF!</definedName>
    <definedName name="HoujinSyubetu" localSheetId="20">#REF!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17">#REF!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6" hidden="1">{"'住記ｲﾝﾀｰﾌｪｰｽﾚｲｱｳﾄ'!$E$5:$F$11"}</definedName>
    <definedName name="HTML_Control" localSheetId="4"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1">#REF!</definedName>
    <definedName name="JigyoFax" localSheetId="6">#REF!</definedName>
    <definedName name="JigyoFax" localSheetId="7">#REF!</definedName>
    <definedName name="JigyoFax" localSheetId="19">#REF!</definedName>
    <definedName name="JigyoFax" localSheetId="20">#REF!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17">#REF!</definedName>
    <definedName name="JigyoFax">#REF!</definedName>
    <definedName name="jigyoFurigana" localSheetId="21">#REF!</definedName>
    <definedName name="jigyoFurigana" localSheetId="6">#REF!</definedName>
    <definedName name="jigyoFurigana" localSheetId="7">#REF!</definedName>
    <definedName name="jigyoFurigana" localSheetId="19">#REF!</definedName>
    <definedName name="jigyoFurigana" localSheetId="20">#REF!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17">#REF!</definedName>
    <definedName name="jigyoFurigana">#REF!</definedName>
    <definedName name="JigyoMeisyo" localSheetId="21">#REF!</definedName>
    <definedName name="JigyoMeisyo" localSheetId="6">#REF!</definedName>
    <definedName name="JigyoMeisyo" localSheetId="7">#REF!</definedName>
    <definedName name="JigyoMeisyo" localSheetId="19">#REF!</definedName>
    <definedName name="JigyoMeisyo" localSheetId="20">#REF!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17">#REF!</definedName>
    <definedName name="JigyoMeisyo">#REF!</definedName>
    <definedName name="JigyoShozai" localSheetId="21">#REF!</definedName>
    <definedName name="JigyoShozai" localSheetId="6">#REF!</definedName>
    <definedName name="JigyoShozai" localSheetId="7">#REF!</definedName>
    <definedName name="JigyoShozai" localSheetId="19">#REF!</definedName>
    <definedName name="JigyoShozai" localSheetId="20">#REF!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17">#REF!</definedName>
    <definedName name="JigyoShozai">#REF!</definedName>
    <definedName name="JigyoShozaiKana" localSheetId="21">#REF!</definedName>
    <definedName name="JigyoShozaiKana" localSheetId="6">#REF!</definedName>
    <definedName name="JigyoShozaiKana" localSheetId="7">#REF!</definedName>
    <definedName name="JigyoShozaiKana" localSheetId="19">#REF!</definedName>
    <definedName name="JigyoShozaiKana" localSheetId="20">#REF!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17">#REF!</definedName>
    <definedName name="JigyoShozaiKana">#REF!</definedName>
    <definedName name="JigyosyoFurigana" localSheetId="21">#REF!</definedName>
    <definedName name="JigyosyoFurigana" localSheetId="6">#REF!</definedName>
    <definedName name="JigyosyoFurigana" localSheetId="7">#REF!</definedName>
    <definedName name="JigyosyoFurigana" localSheetId="19">#REF!</definedName>
    <definedName name="JigyosyoFurigana" localSheetId="20">#REF!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17">#REF!</definedName>
    <definedName name="JigyosyoFurigana">#REF!</definedName>
    <definedName name="JigyosyoMei" localSheetId="21">#REF!</definedName>
    <definedName name="JigyosyoMei" localSheetId="6">#REF!</definedName>
    <definedName name="JigyosyoMei" localSheetId="7">#REF!</definedName>
    <definedName name="JigyosyoMei" localSheetId="19">#REF!</definedName>
    <definedName name="JigyosyoMei" localSheetId="20">#REF!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17">#REF!</definedName>
    <definedName name="JigyosyoMei">#REF!</definedName>
    <definedName name="JigyosyoSyozai" localSheetId="21">#REF!</definedName>
    <definedName name="JigyosyoSyozai" localSheetId="6">#REF!</definedName>
    <definedName name="JigyosyoSyozai" localSheetId="7">#REF!</definedName>
    <definedName name="JigyosyoSyozai" localSheetId="19">#REF!</definedName>
    <definedName name="JigyosyoSyozai" localSheetId="20">#REF!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17">#REF!</definedName>
    <definedName name="JigyosyoSyozai">#REF!</definedName>
    <definedName name="JigyosyoYubin" localSheetId="21">#REF!</definedName>
    <definedName name="JigyosyoYubin" localSheetId="6">#REF!</definedName>
    <definedName name="JigyosyoYubin" localSheetId="7">#REF!</definedName>
    <definedName name="JigyosyoYubin" localSheetId="19">#REF!</definedName>
    <definedName name="JigyosyoYubin" localSheetId="20">#REF!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17">#REF!</definedName>
    <definedName name="JigyosyoYubin">#REF!</definedName>
    <definedName name="JigyoTel" localSheetId="21">#REF!</definedName>
    <definedName name="JigyoTel" localSheetId="6">#REF!</definedName>
    <definedName name="JigyoTel" localSheetId="7">#REF!</definedName>
    <definedName name="JigyoTel" localSheetId="19">#REF!</definedName>
    <definedName name="JigyoTel" localSheetId="20">#REF!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17">#REF!</definedName>
    <definedName name="JigyoTel">#REF!</definedName>
    <definedName name="jigyoumeishou" localSheetId="21">#REF!</definedName>
    <definedName name="jigyoumeishou" localSheetId="6">#REF!</definedName>
    <definedName name="jigyoumeishou" localSheetId="7">#REF!</definedName>
    <definedName name="jigyoumeishou" localSheetId="19">#REF!</definedName>
    <definedName name="jigyoumeishou" localSheetId="20">#REF!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17">#REF!</definedName>
    <definedName name="jigyoumeishou">#REF!</definedName>
    <definedName name="JigyoYubin" localSheetId="21">#REF!</definedName>
    <definedName name="JigyoYubin" localSheetId="6">#REF!</definedName>
    <definedName name="JigyoYubin" localSheetId="7">#REF!</definedName>
    <definedName name="JigyoYubin" localSheetId="19">#REF!</definedName>
    <definedName name="JigyoYubin" localSheetId="20">#REF!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17">#REF!</definedName>
    <definedName name="JigyoYubin">#REF!</definedName>
    <definedName name="jiritu" localSheetId="21">#REF!</definedName>
    <definedName name="jiritu" localSheetId="6">#REF!</definedName>
    <definedName name="jiritu" localSheetId="7">#REF!</definedName>
    <definedName name="jiritu" localSheetId="19">#REF!</definedName>
    <definedName name="jiritu" localSheetId="20">#REF!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17">#REF!</definedName>
    <definedName name="jiritu">#REF!</definedName>
    <definedName name="kanagawaken" localSheetId="21">#REF!</definedName>
    <definedName name="kanagawaken" localSheetId="6">#REF!</definedName>
    <definedName name="kanagawaken" localSheetId="7">#REF!</definedName>
    <definedName name="kanagawaken" localSheetId="19">#REF!</definedName>
    <definedName name="kanagawaken" localSheetId="20">#REF!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17">#REF!</definedName>
    <definedName name="kanagawaken">#REF!</definedName>
    <definedName name="KanriJyusyo" localSheetId="21">#REF!</definedName>
    <definedName name="KanriJyusyo" localSheetId="6">#REF!</definedName>
    <definedName name="KanriJyusyo" localSheetId="7">#REF!</definedName>
    <definedName name="KanriJyusyo" localSheetId="19">#REF!</definedName>
    <definedName name="KanriJyusyo" localSheetId="20">#REF!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17">#REF!</definedName>
    <definedName name="KanriJyusyo">#REF!</definedName>
    <definedName name="KanriJyusyoKana" localSheetId="21">#REF!</definedName>
    <definedName name="KanriJyusyoKana" localSheetId="6">#REF!</definedName>
    <definedName name="KanriJyusyoKana" localSheetId="7">#REF!</definedName>
    <definedName name="KanriJyusyoKana" localSheetId="19">#REF!</definedName>
    <definedName name="KanriJyusyoKana" localSheetId="20">#REF!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17">#REF!</definedName>
    <definedName name="KanriJyusyoKana">#REF!</definedName>
    <definedName name="KanriShimei" localSheetId="21">#REF!</definedName>
    <definedName name="KanriShimei" localSheetId="6">#REF!</definedName>
    <definedName name="KanriShimei" localSheetId="7">#REF!</definedName>
    <definedName name="KanriShimei" localSheetId="19">#REF!</definedName>
    <definedName name="KanriShimei" localSheetId="20">#REF!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17">#REF!</definedName>
    <definedName name="KanriShimei">#REF!</definedName>
    <definedName name="KanriYubin" localSheetId="21">#REF!</definedName>
    <definedName name="KanriYubin" localSheetId="6">#REF!</definedName>
    <definedName name="KanriYubin" localSheetId="7">#REF!</definedName>
    <definedName name="KanriYubin" localSheetId="19">#REF!</definedName>
    <definedName name="KanriYubin" localSheetId="20">#REF!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17">#REF!</definedName>
    <definedName name="KanriYubin">#REF!</definedName>
    <definedName name="kawasaki" localSheetId="21">#REF!</definedName>
    <definedName name="kawasaki" localSheetId="6">#REF!</definedName>
    <definedName name="kawasaki" localSheetId="7">#REF!</definedName>
    <definedName name="kawasaki" localSheetId="19">#REF!</definedName>
    <definedName name="kawasaki" localSheetId="20">#REF!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17">#REF!</definedName>
    <definedName name="kawasaki">#REF!</definedName>
    <definedName name="KenmuJigyoMei" localSheetId="21">#REF!</definedName>
    <definedName name="KenmuJigyoMei" localSheetId="6">#REF!</definedName>
    <definedName name="KenmuJigyoMei" localSheetId="7">#REF!</definedName>
    <definedName name="KenmuJigyoMei" localSheetId="19">#REF!</definedName>
    <definedName name="KenmuJigyoMei" localSheetId="20">#REF!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17">#REF!</definedName>
    <definedName name="KenmuJigyoMei">#REF!</definedName>
    <definedName name="KenmuJikan" localSheetId="21">#REF!</definedName>
    <definedName name="KenmuJikan" localSheetId="6">#REF!</definedName>
    <definedName name="KenmuJikan" localSheetId="7">#REF!</definedName>
    <definedName name="KenmuJikan" localSheetId="19">#REF!</definedName>
    <definedName name="KenmuJikan" localSheetId="20">#REF!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17">#REF!</definedName>
    <definedName name="KenmuJikan">#REF!</definedName>
    <definedName name="KenmuShokushu" localSheetId="21">#REF!</definedName>
    <definedName name="KenmuShokushu" localSheetId="6">#REF!</definedName>
    <definedName name="KenmuShokushu" localSheetId="7">#REF!</definedName>
    <definedName name="KenmuShokushu" localSheetId="19">#REF!</definedName>
    <definedName name="KenmuShokushu" localSheetId="20">#REF!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17">#REF!</definedName>
    <definedName name="KenmuShokushu">#REF!</definedName>
    <definedName name="KenmuUmu" localSheetId="21">#REF!</definedName>
    <definedName name="KenmuUmu" localSheetId="6">#REF!</definedName>
    <definedName name="KenmuUmu" localSheetId="7">#REF!</definedName>
    <definedName name="KenmuUmu" localSheetId="19">#REF!</definedName>
    <definedName name="KenmuUmu" localSheetId="20">#REF!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17">#REF!</definedName>
    <definedName name="KenmuUmu">#REF!</definedName>
    <definedName name="KK_03" localSheetId="21">#REF!</definedName>
    <definedName name="KK_03" localSheetId="6">#REF!</definedName>
    <definedName name="KK_03" localSheetId="7">#REF!</definedName>
    <definedName name="KK_03" localSheetId="19">#REF!</definedName>
    <definedName name="KK_03" localSheetId="20">#REF!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17">#REF!</definedName>
    <definedName name="KK_03">#REF!</definedName>
    <definedName name="kk_04" localSheetId="21">#REF!</definedName>
    <definedName name="kk_04" localSheetId="6">#REF!</definedName>
    <definedName name="kk_04" localSheetId="7">#REF!</definedName>
    <definedName name="kk_04" localSheetId="19">#REF!</definedName>
    <definedName name="kk_04" localSheetId="20">#REF!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17">#REF!</definedName>
    <definedName name="kk_04">#REF!</definedName>
    <definedName name="KK_06" localSheetId="21">#REF!</definedName>
    <definedName name="KK_06" localSheetId="6">#REF!</definedName>
    <definedName name="KK_06" localSheetId="7">#REF!</definedName>
    <definedName name="KK_06" localSheetId="19">#REF!</definedName>
    <definedName name="KK_06" localSheetId="20">#REF!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17">#REF!</definedName>
    <definedName name="KK_06">#REF!</definedName>
    <definedName name="kk_07" localSheetId="21">#REF!</definedName>
    <definedName name="kk_07" localSheetId="6">#REF!</definedName>
    <definedName name="kk_07" localSheetId="7">#REF!</definedName>
    <definedName name="kk_07" localSheetId="19">#REF!</definedName>
    <definedName name="kk_07" localSheetId="20">#REF!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17">#REF!</definedName>
    <definedName name="kk_07">#REF!</definedName>
    <definedName name="‐㏍08" localSheetId="21">#REF!</definedName>
    <definedName name="‐㏍08" localSheetId="6">#REF!</definedName>
    <definedName name="‐㏍08" localSheetId="7">#REF!</definedName>
    <definedName name="‐㏍08" localSheetId="19">#REF!</definedName>
    <definedName name="‐㏍08" localSheetId="20">#REF!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17">#REF!</definedName>
    <definedName name="‐㏍08">#REF!</definedName>
    <definedName name="KK2_3" localSheetId="21">#REF!</definedName>
    <definedName name="KK2_3" localSheetId="6">#REF!</definedName>
    <definedName name="KK2_3" localSheetId="7">#REF!</definedName>
    <definedName name="KK2_3" localSheetId="19">#REF!</definedName>
    <definedName name="KK2_3" localSheetId="20">#REF!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17">#REF!</definedName>
    <definedName name="KK2_3">#REF!</definedName>
    <definedName name="ｋｋｋｋ" localSheetId="21">#REF!</definedName>
    <definedName name="ｋｋｋｋ" localSheetId="6">#REF!</definedName>
    <definedName name="ｋｋｋｋ" localSheetId="7">#REF!</definedName>
    <definedName name="ｋｋｋｋ" localSheetId="19">#REF!</definedName>
    <definedName name="ｋｋｋｋ" localSheetId="20">#REF!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17">#REF!</definedName>
    <definedName name="ｋｋｋｋ">#REF!</definedName>
    <definedName name="_xlnm.Print_Area" localSheetId="2">'【参考】Q&amp;A'!$A$1:$C$12</definedName>
    <definedName name="_xlnm.Print_Area" localSheetId="0">【参考】国明細書!$A$1:$FN$59</definedName>
    <definedName name="_xlnm.Print_Area" localSheetId="21">'R6単価一覧'!$A$1:$L$16369</definedName>
    <definedName name="_xlnm.Print_Area" localSheetId="1">事務概要!$A$1:$O$33</definedName>
    <definedName name="_xlnm.Print_Area" localSheetId="6">集計表!$A$1:$AH$30</definedName>
    <definedName name="_xlnm.Print_Area" localSheetId="22">人員配置体制加算!$A$1:$L$609</definedName>
    <definedName name="_xlnm.Print_Area" localSheetId="3">請求書!$A$1:$AF$34</definedName>
    <definedName name="_xlnm.Print_Area" localSheetId="5">'請求書 (別紙)'!$A$1:$AF$43</definedName>
    <definedName name="_xlnm.Print_Area" localSheetId="4">請求書記載例!$A$1:$AF$34</definedName>
    <definedName name="_xlnm.Print_Area" localSheetId="7">日サ明細書記載例!$A$1:$AU$43</definedName>
    <definedName name="_xlnm.Print_Area" localSheetId="18">'明細書 (通過型①)'!$A$1:$AJ$36</definedName>
    <definedName name="_xlnm.Print_Area" localSheetId="19">'明細書 (通過型②) '!$A$1:$AJ$36</definedName>
    <definedName name="_xlnm.Print_Area" localSheetId="20">'明細書 (通過型③)'!$A$1:$AJ$36</definedName>
    <definedName name="_xlnm.Print_Area" localSheetId="8">明細書①!$A$1:$AQ$43</definedName>
    <definedName name="_xlnm.Print_Area" localSheetId="9">明細書②!$A$1:$AQ$43</definedName>
    <definedName name="_xlnm.Print_Area" localSheetId="10">明細書③!$A$1:$AQ$43</definedName>
    <definedName name="_xlnm.Print_Area" localSheetId="11">明細書④!$A$1:$AQ$43</definedName>
    <definedName name="_xlnm.Print_Area" localSheetId="12">明細書⑤!$A$1:$AQ$43</definedName>
    <definedName name="_xlnm.Print_Area" localSheetId="13">明細書⑥!$A$1:$AQ$43</definedName>
    <definedName name="_xlnm.Print_Area" localSheetId="14">明細書⑦!$A$1:$AQ$43</definedName>
    <definedName name="_xlnm.Print_Area" localSheetId="15">明細書⑧!$A$1:$AQ$43</definedName>
    <definedName name="_xlnm.Print_Area" localSheetId="16">明細書⑨!$A$1:$AQ$43</definedName>
    <definedName name="_xlnm.Print_Area" localSheetId="17">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6"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4"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1">#REF!</definedName>
    <definedName name="Roman_01" localSheetId="6">#REF!</definedName>
    <definedName name="Roman_01" localSheetId="7">#REF!</definedName>
    <definedName name="Roman_01" localSheetId="19">#REF!</definedName>
    <definedName name="Roman_01" localSheetId="20">#REF!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17">#REF!</definedName>
    <definedName name="Roman_01">#REF!</definedName>
    <definedName name="Roman_03" localSheetId="21">#REF!</definedName>
    <definedName name="Roman_03" localSheetId="6">#REF!</definedName>
    <definedName name="Roman_03" localSheetId="7">#REF!</definedName>
    <definedName name="Roman_03" localSheetId="19">#REF!</definedName>
    <definedName name="Roman_03" localSheetId="20">#REF!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17">#REF!</definedName>
    <definedName name="Roman_03">#REF!</definedName>
    <definedName name="Roman_04" localSheetId="21">#REF!</definedName>
    <definedName name="Roman_04" localSheetId="6">#REF!</definedName>
    <definedName name="Roman_04" localSheetId="7">#REF!</definedName>
    <definedName name="Roman_04" localSheetId="19">#REF!</definedName>
    <definedName name="Roman_04" localSheetId="20">#REF!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17">#REF!</definedName>
    <definedName name="Roman_04">#REF!</definedName>
    <definedName name="Roman_06" localSheetId="21">#REF!</definedName>
    <definedName name="Roman_06" localSheetId="6">#REF!</definedName>
    <definedName name="Roman_06" localSheetId="7">#REF!</definedName>
    <definedName name="Roman_06" localSheetId="19">#REF!</definedName>
    <definedName name="Roman_06" localSheetId="20">#REF!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17">#REF!</definedName>
    <definedName name="Roman_06">#REF!</definedName>
    <definedName name="roman_09" localSheetId="21">#REF!</definedName>
    <definedName name="roman_09" localSheetId="6">#REF!</definedName>
    <definedName name="roman_09" localSheetId="7">#REF!</definedName>
    <definedName name="roman_09" localSheetId="19">#REF!</definedName>
    <definedName name="roman_09" localSheetId="20">#REF!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17">#REF!</definedName>
    <definedName name="roman_09">#REF!</definedName>
    <definedName name="roman_11" localSheetId="21">#REF!</definedName>
    <definedName name="roman_11" localSheetId="6">#REF!</definedName>
    <definedName name="roman_11" localSheetId="7">#REF!</definedName>
    <definedName name="roman_11" localSheetId="19">#REF!</definedName>
    <definedName name="roman_11" localSheetId="20">#REF!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17">#REF!</definedName>
    <definedName name="roman_11">#REF!</definedName>
    <definedName name="roman11" localSheetId="21">#REF!</definedName>
    <definedName name="roman11" localSheetId="6">#REF!</definedName>
    <definedName name="roman11" localSheetId="7">#REF!</definedName>
    <definedName name="roman11" localSheetId="19">#REF!</definedName>
    <definedName name="roman11" localSheetId="20">#REF!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17">#REF!</definedName>
    <definedName name="roman11">#REF!</definedName>
    <definedName name="Roman2_1" localSheetId="21">#REF!</definedName>
    <definedName name="Roman2_1" localSheetId="6">#REF!</definedName>
    <definedName name="Roman2_1" localSheetId="7">#REF!</definedName>
    <definedName name="Roman2_1" localSheetId="19">#REF!</definedName>
    <definedName name="Roman2_1" localSheetId="20">#REF!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17">#REF!</definedName>
    <definedName name="Roman2_1">#REF!</definedName>
    <definedName name="Roman2_3" localSheetId="21">#REF!</definedName>
    <definedName name="Roman2_3" localSheetId="6">#REF!</definedName>
    <definedName name="Roman2_3" localSheetId="7">#REF!</definedName>
    <definedName name="Roman2_3" localSheetId="19">#REF!</definedName>
    <definedName name="Roman2_3" localSheetId="20">#REF!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17">#REF!</definedName>
    <definedName name="Roman2_3">#REF!</definedName>
    <definedName name="roman31" localSheetId="21">#REF!</definedName>
    <definedName name="roman31" localSheetId="6">#REF!</definedName>
    <definedName name="roman31" localSheetId="7">#REF!</definedName>
    <definedName name="roman31" localSheetId="19">#REF!</definedName>
    <definedName name="roman31" localSheetId="20">#REF!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17">#REF!</definedName>
    <definedName name="roman31">#REF!</definedName>
    <definedName name="roman33" localSheetId="21">#REF!</definedName>
    <definedName name="roman33" localSheetId="6">#REF!</definedName>
    <definedName name="roman33" localSheetId="7">#REF!</definedName>
    <definedName name="roman33" localSheetId="19">#REF!</definedName>
    <definedName name="roman33" localSheetId="20">#REF!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17">#REF!</definedName>
    <definedName name="roman33">#REF!</definedName>
    <definedName name="roman4_3" localSheetId="21">#REF!</definedName>
    <definedName name="roman4_3" localSheetId="6">#REF!</definedName>
    <definedName name="roman4_3" localSheetId="7">#REF!</definedName>
    <definedName name="roman4_3" localSheetId="19">#REF!</definedName>
    <definedName name="roman4_3" localSheetId="20">#REF!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17">#REF!</definedName>
    <definedName name="roman4_3">#REF!</definedName>
    <definedName name="roman7_1" localSheetId="21">#REF!</definedName>
    <definedName name="roman7_1" localSheetId="6">#REF!</definedName>
    <definedName name="roman7_1" localSheetId="7">#REF!</definedName>
    <definedName name="roman7_1" localSheetId="19">#REF!</definedName>
    <definedName name="roman7_1" localSheetId="20">#REF!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17">#REF!</definedName>
    <definedName name="roman7_1">#REF!</definedName>
    <definedName name="roman77" localSheetId="21">#REF!</definedName>
    <definedName name="roman77" localSheetId="6">#REF!</definedName>
    <definedName name="roman77" localSheetId="7">#REF!</definedName>
    <definedName name="roman77" localSheetId="19">#REF!</definedName>
    <definedName name="roman77" localSheetId="20">#REF!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17">#REF!</definedName>
    <definedName name="roman77">#REF!</definedName>
    <definedName name="romann_12" localSheetId="21">#REF!</definedName>
    <definedName name="romann_12" localSheetId="6">#REF!</definedName>
    <definedName name="romann_12" localSheetId="7">#REF!</definedName>
    <definedName name="romann_12" localSheetId="19">#REF!</definedName>
    <definedName name="romann_12" localSheetId="20">#REF!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17">#REF!</definedName>
    <definedName name="romann_12">#REF!</definedName>
    <definedName name="romann_66" localSheetId="21">#REF!</definedName>
    <definedName name="romann_66" localSheetId="6">#REF!</definedName>
    <definedName name="romann_66" localSheetId="7">#REF!</definedName>
    <definedName name="romann_66" localSheetId="19">#REF!</definedName>
    <definedName name="romann_66" localSheetId="20">#REF!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17">#REF!</definedName>
    <definedName name="romann_66">#REF!</definedName>
    <definedName name="romann33" localSheetId="21">#REF!</definedName>
    <definedName name="romann33" localSheetId="6">#REF!</definedName>
    <definedName name="romann33" localSheetId="7">#REF!</definedName>
    <definedName name="romann33" localSheetId="19">#REF!</definedName>
    <definedName name="romann33" localSheetId="20">#REF!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17">#REF!</definedName>
    <definedName name="romann33">#REF!</definedName>
    <definedName name="Rwvu.受給権者テーブル." localSheetId="2" hidden="1">#REF!</definedName>
    <definedName name="Rwvu.受給権者テーブル." localSheetId="0" hidden="1">#REF!</definedName>
    <definedName name="Rwvu.受給権者テーブル." localSheetId="21" hidden="1">#REF!</definedName>
    <definedName name="Rwvu.受給権者テーブル." localSheetId="1" hidden="1">#REF!</definedName>
    <definedName name="Rwvu.受給権者テーブル." localSheetId="6" hidden="1">#REF!</definedName>
    <definedName name="Rwvu.受給権者テーブル." localSheetId="7" hidden="1">#REF!</definedName>
    <definedName name="Rwvu.受給権者テーブル." localSheetId="19" hidden="1">#REF!</definedName>
    <definedName name="Rwvu.受給権者テーブル." localSheetId="20"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17" hidden="1">#REF!</definedName>
    <definedName name="Rwvu.受給権者テーブル." hidden="1">#REF!</definedName>
    <definedName name="SasekiFuri" localSheetId="21">#REF!</definedName>
    <definedName name="SasekiFuri" localSheetId="6">#REF!</definedName>
    <definedName name="SasekiFuri" localSheetId="7">#REF!</definedName>
    <definedName name="SasekiFuri" localSheetId="19">#REF!</definedName>
    <definedName name="SasekiFuri" localSheetId="20">#REF!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17">#REF!</definedName>
    <definedName name="SasekiFuri">#REF!</definedName>
    <definedName name="SasekiJyusyo" localSheetId="21">#REF!</definedName>
    <definedName name="SasekiJyusyo" localSheetId="6">#REF!</definedName>
    <definedName name="SasekiJyusyo" localSheetId="7">#REF!</definedName>
    <definedName name="SasekiJyusyo" localSheetId="19">#REF!</definedName>
    <definedName name="SasekiJyusyo" localSheetId="20">#REF!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17">#REF!</definedName>
    <definedName name="SasekiJyusyo">#REF!</definedName>
    <definedName name="SasekiShimei" localSheetId="21">#REF!</definedName>
    <definedName name="SasekiShimei" localSheetId="6">#REF!</definedName>
    <definedName name="SasekiShimei" localSheetId="7">#REF!</definedName>
    <definedName name="SasekiShimei" localSheetId="19">#REF!</definedName>
    <definedName name="SasekiShimei" localSheetId="20">#REF!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17">#REF!</definedName>
    <definedName name="SasekiShimei">#REF!</definedName>
    <definedName name="SasekiYubin" localSheetId="21">#REF!</definedName>
    <definedName name="SasekiYubin" localSheetId="6">#REF!</definedName>
    <definedName name="SasekiYubin" localSheetId="7">#REF!</definedName>
    <definedName name="SasekiYubin" localSheetId="19">#REF!</definedName>
    <definedName name="SasekiYubin" localSheetId="20">#REF!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17">#REF!</definedName>
    <definedName name="SasekiYubin">#REF!</definedName>
    <definedName name="serv" localSheetId="21">#REF!</definedName>
    <definedName name="serv" localSheetId="6">#REF!</definedName>
    <definedName name="serv" localSheetId="7">#REF!</definedName>
    <definedName name="serv" localSheetId="19">#REF!</definedName>
    <definedName name="serv" localSheetId="20">#REF!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17">#REF!</definedName>
    <definedName name="serv">#REF!</definedName>
    <definedName name="serv_" localSheetId="21">#REF!</definedName>
    <definedName name="serv_" localSheetId="6">#REF!</definedName>
    <definedName name="serv_" localSheetId="7">#REF!</definedName>
    <definedName name="serv_" localSheetId="19">#REF!</definedName>
    <definedName name="serv_" localSheetId="20">#REF!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17">#REF!</definedName>
    <definedName name="serv_">#REF!</definedName>
    <definedName name="Serv_LIST" localSheetId="21">#REF!</definedName>
    <definedName name="Serv_LIST" localSheetId="6">#REF!</definedName>
    <definedName name="Serv_LIST" localSheetId="7">#REF!</definedName>
    <definedName name="Serv_LIST" localSheetId="19">#REF!</definedName>
    <definedName name="Serv_LIST" localSheetId="20">#REF!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17">#REF!</definedName>
    <definedName name="Serv_LIST">#REF!</definedName>
    <definedName name="servo1" localSheetId="21">#REF!</definedName>
    <definedName name="servo1" localSheetId="6">#REF!</definedName>
    <definedName name="servo1" localSheetId="7">#REF!</definedName>
    <definedName name="servo1" localSheetId="19">#REF!</definedName>
    <definedName name="servo1" localSheetId="20">#REF!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17">#REF!</definedName>
    <definedName name="servo1">#REF!</definedName>
    <definedName name="ShinseiFax" localSheetId="21">#REF!</definedName>
    <definedName name="ShinseiFax" localSheetId="6">#REF!</definedName>
    <definedName name="ShinseiFax" localSheetId="7">#REF!</definedName>
    <definedName name="ShinseiFax" localSheetId="19">#REF!</definedName>
    <definedName name="ShinseiFax" localSheetId="20">#REF!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17">#REF!</definedName>
    <definedName name="ShinseiFax">#REF!</definedName>
    <definedName name="ShinseiMeisyo" localSheetId="21">#REF!</definedName>
    <definedName name="ShinseiMeisyo" localSheetId="6">#REF!</definedName>
    <definedName name="ShinseiMeisyo" localSheetId="7">#REF!</definedName>
    <definedName name="ShinseiMeisyo" localSheetId="19">#REF!</definedName>
    <definedName name="ShinseiMeisyo" localSheetId="20">#REF!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17">#REF!</definedName>
    <definedName name="ShinseiMeisyo">#REF!</definedName>
    <definedName name="ShinseiMeisyoKana" localSheetId="21">#REF!</definedName>
    <definedName name="ShinseiMeisyoKana" localSheetId="6">#REF!</definedName>
    <definedName name="ShinseiMeisyoKana" localSheetId="7">#REF!</definedName>
    <definedName name="ShinseiMeisyoKana" localSheetId="19">#REF!</definedName>
    <definedName name="ShinseiMeisyoKana" localSheetId="20">#REF!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17">#REF!</definedName>
    <definedName name="ShinseiMeisyoKana">#REF!</definedName>
    <definedName name="ShinseiSyozai" localSheetId="21">#REF!</definedName>
    <definedName name="ShinseiSyozai" localSheetId="6">#REF!</definedName>
    <definedName name="ShinseiSyozai" localSheetId="7">#REF!</definedName>
    <definedName name="ShinseiSyozai" localSheetId="19">#REF!</definedName>
    <definedName name="ShinseiSyozai" localSheetId="20">#REF!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17">#REF!</definedName>
    <definedName name="ShinseiSyozai">#REF!</definedName>
    <definedName name="ShinseiTel" localSheetId="21">#REF!</definedName>
    <definedName name="ShinseiTel" localSheetId="6">#REF!</definedName>
    <definedName name="ShinseiTel" localSheetId="7">#REF!</definedName>
    <definedName name="ShinseiTel" localSheetId="19">#REF!</definedName>
    <definedName name="ShinseiTel" localSheetId="20">#REF!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17">#REF!</definedName>
    <definedName name="ShinseiTel">#REF!</definedName>
    <definedName name="ShinseiYubin" localSheetId="21">#REF!</definedName>
    <definedName name="ShinseiYubin" localSheetId="6">#REF!</definedName>
    <definedName name="ShinseiYubin" localSheetId="7">#REF!</definedName>
    <definedName name="ShinseiYubin" localSheetId="19">#REF!</definedName>
    <definedName name="ShinseiYubin" localSheetId="20">#REF!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17">#REF!</definedName>
    <definedName name="ShinseiYubin">#REF!</definedName>
    <definedName name="siharai" localSheetId="21">#REF!</definedName>
    <definedName name="siharai" localSheetId="6">#REF!</definedName>
    <definedName name="siharai" localSheetId="7">#REF!</definedName>
    <definedName name="siharai" localSheetId="19">#REF!</definedName>
    <definedName name="siharai" localSheetId="20">#REF!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17">#REF!</definedName>
    <definedName name="siharai">#REF!</definedName>
    <definedName name="sikuchouson" localSheetId="21">#REF!</definedName>
    <definedName name="sikuchouson" localSheetId="6">#REF!</definedName>
    <definedName name="sikuchouson" localSheetId="7">#REF!</definedName>
    <definedName name="sikuchouson" localSheetId="19">#REF!</definedName>
    <definedName name="sikuchouson" localSheetId="20">#REF!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17">#REF!</definedName>
    <definedName name="sikuchouson">#REF!</definedName>
    <definedName name="sinseisaki" localSheetId="21">#REF!</definedName>
    <definedName name="sinseisaki" localSheetId="6">#REF!</definedName>
    <definedName name="sinseisaki" localSheetId="7">#REF!</definedName>
    <definedName name="sinseisaki" localSheetId="19">#REF!</definedName>
    <definedName name="sinseisaki" localSheetId="20">#REF!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17">#REF!</definedName>
    <definedName name="sinseisaki">#REF!</definedName>
    <definedName name="startNo" localSheetId="21">#REF!</definedName>
    <definedName name="startNo" localSheetId="7">#REF!</definedName>
    <definedName name="startNo" localSheetId="19">#REF!</definedName>
    <definedName name="startNo" localSheetId="20">#REF!</definedName>
    <definedName name="startNo" localSheetId="9">#REF!</definedName>
    <definedName name="startNo" localSheetId="10">#REF!</definedName>
    <definedName name="startNo" localSheetId="11">#REF!</definedName>
    <definedName name="startNo" localSheetId="12">#REF!</definedName>
    <definedName name="startNo" localSheetId="13">#REF!</definedName>
    <definedName name="startNo" localSheetId="14">#REF!</definedName>
    <definedName name="startNo" localSheetId="15">#REF!</definedName>
    <definedName name="startNo" localSheetId="16">#REF!</definedName>
    <definedName name="startNo" localSheetId="17">#REF!</definedName>
    <definedName name="startNo">#REF!</definedName>
    <definedName name="startNumber" localSheetId="21">#REF!</definedName>
    <definedName name="startNumber" localSheetId="7">#REF!</definedName>
    <definedName name="startNumber" localSheetId="19">#REF!</definedName>
    <definedName name="startNumber" localSheetId="20">#REF!</definedName>
    <definedName name="startNumber" localSheetId="9">#REF!</definedName>
    <definedName name="startNumber" localSheetId="10">#REF!</definedName>
    <definedName name="startNumber" localSheetId="11">#REF!</definedName>
    <definedName name="startNumber" localSheetId="12">#REF!</definedName>
    <definedName name="startNumber" localSheetId="13">#REF!</definedName>
    <definedName name="startNumber" localSheetId="14">#REF!</definedName>
    <definedName name="startNumber" localSheetId="15">#REF!</definedName>
    <definedName name="startNumber" localSheetId="16">#REF!</definedName>
    <definedName name="startNumber" localSheetId="17">#REF!</definedName>
    <definedName name="startNumber">#REF!</definedName>
    <definedName name="Swvu.受給権者テーブル." localSheetId="2" hidden="1">#REF!</definedName>
    <definedName name="Swvu.受給権者テーブル." localSheetId="0" hidden="1">#REF!</definedName>
    <definedName name="Swvu.受給権者テーブル." localSheetId="21" hidden="1">#REF!</definedName>
    <definedName name="Swvu.受給権者テーブル." localSheetId="1" hidden="1">#REF!</definedName>
    <definedName name="Swvu.受給権者テーブル." localSheetId="6" hidden="1">#REF!</definedName>
    <definedName name="Swvu.受給権者テーブル." localSheetId="7" hidden="1">#REF!</definedName>
    <definedName name="Swvu.受給権者テーブル." localSheetId="19" hidden="1">#REF!</definedName>
    <definedName name="Swvu.受給権者テーブル." localSheetId="20"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17" hidden="1">#REF!</definedName>
    <definedName name="Swvu.受給権者テーブル." hidden="1">#REF!</definedName>
    <definedName name="ｔａｂｉｅ＿04" localSheetId="21">#REF!</definedName>
    <definedName name="ｔａｂｉｅ＿04" localSheetId="6">#REF!</definedName>
    <definedName name="ｔａｂｉｅ＿04" localSheetId="7">#REF!</definedName>
    <definedName name="ｔａｂｉｅ＿04" localSheetId="19">#REF!</definedName>
    <definedName name="ｔａｂｉｅ＿04" localSheetId="20">#REF!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17">#REF!</definedName>
    <definedName name="ｔａｂｉｅ＿04">#REF!</definedName>
    <definedName name="table_03" localSheetId="21">#REF!</definedName>
    <definedName name="table_03" localSheetId="6">#REF!</definedName>
    <definedName name="table_03" localSheetId="7">#REF!</definedName>
    <definedName name="table_03" localSheetId="19">#REF!</definedName>
    <definedName name="table_03" localSheetId="20">#REF!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17">#REF!</definedName>
    <definedName name="table_03">#REF!</definedName>
    <definedName name="table_06" localSheetId="21">#REF!</definedName>
    <definedName name="table_06" localSheetId="6">#REF!</definedName>
    <definedName name="table_06" localSheetId="7">#REF!</definedName>
    <definedName name="table_06" localSheetId="19">#REF!</definedName>
    <definedName name="table_06" localSheetId="20">#REF!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17">#REF!</definedName>
    <definedName name="table_06">#REF!</definedName>
    <definedName name="table2_3" localSheetId="21">#REF!</definedName>
    <definedName name="table2_3" localSheetId="6">#REF!</definedName>
    <definedName name="table2_3" localSheetId="7">#REF!</definedName>
    <definedName name="table2_3" localSheetId="19">#REF!</definedName>
    <definedName name="table2_3" localSheetId="20">#REF!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17">#REF!</definedName>
    <definedName name="table2_3">#REF!</definedName>
    <definedName name="tapi2" localSheetId="21">#REF!</definedName>
    <definedName name="tapi2" localSheetId="6">#REF!</definedName>
    <definedName name="tapi2" localSheetId="7">#REF!</definedName>
    <definedName name="tapi2" localSheetId="19">#REF!</definedName>
    <definedName name="tapi2" localSheetId="20">#REF!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17">#REF!</definedName>
    <definedName name="tapi2">#REF!</definedName>
    <definedName name="tebie_o7" localSheetId="21">#REF!</definedName>
    <definedName name="tebie_o7" localSheetId="6">#REF!</definedName>
    <definedName name="tebie_o7" localSheetId="7">#REF!</definedName>
    <definedName name="tebie_o7" localSheetId="19">#REF!</definedName>
    <definedName name="tebie_o7" localSheetId="20">#REF!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17">#REF!</definedName>
    <definedName name="tebie_o7">#REF!</definedName>
    <definedName name="tebie08" localSheetId="21">#REF!</definedName>
    <definedName name="tebie08" localSheetId="6">#REF!</definedName>
    <definedName name="tebie08" localSheetId="7">#REF!</definedName>
    <definedName name="tebie08" localSheetId="19">#REF!</definedName>
    <definedName name="tebie08" localSheetId="20">#REF!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17">#REF!</definedName>
    <definedName name="tebie08">#REF!</definedName>
    <definedName name="tebie33" localSheetId="21">#REF!</definedName>
    <definedName name="tebie33" localSheetId="6">#REF!</definedName>
    <definedName name="tebie33" localSheetId="7">#REF!</definedName>
    <definedName name="tebie33" localSheetId="19">#REF!</definedName>
    <definedName name="tebie33" localSheetId="20">#REF!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17">#REF!</definedName>
    <definedName name="tebie33">#REF!</definedName>
    <definedName name="tebiroo" localSheetId="21">#REF!</definedName>
    <definedName name="tebiroo" localSheetId="6">#REF!</definedName>
    <definedName name="tebiroo" localSheetId="7">#REF!</definedName>
    <definedName name="tebiroo" localSheetId="19">#REF!</definedName>
    <definedName name="tebiroo" localSheetId="20">#REF!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17">#REF!</definedName>
    <definedName name="tebiroo">#REF!</definedName>
    <definedName name="teble" localSheetId="21">#REF!</definedName>
    <definedName name="teble" localSheetId="6">#REF!</definedName>
    <definedName name="teble" localSheetId="7">#REF!</definedName>
    <definedName name="teble" localSheetId="19">#REF!</definedName>
    <definedName name="teble" localSheetId="20">#REF!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17">#REF!</definedName>
    <definedName name="teble">#REF!</definedName>
    <definedName name="teble_09" localSheetId="21">#REF!</definedName>
    <definedName name="teble_09" localSheetId="6">#REF!</definedName>
    <definedName name="teble_09" localSheetId="7">#REF!</definedName>
    <definedName name="teble_09" localSheetId="19">#REF!</definedName>
    <definedName name="teble_09" localSheetId="20">#REF!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17">#REF!</definedName>
    <definedName name="teble_09">#REF!</definedName>
    <definedName name="teble77" localSheetId="21">#REF!</definedName>
    <definedName name="teble77" localSheetId="6">#REF!</definedName>
    <definedName name="teble77" localSheetId="7">#REF!</definedName>
    <definedName name="teble77" localSheetId="19">#REF!</definedName>
    <definedName name="teble77" localSheetId="20">#REF!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17">#REF!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6"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4"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1">#REF!</definedName>
    <definedName name="yokohama" localSheetId="6">#REF!</definedName>
    <definedName name="yokohama" localSheetId="7">#REF!</definedName>
    <definedName name="yokohama" localSheetId="19">#REF!</definedName>
    <definedName name="yokohama" localSheetId="20">#REF!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17">#REF!</definedName>
    <definedName name="yokohama">#REF!</definedName>
    <definedName name="引上率">#REF!</definedName>
    <definedName name="看護時間" localSheetId="21">#REF!</definedName>
    <definedName name="看護時間" localSheetId="6">#REF!</definedName>
    <definedName name="看護時間" localSheetId="7">#REF!</definedName>
    <definedName name="看護時間" localSheetId="19">#REF!</definedName>
    <definedName name="看護時間" localSheetId="20">#REF!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17">#REF!</definedName>
    <definedName name="看護時間">#REF!</definedName>
    <definedName name="関連表" localSheetId="2" hidden="1">#REF!</definedName>
    <definedName name="関連表" localSheetId="0" hidden="1">#REF!</definedName>
    <definedName name="関連表" localSheetId="21" hidden="1">#REF!</definedName>
    <definedName name="関連表" localSheetId="1" hidden="1">#REF!</definedName>
    <definedName name="関連表" localSheetId="6" hidden="1">#REF!</definedName>
    <definedName name="関連表" localSheetId="7" hidden="1">#REF!</definedName>
    <definedName name="関連表" localSheetId="19" hidden="1">#REF!</definedName>
    <definedName name="関連表" localSheetId="20"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17" hidden="1">#REF!</definedName>
    <definedName name="関連表" hidden="1">#REF!</definedName>
    <definedName name="障害福祉サービス" localSheetId="21">#REF!</definedName>
    <definedName name="障害福祉サービス" localSheetId="6">#REF!</definedName>
    <definedName name="障害福祉サービス" localSheetId="7">#REF!</definedName>
    <definedName name="障害福祉サービス" localSheetId="19">#REF!</definedName>
    <definedName name="障害福祉サービス" localSheetId="20">#REF!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17">#REF!</definedName>
    <definedName name="障害福祉サービス">#REF!</definedName>
    <definedName name="食事" localSheetId="21">#REF!</definedName>
    <definedName name="食事" localSheetId="6">#REF!</definedName>
    <definedName name="食事" localSheetId="7">#REF!</definedName>
    <definedName name="食事" localSheetId="19">#REF!</definedName>
    <definedName name="食事" localSheetId="20">#REF!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17">#REF!</definedName>
    <definedName name="食事">#REF!</definedName>
    <definedName name="町っ油" localSheetId="21">#REF!</definedName>
    <definedName name="町っ油" localSheetId="6">#REF!</definedName>
    <definedName name="町っ油" localSheetId="7">#REF!</definedName>
    <definedName name="町っ油" localSheetId="19">#REF!</definedName>
    <definedName name="町っ油" localSheetId="20">#REF!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17">#REF!</definedName>
    <definedName name="町っ油">#REF!</definedName>
    <definedName name="利用日数記入例" localSheetId="21">#REF!</definedName>
    <definedName name="利用日数記入例" localSheetId="6">#REF!</definedName>
    <definedName name="利用日数記入例" localSheetId="7">#REF!</definedName>
    <definedName name="利用日数記入例" localSheetId="19">#REF!</definedName>
    <definedName name="利用日数記入例" localSheetId="20">#REF!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17">#REF!</definedName>
    <definedName name="利用日数記入例">#REF!</definedName>
  </definedNames>
  <calcPr calcId="191029"/>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W40" i="74" l="1"/>
  <c r="AE40" i="74" s="1"/>
  <c r="G40" i="74"/>
  <c r="F40" i="74"/>
  <c r="E40" i="74"/>
  <c r="D40" i="74"/>
  <c r="G39" i="74"/>
  <c r="F39" i="74"/>
  <c r="E39" i="74"/>
  <c r="D39" i="74"/>
  <c r="R38" i="74"/>
  <c r="AA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Y23" i="74" s="1"/>
  <c r="AX22" i="74"/>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F34" i="73"/>
  <c r="AG34" i="73" s="1"/>
  <c r="AA31" i="73"/>
  <c r="AG31" i="73" s="1"/>
  <c r="J31" i="73"/>
  <c r="AA30" i="73"/>
  <c r="AG30" i="73" s="1"/>
  <c r="J30" i="73"/>
  <c r="AA29" i="73"/>
  <c r="AG29" i="73" s="1"/>
  <c r="J29" i="73"/>
  <c r="AF28" i="73"/>
  <c r="AG26" i="73"/>
  <c r="AA26" i="73"/>
  <c r="AW25" i="73"/>
  <c r="AF25" i="73"/>
  <c r="AG25" i="73" s="1"/>
  <c r="BE24" i="73"/>
  <c r="AX24" i="73"/>
  <c r="AF24" i="73"/>
  <c r="AA24" i="73"/>
  <c r="J24" i="73"/>
  <c r="AR24" i="73" s="1"/>
  <c r="AW23" i="73"/>
  <c r="AF23" i="73"/>
  <c r="AA23" i="73"/>
  <c r="J23" i="73"/>
  <c r="AR23" i="73" s="1"/>
  <c r="AY22" i="73"/>
  <c r="AX22" i="73"/>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G38" i="71"/>
  <c r="F38" i="71"/>
  <c r="E38" i="71"/>
  <c r="AG35" i="71"/>
  <c r="AF34" i="71"/>
  <c r="AG34" i="71" s="1"/>
  <c r="AA31" i="71"/>
  <c r="AG31" i="71" s="1"/>
  <c r="J31" i="71"/>
  <c r="AA30" i="71"/>
  <c r="AG30" i="71" s="1"/>
  <c r="J30" i="71"/>
  <c r="AA29" i="71"/>
  <c r="AG29" i="71" s="1"/>
  <c r="J29" i="71"/>
  <c r="AF28" i="71"/>
  <c r="AG26" i="71"/>
  <c r="AA26" i="71"/>
  <c r="AW25" i="71"/>
  <c r="AF25" i="71"/>
  <c r="AG25" i="71" s="1"/>
  <c r="BE24" i="71"/>
  <c r="AX24" i="71"/>
  <c r="AF24" i="71"/>
  <c r="AA24" i="71"/>
  <c r="J24" i="71"/>
  <c r="AR24" i="71" s="1"/>
  <c r="AW23" i="71"/>
  <c r="AF23" i="71"/>
  <c r="AA23" i="71"/>
  <c r="J23" i="71"/>
  <c r="AR23" i="71" s="1"/>
  <c r="AY22" i="7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F34" i="70"/>
  <c r="AG34" i="70" s="1"/>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Y23" i="70" s="1"/>
  <c r="AX22" i="70"/>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G38" i="69"/>
  <c r="F38" i="69"/>
  <c r="E38" i="69"/>
  <c r="AG35" i="69"/>
  <c r="AF34" i="69"/>
  <c r="AG34" i="69" s="1"/>
  <c r="AA31" i="69"/>
  <c r="AG31" i="69" s="1"/>
  <c r="J31" i="69"/>
  <c r="AA30" i="69"/>
  <c r="AG30" i="69" s="1"/>
  <c r="J30" i="69"/>
  <c r="AA29" i="69"/>
  <c r="AG29" i="69" s="1"/>
  <c r="J29" i="69"/>
  <c r="AF28" i="69"/>
  <c r="AG26" i="69"/>
  <c r="AA26" i="69"/>
  <c r="AW25" i="69"/>
  <c r="AF25" i="69"/>
  <c r="AG25" i="69" s="1"/>
  <c r="BE24" i="69"/>
  <c r="AX24" i="69"/>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F34" i="68"/>
  <c r="AG34" i="68" s="1"/>
  <c r="AA31" i="68"/>
  <c r="AG31" i="68" s="1"/>
  <c r="J31" i="68"/>
  <c r="AA30" i="68"/>
  <c r="AG30" i="68" s="1"/>
  <c r="J30" i="68"/>
  <c r="AA29" i="68"/>
  <c r="AG29" i="68" s="1"/>
  <c r="J29" i="68"/>
  <c r="AF28" i="68"/>
  <c r="AG26" i="68"/>
  <c r="AA26" i="68"/>
  <c r="AW25" i="68"/>
  <c r="AF25" i="68"/>
  <c r="AG25" i="68" s="1"/>
  <c r="BE24" i="68"/>
  <c r="AX24" i="68"/>
  <c r="AF24" i="68"/>
  <c r="AA24" i="68"/>
  <c r="J24" i="68"/>
  <c r="AR24" i="68" s="1"/>
  <c r="AW23" i="68"/>
  <c r="AF23" i="68"/>
  <c r="AA23" i="68"/>
  <c r="J23" i="68"/>
  <c r="AR23" i="68" s="1"/>
  <c r="AY22" i="68"/>
  <c r="AX22" i="68"/>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F24" i="66"/>
  <c r="AA24" i="66"/>
  <c r="J24" i="66"/>
  <c r="AR24" i="66" s="1"/>
  <c r="AW23" i="66"/>
  <c r="AF23" i="66"/>
  <c r="AA23" i="66"/>
  <c r="J23" i="66"/>
  <c r="AR23" i="66" s="1"/>
  <c r="AY22" i="66"/>
  <c r="AY23" i="66" s="1"/>
  <c r="AX22" i="66"/>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G38" i="65"/>
  <c r="F38" i="65"/>
  <c r="E38" i="65"/>
  <c r="AG35" i="65"/>
  <c r="AF34" i="65"/>
  <c r="AG34" i="65" s="1"/>
  <c r="AA31" i="65"/>
  <c r="AG31" i="65" s="1"/>
  <c r="J31" i="65"/>
  <c r="AA30" i="65"/>
  <c r="AG30" i="65" s="1"/>
  <c r="J30" i="65"/>
  <c r="AA29" i="65"/>
  <c r="AG29" i="65" s="1"/>
  <c r="J29" i="65"/>
  <c r="AF28" i="65"/>
  <c r="AG26" i="65"/>
  <c r="AA26" i="65"/>
  <c r="AW25" i="65"/>
  <c r="AF25" i="65"/>
  <c r="AG25" i="65" s="1"/>
  <c r="BE24" i="65"/>
  <c r="AX24" i="65"/>
  <c r="AF24" i="65"/>
  <c r="AA24" i="65"/>
  <c r="J24" i="65"/>
  <c r="AR24" i="65" s="1"/>
  <c r="AW23" i="65"/>
  <c r="AF23" i="65"/>
  <c r="AA23" i="65"/>
  <c r="J23" i="65"/>
  <c r="AR23" i="65" s="1"/>
  <c r="AY22" i="65"/>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X25" i="69" l="1"/>
  <c r="AH38" i="70"/>
  <c r="AX23" i="74"/>
  <c r="AX25" i="74"/>
  <c r="AX25" i="65"/>
  <c r="AA25" i="65" s="1"/>
  <c r="AH38" i="66"/>
  <c r="AY23" i="71"/>
  <c r="AX25" i="71"/>
  <c r="AH38" i="69"/>
  <c r="AX23" i="73"/>
  <c r="AY23" i="65"/>
  <c r="AX23" i="68"/>
  <c r="AY23" i="68"/>
  <c r="AX25" i="68"/>
  <c r="AX23" i="70"/>
  <c r="AY23" i="73"/>
  <c r="AX25" i="73"/>
  <c r="AH38" i="74"/>
  <c r="AX25" i="66"/>
  <c r="AH38" i="65"/>
  <c r="AX25" i="70"/>
  <c r="AA25" i="70" s="1"/>
  <c r="AH38" i="71"/>
  <c r="AX23" i="66"/>
  <c r="AX23" i="72"/>
  <c r="AA25" i="72" s="1"/>
  <c r="AA23" i="69"/>
  <c r="AG23" i="69" s="1"/>
  <c r="AH36" i="66"/>
  <c r="AH36" i="69"/>
  <c r="AH36" i="71"/>
  <c r="AH36" i="73"/>
  <c r="AH36" i="65"/>
  <c r="AH36" i="68"/>
  <c r="AH36" i="70"/>
  <c r="AH36" i="72"/>
  <c r="AH36" i="74"/>
  <c r="AG23" i="65"/>
  <c r="AG24" i="65"/>
  <c r="W5" i="50" s="1"/>
  <c r="AG23" i="66"/>
  <c r="AG24" i="66"/>
  <c r="W6" i="50" s="1"/>
  <c r="AG23" i="68"/>
  <c r="AG24" i="68"/>
  <c r="W7" i="50" s="1"/>
  <c r="AG24" i="69"/>
  <c r="W8" i="50" s="1"/>
  <c r="AG23" i="70"/>
  <c r="AG24" i="70"/>
  <c r="W9" i="50" s="1"/>
  <c r="AG23" i="71"/>
  <c r="AG24" i="71"/>
  <c r="W10" i="50" s="1"/>
  <c r="AG23" i="72"/>
  <c r="AG24" i="72"/>
  <c r="W11" i="50" s="1"/>
  <c r="AG23" i="73"/>
  <c r="AG24" i="73"/>
  <c r="W12" i="50" s="1"/>
  <c r="AG23" i="74"/>
  <c r="AG24" i="74"/>
  <c r="W13" i="50" s="1"/>
  <c r="AA25" i="74"/>
  <c r="AW27" i="74"/>
  <c r="AA28" i="74"/>
  <c r="AG28" i="74" s="1"/>
  <c r="AH33" i="74" s="1"/>
  <c r="AA25" i="73"/>
  <c r="AW27" i="73"/>
  <c r="AA28" i="73"/>
  <c r="AG28" i="73" s="1"/>
  <c r="AH33" i="73" s="1"/>
  <c r="AW27" i="72"/>
  <c r="AA28" i="72"/>
  <c r="AG28" i="72" s="1"/>
  <c r="AH33" i="72" s="1"/>
  <c r="AA25" i="71"/>
  <c r="AW27" i="71"/>
  <c r="AA28" i="71"/>
  <c r="AG28" i="71" s="1"/>
  <c r="AH33" i="71" s="1"/>
  <c r="AW27" i="70"/>
  <c r="AA28" i="70"/>
  <c r="AG28" i="70" s="1"/>
  <c r="AH33" i="70" s="1"/>
  <c r="AA25" i="69"/>
  <c r="AW27" i="69"/>
  <c r="AA28" i="69"/>
  <c r="AG28" i="69" s="1"/>
  <c r="AH33" i="69" s="1"/>
  <c r="AA25" i="68"/>
  <c r="AW27" i="68"/>
  <c r="AA28" i="68"/>
  <c r="AG28" i="68" s="1"/>
  <c r="AH33" i="68" s="1"/>
  <c r="AA25" i="66"/>
  <c r="AW27" i="66"/>
  <c r="AA28" i="66"/>
  <c r="AG28" i="66" s="1"/>
  <c r="AH33" i="66" s="1"/>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P26" i="76"/>
  <c r="I26" i="76"/>
  <c r="Z26" i="76" s="1"/>
  <c r="F26" i="76"/>
  <c r="I25" i="76"/>
  <c r="Z25" i="76" s="1"/>
  <c r="F25" i="76"/>
  <c r="I24" i="76"/>
  <c r="AD24" i="76" s="1"/>
  <c r="G23" i="50"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AD26" i="76" l="1"/>
  <c r="P26" i="75"/>
  <c r="AD26" i="75"/>
  <c r="P25" i="76"/>
  <c r="K24" i="50"/>
  <c r="H24" i="50"/>
  <c r="AD25" i="76"/>
  <c r="G24" i="50" s="1"/>
  <c r="K22" i="50"/>
  <c r="H22" i="50"/>
  <c r="P25" i="75"/>
  <c r="AD25" i="75" s="1"/>
  <c r="G22" i="50" s="1"/>
  <c r="Y5" i="50"/>
  <c r="Y7" i="50"/>
  <c r="Y9" i="50"/>
  <c r="Y11" i="50"/>
  <c r="Y13" i="50"/>
  <c r="Q5" i="50"/>
  <c r="Q7" i="50"/>
  <c r="Q9" i="50"/>
  <c r="Q11" i="50"/>
  <c r="Q13" i="50"/>
  <c r="Q6" i="50"/>
  <c r="Q8" i="50"/>
  <c r="Q10"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AG5" i="50" l="1"/>
  <c r="AG6" i="50"/>
  <c r="AH6" i="50" s="1"/>
  <c r="X33" i="76"/>
  <c r="X32" i="76"/>
  <c r="L24" i="50"/>
  <c r="X32" i="75"/>
  <c r="L22" i="50"/>
  <c r="X33" i="75"/>
  <c r="AA9" i="50"/>
  <c r="AA8" i="50"/>
  <c r="AA10" i="50"/>
  <c r="X31" i="76"/>
  <c r="X34" i="76" s="1"/>
  <c r="I24" i="50"/>
  <c r="X31" i="75"/>
  <c r="I22" i="50"/>
  <c r="AF34" i="1"/>
  <c r="X34" i="75" l="1"/>
  <c r="AW23" i="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W4" i="50" s="1"/>
  <c r="W14" i="50" s="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<sst xmlns="http://schemas.openxmlformats.org/spreadsheetml/2006/main" count="90951" uniqueCount="4841">
  <si>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</si>
  <si>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</si>
  <si>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</si>
  <si>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</si>
  <si>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</si>
  <si>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</si>
  <si>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</si>
  <si>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</si>
  <si>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</si>
  <si>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</si>
  <si>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</si>
  <si>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</si>
  <si>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</si>
  <si>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</si>
  <si>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</si>
  <si>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</si>
  <si>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</si>
  <si>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</si>
  <si>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</si>
  <si>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</si>
  <si>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</si>
  <si>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</si>
  <si>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</si>
  <si>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</si>
  <si>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</si>
  <si>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</si>
  <si>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</si>
  <si>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</si>
  <si>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</si>
  <si>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</si>
  <si>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</si>
  <si>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</si>
  <si>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</si>
  <si>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</si>
  <si>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</si>
  <si>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</si>
  <si>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</si>
  <si>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</si>
  <si>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</si>
  <si>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</si>
  <si>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</si>
  <si>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</si>
  <si>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</si>
  <si>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</si>
  <si>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</si>
  <si>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</si>
  <si>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</si>
  <si>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</si>
  <si>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</si>
  <si>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</si>
  <si>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</si>
  <si>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</si>
  <si>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</si>
  <si>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</si>
  <si>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</si>
  <si>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</si>
  <si>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</si>
  <si>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</si>
  <si>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</si>
  <si>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</si>
  <si>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</si>
  <si>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</si>
  <si>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</si>
  <si>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</si>
  <si>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</si>
  <si>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</si>
  <si>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</si>
  <si>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</si>
  <si>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</si>
  <si>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</si>
  <si>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</si>
  <si>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</si>
  <si>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</si>
  <si>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</si>
  <si>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</si>
  <si>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</si>
  <si>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</si>
  <si>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</si>
  <si>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</si>
  <si>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</si>
  <si>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</si>
  <si>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</si>
  <si>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</si>
  <si>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</si>
  <si>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</si>
  <si>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</si>
  <si>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</si>
  <si>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</si>
  <si>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</si>
  <si>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</si>
  <si>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</si>
  <si>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</si>
  <si>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</si>
  <si>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</si>
  <si>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</si>
  <si>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</si>
  <si>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</si>
  <si>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</si>
  <si>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</si>
  <si>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</si>
  <si>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</si>
  <si>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</si>
  <si>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</si>
  <si>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</si>
  <si>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</si>
  <si>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</si>
  <si>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</si>
  <si>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</si>
  <si>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</si>
  <si>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</si>
  <si>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</si>
  <si>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</si>
  <si>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</si>
  <si>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</si>
  <si>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</si>
  <si>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</si>
  <si>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</si>
  <si>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</si>
  <si>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</si>
  <si>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</si>
  <si>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</si>
  <si>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</si>
  <si>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</si>
  <si>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</si>
  <si>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</si>
  <si>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</si>
  <si>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</si>
  <si>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</si>
  <si>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</si>
  <si>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</si>
  <si>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</si>
  <si>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</si>
  <si>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</si>
  <si>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</si>
  <si>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</si>
  <si>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</si>
  <si>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</si>
  <si>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</si>
  <si>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</si>
  <si>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</si>
  <si>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</si>
  <si>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</si>
  <si>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</si>
  <si>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</si>
  <si>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</si>
  <si>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</si>
  <si>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</si>
  <si>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</si>
  <si>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</si>
  <si>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</si>
  <si>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</si>
  <si>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</si>
  <si>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</si>
  <si>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</si>
  <si>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</si>
  <si>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</si>
  <si>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</si>
  <si>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</si>
  <si>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</si>
  <si>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</si>
  <si>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</si>
  <si>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</si>
  <si>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</si>
  <si>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</si>
  <si>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</si>
  <si>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</si>
  <si>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</si>
  <si>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</si>
  <si>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</si>
  <si>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</si>
  <si>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</si>
  <si>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</si>
  <si>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</si>
  <si>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</si>
  <si>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</si>
  <si>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</si>
  <si>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</si>
  <si>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</si>
  <si>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</si>
  <si>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</si>
  <si>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</si>
  <si>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</si>
  <si>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</si>
  <si>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</si>
  <si>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</si>
  <si>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</si>
  <si>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</si>
  <si>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</si>
  <si>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</si>
  <si>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</si>
  <si>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</si>
  <si>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</si>
  <si>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</si>
  <si>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</si>
  <si>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</si>
  <si>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</si>
  <si>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</si>
  <si>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</si>
  <si>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</si>
  <si>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</si>
  <si>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</si>
  <si>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</si>
  <si>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</si>
  <si>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</si>
  <si>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</si>
  <si>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</si>
  <si>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</si>
  <si>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</si>
  <si>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</si>
  <si>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</si>
  <si>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</si>
  <si>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</si>
  <si>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</si>
  <si>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</si>
  <si>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</si>
  <si>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</si>
  <si>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</si>
  <si>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</si>
  <si>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</si>
  <si>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</si>
  <si>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</si>
  <si>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</si>
  <si>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</si>
  <si>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</si>
  <si>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</si>
  <si>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</si>
  <si>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</si>
  <si>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</si>
  <si>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</si>
  <si>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</si>
  <si>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</si>
  <si>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</si>
  <si>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</si>
  <si>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</si>
  <si>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</si>
  <si>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</si>
  <si>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</si>
  <si>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</si>
  <si>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</si>
  <si>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</si>
  <si>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</si>
  <si>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</si>
  <si>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</si>
  <si>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</si>
  <si>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</si>
  <si>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</si>
  <si>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</si>
  <si>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</si>
  <si>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</si>
  <si>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</si>
  <si>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</si>
  <si>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</si>
  <si>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</si>
  <si>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</si>
  <si>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</si>
  <si>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</si>
  <si>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</si>
  <si>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</si>
  <si>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</si>
  <si>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</si>
  <si>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</si>
  <si>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</si>
  <si>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</si>
  <si>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</si>
  <si>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</si>
  <si>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</si>
  <si>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</si>
  <si>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</si>
  <si>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</si>
  <si>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</si>
  <si>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</si>
  <si>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</si>
  <si>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</si>
  <si>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</si>
  <si>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</si>
  <si>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</si>
  <si>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</si>
  <si>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</si>
  <si>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</si>
  <si>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</si>
  <si>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</si>
  <si>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</si>
  <si>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</si>
  <si>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</si>
  <si>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</si>
  <si>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</si>
  <si>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</si>
  <si>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</si>
  <si>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</si>
  <si>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</si>
  <si>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</si>
  <si>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</si>
  <si>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</si>
  <si>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</si>
  <si>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</si>
  <si>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</si>
  <si>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</si>
  <si>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</si>
  <si>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</si>
  <si>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</si>
  <si>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</si>
  <si>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</si>
  <si>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</si>
  <si>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</si>
  <si>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</si>
  <si>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</si>
  <si>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</si>
  <si>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</si>
  <si>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</si>
  <si>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</si>
  <si>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</si>
  <si>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</si>
  <si>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</si>
  <si>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</si>
  <si>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</si>
  <si>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</si>
  <si>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</si>
  <si>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</si>
  <si>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</si>
  <si>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</si>
  <si>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</si>
  <si>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</si>
  <si>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</si>
  <si>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</si>
  <si>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</si>
  <si>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</si>
  <si>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</si>
  <si>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</si>
  <si>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</si>
  <si>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</si>
  <si>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</si>
  <si>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</si>
  <si>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</si>
  <si>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</si>
  <si>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</si>
  <si>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</si>
  <si>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</si>
  <si>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</si>
  <si>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</si>
  <si>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</si>
  <si>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</si>
  <si>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</si>
  <si>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</si>
  <si>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</si>
  <si>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</si>
  <si>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</si>
  <si>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</si>
  <si>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</si>
  <si>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</si>
  <si>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</si>
  <si>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</si>
  <si>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</si>
  <si>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</si>
  <si>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</si>
  <si>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</si>
  <si>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</si>
  <si>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</si>
  <si>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</si>
  <si>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</si>
  <si>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</si>
  <si>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</si>
  <si>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</si>
  <si>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</si>
  <si>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</si>
  <si>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</si>
  <si>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</si>
  <si>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</si>
  <si>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</si>
  <si>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</si>
  <si>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</si>
  <si>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</si>
  <si>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</si>
  <si>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</si>
  <si>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</si>
  <si>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</si>
  <si>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</si>
  <si>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</si>
  <si>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</si>
  <si>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</si>
  <si>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</si>
  <si>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</si>
  <si>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</si>
  <si>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</si>
  <si>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</si>
  <si>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</si>
  <si>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</si>
  <si>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</si>
  <si>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</si>
  <si>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</si>
  <si>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</si>
  <si>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</si>
  <si>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</si>
  <si>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</si>
  <si>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</si>
  <si>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</si>
  <si>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</si>
  <si>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</si>
  <si>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</si>
  <si>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</si>
  <si>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</si>
  <si>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</si>
  <si>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</si>
  <si>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</si>
  <si>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</si>
  <si>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</si>
  <si>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</si>
  <si>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</si>
  <si>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</si>
  <si>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</si>
  <si>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</si>
  <si>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</si>
  <si>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</si>
  <si>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</si>
  <si>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</si>
  <si>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</si>
  <si>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</si>
  <si>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</si>
  <si>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</si>
  <si>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</si>
  <si>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</si>
  <si>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</si>
  <si>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</si>
  <si>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</si>
  <si>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</si>
  <si>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</si>
  <si>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</si>
  <si>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</si>
  <si>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</si>
  <si>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</si>
  <si>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</si>
  <si>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</si>
  <si>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</si>
  <si>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</si>
  <si>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</si>
  <si>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</si>
  <si>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</si>
  <si>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</si>
  <si>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</si>
  <si>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</si>
  <si>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</si>
  <si>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</si>
  <si>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</si>
  <si>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</si>
  <si>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</si>
  <si>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</si>
  <si>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</si>
  <si>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</si>
  <si>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</si>
  <si>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</si>
  <si>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</si>
  <si>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</si>
  <si>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</si>
  <si>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</si>
  <si>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</si>
  <si>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</si>
  <si>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</si>
  <si>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</si>
  <si>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</si>
  <si>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</si>
  <si>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</si>
  <si>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</si>
  <si>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</si>
  <si>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</si>
  <si>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</si>
  <si>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</si>
  <si>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</si>
  <si>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</si>
  <si>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</si>
  <si>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</si>
  <si>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</si>
  <si>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</si>
  <si>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</si>
  <si>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</si>
  <si>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</si>
  <si>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</si>
  <si>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</si>
  <si>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</si>
  <si>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</si>
  <si>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</si>
  <si>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</si>
  <si>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</si>
  <si>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</si>
  <si>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</si>
  <si>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</si>
  <si>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</si>
  <si>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</si>
  <si>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</si>
  <si>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</si>
  <si>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</si>
  <si>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</si>
  <si>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</si>
  <si>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</si>
  <si>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</si>
  <si>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</si>
  <si>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</si>
  <si>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</si>
  <si>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</si>
  <si>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</si>
  <si>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</si>
  <si>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</si>
  <si>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</si>
  <si>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</si>
  <si>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</si>
  <si>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</si>
  <si>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</si>
  <si>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</si>
  <si>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</si>
  <si>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</si>
  <si>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</si>
  <si>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</si>
  <si>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</si>
  <si>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</si>
  <si>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</si>
  <si>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</si>
  <si>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</si>
  <si>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</si>
  <si>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</si>
  <si>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</si>
  <si>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</si>
  <si>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</si>
  <si>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</si>
  <si>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</si>
  <si>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</si>
  <si>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</si>
  <si>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</si>
  <si>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</si>
  <si>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</si>
  <si>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</si>
  <si>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</si>
  <si>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</si>
  <si>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</si>
  <si>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</si>
  <si>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</si>
  <si>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</si>
  <si>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</si>
  <si>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</si>
  <si>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</si>
  <si>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</si>
  <si>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</si>
  <si>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</si>
  <si>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</si>
  <si>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</si>
  <si>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</si>
  <si>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</si>
  <si>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</si>
  <si>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</si>
  <si>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</si>
  <si>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</si>
  <si>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</si>
  <si>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</si>
  <si>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</si>
  <si>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</si>
  <si>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</si>
  <si>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</si>
  <si>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</si>
  <si>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</si>
  <si>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</si>
  <si>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</si>
  <si>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</si>
  <si>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</si>
  <si>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</si>
  <si>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</si>
  <si>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</si>
  <si>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</si>
  <si>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</si>
  <si>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</si>
  <si>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</si>
  <si>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</si>
  <si>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</si>
  <si>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</si>
  <si>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</si>
  <si>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</si>
  <si>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</si>
  <si>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</si>
  <si>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</si>
  <si>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</si>
  <si>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</si>
  <si>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</si>
  <si>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</si>
  <si>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</si>
  <si>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</si>
  <si>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</si>
  <si>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</si>
  <si>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</si>
  <si>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</si>
  <si>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</si>
  <si>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</si>
  <si>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</si>
  <si>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</si>
  <si>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</si>
  <si>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</si>
  <si>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</si>
  <si>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</si>
  <si>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</si>
  <si>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</si>
  <si>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</si>
  <si>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</si>
  <si>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</si>
  <si>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</si>
  <si>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</si>
  <si>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</si>
  <si>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</si>
  <si>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</si>
  <si>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</si>
  <si>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</si>
  <si>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</si>
  <si>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</si>
  <si>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</si>
  <si>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</si>
  <si>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</si>
  <si>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</si>
  <si>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</si>
  <si>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</si>
  <si>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</si>
  <si>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</si>
  <si>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</si>
  <si>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</si>
  <si>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</si>
  <si>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</si>
  <si>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</si>
  <si>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</si>
  <si>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</si>
  <si>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</si>
  <si>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</si>
  <si>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</si>
  <si>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</si>
  <si>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</si>
  <si>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</si>
  <si>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</si>
  <si>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</si>
  <si>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</si>
  <si>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</si>
  <si>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</si>
  <si>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</si>
  <si>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</si>
  <si>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</si>
  <si>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</si>
  <si>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</si>
  <si>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</si>
  <si>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</si>
  <si>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</si>
  <si>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</si>
  <si>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</si>
  <si>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</si>
  <si>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</si>
  <si>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</si>
  <si>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</si>
  <si>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</si>
  <si>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</si>
  <si>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</si>
  <si>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</si>
  <si>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</si>
  <si>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</si>
  <si>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</si>
  <si>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</si>
  <si>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</si>
  <si>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</si>
  <si>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</si>
  <si>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</si>
  <si>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</si>
  <si>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</si>
  <si>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</si>
  <si>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</si>
  <si>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</si>
  <si>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</si>
  <si>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</si>
  <si>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</si>
  <si>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</si>
  <si>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</si>
  <si>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</si>
  <si>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</si>
  <si>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</si>
  <si>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</si>
  <si>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</si>
  <si>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</si>
  <si>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</si>
  <si>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</si>
  <si>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</si>
  <si>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</si>
  <si>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</si>
  <si>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</si>
  <si>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</si>
  <si>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</si>
  <si>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</si>
  <si>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</si>
  <si>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</si>
  <si>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</si>
  <si>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</si>
  <si>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</si>
  <si>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</si>
  <si>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</si>
  <si>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</si>
  <si>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</si>
  <si>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</si>
  <si>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</si>
  <si>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</si>
  <si>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</si>
  <si>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</si>
  <si>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</si>
  <si>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</si>
  <si>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</si>
  <si>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</si>
  <si>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</si>
  <si>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</si>
  <si>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</si>
  <si>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</si>
  <si>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</si>
  <si>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</si>
  <si>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</si>
  <si>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</si>
  <si>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</si>
  <si>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</si>
  <si>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</si>
  <si>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</si>
  <si>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</si>
  <si>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</si>
  <si>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</si>
  <si>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</si>
  <si>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</si>
  <si>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</si>
  <si>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</si>
  <si>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</si>
  <si>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</si>
  <si>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</si>
  <si>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</si>
  <si>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</si>
  <si>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</si>
  <si>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</si>
  <si>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</si>
  <si>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</si>
  <si>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</si>
  <si>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</si>
  <si>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</si>
  <si>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</si>
  <si>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</si>
  <si>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</si>
  <si>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</si>
  <si>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</si>
  <si>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</si>
  <si>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</si>
  <si>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</si>
  <si>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</si>
  <si>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</si>
  <si>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</si>
  <si>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</si>
  <si>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</si>
  <si>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</si>
  <si>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</si>
  <si>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</si>
  <si>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</si>
  <si>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</si>
  <si>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</si>
  <si>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</si>
  <si>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</si>
  <si>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</si>
  <si>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</si>
  <si>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</si>
  <si>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</si>
  <si>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</si>
  <si>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</si>
  <si>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</si>
  <si>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</si>
  <si>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</si>
  <si>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</si>
  <si>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</si>
  <si>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</si>
  <si>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</si>
  <si>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</si>
  <si>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</si>
  <si>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</si>
  <si>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</si>
  <si>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</si>
  <si>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</si>
  <si>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</si>
  <si>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</si>
  <si>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</si>
  <si>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</si>
  <si>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</si>
  <si>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</si>
  <si>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</si>
  <si>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</si>
  <si>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</si>
  <si>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</si>
  <si>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</si>
  <si>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</si>
  <si>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</si>
  <si>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</si>
  <si>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</si>
  <si>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</si>
  <si>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</si>
  <si>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</si>
  <si>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</si>
  <si>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</si>
  <si>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</si>
  <si>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</si>
  <si>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</si>
  <si>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</si>
  <si>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</si>
  <si>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</si>
  <si>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</si>
  <si>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</si>
  <si>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</si>
  <si>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</si>
  <si>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</si>
  <si>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</si>
  <si>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</si>
  <si>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</si>
  <si>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</si>
  <si>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</si>
  <si>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</si>
  <si>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</si>
  <si>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</si>
  <si>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</si>
  <si>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</si>
  <si>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</si>
  <si>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</si>
  <si>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</si>
  <si>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</si>
  <si>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</si>
  <si>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</si>
  <si>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</si>
  <si>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</si>
  <si>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</si>
  <si>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</si>
  <si>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</si>
  <si>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</si>
  <si>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</si>
  <si>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</si>
  <si>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</si>
  <si>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</si>
  <si>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</si>
  <si>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</si>
  <si>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</si>
  <si>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</si>
  <si>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</si>
  <si>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</si>
  <si>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</si>
  <si>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</si>
  <si>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</si>
  <si>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</si>
  <si>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</si>
  <si>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</si>
  <si>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</si>
  <si>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</si>
  <si>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</si>
  <si>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</si>
  <si>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</si>
  <si>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</si>
  <si>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</si>
  <si>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</si>
  <si>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</si>
  <si>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</si>
  <si>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</si>
  <si>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</si>
  <si>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</si>
  <si>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</si>
  <si>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</si>
  <si>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</si>
  <si>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</si>
  <si>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</si>
  <si>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</si>
  <si>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</si>
  <si>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</si>
  <si>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</si>
  <si>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</si>
  <si>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</si>
  <si>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</si>
  <si>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</si>
  <si>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</si>
  <si>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</si>
  <si>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</si>
  <si>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</si>
  <si>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</si>
  <si>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</si>
  <si>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</si>
  <si>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</si>
  <si>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</si>
  <si>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</si>
  <si>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</si>
  <si>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</si>
  <si>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</si>
  <si>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</si>
  <si>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</si>
  <si>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</si>
  <si>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</si>
  <si>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</si>
  <si>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</si>
  <si>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</si>
  <si>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</si>
  <si>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</si>
  <si>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</si>
  <si>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</si>
  <si>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</si>
  <si>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</si>
  <si>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</si>
  <si>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</si>
  <si>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</si>
  <si>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</si>
  <si>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</si>
  <si>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</si>
  <si>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</si>
  <si>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</si>
  <si>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</si>
  <si>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</si>
  <si>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</si>
  <si>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</si>
  <si>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</si>
  <si>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</si>
  <si>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</si>
  <si>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</si>
  <si>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</si>
  <si>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</si>
  <si>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</si>
  <si>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</si>
  <si>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</si>
  <si>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</si>
  <si>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</si>
  <si>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</si>
  <si>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</si>
  <si>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</si>
  <si>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</si>
  <si>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</si>
  <si>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</si>
  <si>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</si>
  <si>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</si>
  <si>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</si>
  <si>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</si>
  <si>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</si>
  <si>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</si>
  <si>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</si>
  <si>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</si>
  <si>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</si>
  <si>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</si>
  <si>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</si>
  <si>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</si>
  <si>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</si>
  <si>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</si>
  <si>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</si>
  <si>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</si>
  <si>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</si>
  <si>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</si>
  <si>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</si>
  <si>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</si>
  <si>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</si>
  <si>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</si>
  <si>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</si>
  <si>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</si>
  <si>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</si>
  <si>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</si>
  <si>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</si>
  <si>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</si>
  <si>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</si>
  <si>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</si>
  <si>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</si>
  <si>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</si>
  <si>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</si>
  <si>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</si>
  <si>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</si>
  <si>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</si>
  <si>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</si>
  <si>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</si>
  <si>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</si>
  <si>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</si>
  <si>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</si>
  <si>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</si>
  <si>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</si>
  <si>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</si>
  <si>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</si>
  <si>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</si>
  <si>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</si>
  <si>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</si>
  <si>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</si>
  <si>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</si>
  <si>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</si>
  <si>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</si>
  <si>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</si>
  <si>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</si>
  <si>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</si>
  <si>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</si>
  <si>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</si>
  <si>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</si>
  <si>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</si>
  <si>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</si>
  <si>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</si>
  <si>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</si>
  <si>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</si>
  <si>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</si>
  <si>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</si>
  <si>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</si>
  <si>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</si>
  <si>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</si>
  <si>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</si>
  <si>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</si>
  <si>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</si>
  <si>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</si>
  <si>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</si>
  <si>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</si>
  <si>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</si>
  <si>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</si>
  <si>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</si>
  <si>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</si>
  <si>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</si>
  <si>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</si>
  <si>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</si>
  <si>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</si>
  <si>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</si>
  <si>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</si>
  <si>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</si>
  <si>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</si>
  <si>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</si>
  <si>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</si>
  <si>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</si>
  <si>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</si>
  <si>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</si>
  <si>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</si>
  <si>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</si>
  <si>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</si>
  <si>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</si>
  <si>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</si>
  <si>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</si>
  <si>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</si>
  <si>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</si>
  <si>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</si>
  <si>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</si>
  <si>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</si>
  <si>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</si>
  <si>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</si>
  <si>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</si>
  <si>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</si>
  <si>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</si>
  <si>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</si>
  <si>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</si>
  <si>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</si>
  <si>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</si>
  <si>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</si>
  <si>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</si>
  <si>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</si>
  <si>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</si>
  <si>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</si>
  <si>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</si>
  <si>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</si>
  <si>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</si>
  <si>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</si>
  <si>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</si>
  <si>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</si>
  <si>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</si>
  <si>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</si>
  <si>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</si>
  <si>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</si>
  <si>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</si>
  <si>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</si>
  <si>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</si>
  <si>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</si>
  <si>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</si>
  <si>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</si>
  <si>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</si>
  <si>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</si>
  <si>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</si>
  <si>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</si>
  <si>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</si>
  <si>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</si>
  <si>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</si>
  <si>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</si>
  <si>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</si>
  <si>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</si>
  <si>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</si>
  <si>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</si>
  <si>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</si>
  <si>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</si>
  <si>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</si>
  <si>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</si>
  <si>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</si>
  <si>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</si>
  <si>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</si>
  <si>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</si>
  <si>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</si>
  <si>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</si>
  <si>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</si>
  <si>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</si>
  <si>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</si>
  <si>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</si>
  <si>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</si>
  <si>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</si>
  <si>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</si>
  <si>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</si>
  <si>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</si>
  <si>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</si>
  <si>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</si>
  <si>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</si>
  <si>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</si>
  <si>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</si>
  <si>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</si>
  <si>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</si>
  <si>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</si>
  <si>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</si>
  <si>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</si>
  <si>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</si>
  <si>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</si>
  <si>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</si>
  <si>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</si>
  <si>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</si>
  <si>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</si>
  <si>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</si>
  <si>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</si>
  <si>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</si>
  <si>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</si>
  <si>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</si>
  <si>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</si>
  <si>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</si>
  <si>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</si>
  <si>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</si>
  <si>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</si>
  <si>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</si>
  <si>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</si>
  <si>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</si>
  <si>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</si>
  <si>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</si>
  <si>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</si>
  <si>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</si>
  <si>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</si>
  <si>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</si>
  <si>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</si>
  <si>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</si>
  <si>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</si>
  <si>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</si>
  <si>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</si>
  <si>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</si>
  <si>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</si>
  <si>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</si>
  <si>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</si>
  <si>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</si>
  <si>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</si>
  <si>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</si>
  <si>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</si>
  <si>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</si>
  <si>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</si>
  <si>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</si>
  <si>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</si>
  <si>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</si>
  <si>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</si>
  <si>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</si>
  <si>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</si>
  <si>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</si>
  <si>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</si>
  <si>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</si>
  <si>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</si>
  <si>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</si>
  <si>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</si>
  <si>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</si>
  <si>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</si>
  <si>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</si>
  <si>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</si>
  <si>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</si>
  <si>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</si>
  <si>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</si>
  <si>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</si>
  <si>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</si>
  <si>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</si>
  <si>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</si>
  <si>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</si>
  <si>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</si>
  <si>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</si>
  <si>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</si>
  <si>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</si>
  <si>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</si>
  <si>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</si>
  <si>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</si>
  <si>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</si>
  <si>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</si>
  <si>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</si>
  <si>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</si>
  <si>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</si>
  <si>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</si>
  <si>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</si>
  <si>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</si>
  <si>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</si>
  <si>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</si>
  <si>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</si>
  <si>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</si>
  <si>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</si>
  <si>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</si>
  <si>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</si>
  <si>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</si>
  <si>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</si>
  <si>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</si>
  <si>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</si>
  <si>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</si>
  <si>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</si>
  <si>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</si>
  <si>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</si>
  <si>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</si>
  <si>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</si>
  <si>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</si>
  <si>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</si>
  <si>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</si>
  <si>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</si>
  <si>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</si>
  <si>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</si>
  <si>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</si>
  <si>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</si>
  <si>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</si>
  <si>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</si>
  <si>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</si>
  <si>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</si>
  <si>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</si>
  <si>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</si>
  <si>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</si>
  <si>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</si>
  <si>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</si>
  <si>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</si>
  <si>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</si>
  <si>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</si>
  <si>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</si>
  <si>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</si>
  <si>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</si>
  <si>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</si>
  <si>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</si>
  <si>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</si>
  <si>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</si>
  <si>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</si>
  <si>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</si>
  <si>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</si>
  <si>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</si>
  <si>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</si>
  <si>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</si>
  <si>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</si>
  <si>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</si>
  <si>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</si>
  <si>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</si>
  <si>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</si>
  <si>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</si>
  <si>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</si>
  <si>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</si>
  <si>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</si>
  <si>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</si>
  <si>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</si>
  <si>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</si>
  <si>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</si>
  <si>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</si>
  <si>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</si>
  <si>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</si>
  <si>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</si>
  <si>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</si>
  <si>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</si>
  <si>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</si>
  <si>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</si>
  <si>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</si>
  <si>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</si>
  <si>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</si>
  <si>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</si>
  <si>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</si>
  <si>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</si>
  <si>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</si>
  <si>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</si>
  <si>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</si>
  <si>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</si>
  <si>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</si>
  <si>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</si>
  <si>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</si>
  <si>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</si>
  <si>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</si>
  <si>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</si>
  <si>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</si>
  <si>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</si>
  <si>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</si>
  <si>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</si>
  <si>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</si>
  <si>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</si>
  <si>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</si>
  <si>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</si>
  <si>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</si>
  <si>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</si>
  <si>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</si>
  <si>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</si>
  <si>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</si>
  <si>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</si>
  <si>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</si>
  <si>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</si>
  <si>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</si>
  <si>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</si>
  <si>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</si>
  <si>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</si>
  <si>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</si>
  <si>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</si>
  <si>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</si>
  <si>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</si>
  <si>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</si>
  <si>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</si>
  <si>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</si>
  <si>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</si>
  <si>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</si>
  <si>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</si>
  <si>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</si>
  <si>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</si>
  <si>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</si>
  <si>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</si>
  <si>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</si>
  <si>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</si>
  <si>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</si>
  <si>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</si>
  <si>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</si>
  <si>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</si>
  <si>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</si>
  <si>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</si>
  <si>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</si>
  <si>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</si>
  <si>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</si>
  <si>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</si>
  <si>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</si>
  <si>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</si>
  <si>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</si>
  <si>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</si>
  <si>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</si>
  <si>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</si>
  <si>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</si>
  <si>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</si>
  <si>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</si>
  <si>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</si>
  <si>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</si>
  <si>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</si>
  <si>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</si>
  <si>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</si>
  <si>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</si>
  <si>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</si>
  <si>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</si>
  <si>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</si>
  <si>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</si>
  <si>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</si>
  <si>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</si>
  <si>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</si>
  <si>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</si>
  <si>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</si>
  <si>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</si>
  <si>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</si>
  <si>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</si>
  <si>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</si>
  <si>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</si>
  <si>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</si>
  <si>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</si>
  <si>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</si>
  <si>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</si>
  <si>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</si>
  <si>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</si>
  <si>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</si>
  <si>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</si>
  <si>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</si>
  <si>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</si>
  <si>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</si>
  <si>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</si>
  <si>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</si>
  <si>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</si>
  <si>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</si>
  <si>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</si>
  <si>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</si>
  <si>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</si>
  <si>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</si>
  <si>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</si>
  <si>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</si>
  <si>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</si>
  <si>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</si>
  <si>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</si>
  <si>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</si>
  <si>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</si>
  <si>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</si>
  <si>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</si>
  <si>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</si>
  <si>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</si>
  <si>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</si>
  <si>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</si>
  <si>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</si>
  <si>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</si>
  <si>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</si>
  <si>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</si>
  <si>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</si>
  <si>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</si>
  <si>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</si>
  <si>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</si>
  <si>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</si>
  <si>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</si>
  <si>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</si>
  <si>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</si>
  <si>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</si>
  <si>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</si>
  <si>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</si>
  <si>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</si>
  <si>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</si>
  <si>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</si>
  <si>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</si>
  <si>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</si>
  <si>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</si>
  <si>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</si>
  <si>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</si>
  <si>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</si>
  <si>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</si>
  <si>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</si>
  <si>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</si>
  <si>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</si>
  <si>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</si>
  <si>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</si>
  <si>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</si>
  <si>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</si>
  <si>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</si>
  <si>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</si>
  <si>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</si>
  <si>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</si>
  <si>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</si>
  <si>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</si>
  <si>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</si>
  <si>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</si>
  <si>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</si>
  <si>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</si>
  <si>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</si>
  <si>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</si>
  <si>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</si>
  <si>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</si>
  <si>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</si>
  <si>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</si>
  <si>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</si>
  <si>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</si>
  <si>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</si>
  <si>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</si>
  <si>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</si>
  <si>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</si>
  <si>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</si>
  <si>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</si>
  <si>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</si>
  <si>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</si>
  <si>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</si>
  <si>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</si>
  <si>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</si>
  <si>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</si>
  <si>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</si>
  <si>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</si>
  <si>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</si>
  <si>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</si>
  <si>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</si>
  <si>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</si>
  <si>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</si>
  <si>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</si>
  <si>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</si>
  <si>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</si>
  <si>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</si>
  <si>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</si>
  <si>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</si>
  <si>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</si>
  <si>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</si>
  <si>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</si>
  <si>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</si>
  <si>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</si>
  <si>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</si>
  <si>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</si>
  <si>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</si>
  <si>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</si>
  <si>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</si>
  <si>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</si>
  <si>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</si>
  <si>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</si>
  <si>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</si>
  <si>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</si>
  <si>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</si>
  <si>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</si>
  <si>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</si>
  <si>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</si>
  <si>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</si>
  <si>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</si>
  <si>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</si>
  <si>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</si>
  <si>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</si>
  <si>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</si>
  <si>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</si>
  <si>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</si>
  <si>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</si>
  <si>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</si>
  <si>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</si>
  <si>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</si>
  <si>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</si>
  <si>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</si>
  <si>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</si>
  <si>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</si>
  <si>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</si>
  <si>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</si>
  <si>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</si>
  <si>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</si>
  <si>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</si>
  <si>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</si>
  <si>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</si>
  <si>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</si>
  <si>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</si>
  <si>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</si>
  <si>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</si>
  <si>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</si>
  <si>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</si>
  <si>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</si>
  <si>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</si>
  <si>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</si>
  <si>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</si>
  <si>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</si>
  <si>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</si>
  <si>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</si>
  <si>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</si>
  <si>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</si>
  <si>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</si>
  <si>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</si>
  <si>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</si>
  <si>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</si>
  <si>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</si>
  <si>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</si>
  <si>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</si>
  <si>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</si>
  <si>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</si>
  <si>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</si>
  <si>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</si>
  <si>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</si>
  <si>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</si>
  <si>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</si>
  <si>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</si>
  <si>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</si>
  <si>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</si>
  <si>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</si>
  <si>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</si>
  <si>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</si>
  <si>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</si>
  <si>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</si>
  <si>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</si>
  <si>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</si>
  <si>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</si>
  <si>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</si>
  <si>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</si>
  <si>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</si>
  <si>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</si>
  <si>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</si>
  <si>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</si>
  <si>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</si>
  <si>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</si>
  <si>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</si>
  <si>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</si>
  <si>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</si>
  <si>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</si>
  <si>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</si>
  <si>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</si>
  <si>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</si>
  <si>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</si>
  <si>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</si>
  <si>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</si>
  <si>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</si>
  <si>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</si>
  <si>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</si>
  <si>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</si>
  <si>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</si>
  <si>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</si>
  <si>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</si>
  <si>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</si>
  <si>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</si>
  <si>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</si>
  <si>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</si>
  <si>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</si>
  <si>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</si>
  <si>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</si>
  <si>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</si>
  <si>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</si>
  <si>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</si>
  <si>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</si>
  <si>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</si>
  <si>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</si>
  <si>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</si>
  <si>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</si>
  <si>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</si>
  <si>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</si>
  <si>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</si>
  <si>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</si>
  <si>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</si>
  <si>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</si>
  <si>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</si>
  <si>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</si>
  <si>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</si>
  <si>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</si>
  <si>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</si>
  <si>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</si>
  <si>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</si>
  <si>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</si>
  <si>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</si>
  <si>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</si>
  <si>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</si>
  <si>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</si>
  <si>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</si>
  <si>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</si>
  <si>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</si>
  <si>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</si>
  <si>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</si>
  <si>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</si>
  <si>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</si>
  <si>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</si>
  <si>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</si>
  <si>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</si>
  <si>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</si>
  <si>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</si>
  <si>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</si>
  <si>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</si>
  <si>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</si>
  <si>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</si>
  <si>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</si>
  <si>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</si>
  <si>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</si>
  <si>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</si>
  <si>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</si>
  <si>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</si>
  <si>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</si>
  <si>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</si>
  <si>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</si>
  <si>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</si>
  <si>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</si>
  <si>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</si>
  <si>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</si>
  <si>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</si>
  <si>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</si>
  <si>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</si>
  <si>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</si>
  <si>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</si>
  <si>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</si>
  <si>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</si>
  <si>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</si>
  <si>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</si>
  <si>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</si>
  <si>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</si>
  <si>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</si>
  <si>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</si>
  <si>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</si>
  <si>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</si>
  <si>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</si>
  <si>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</si>
  <si>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</si>
  <si>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</si>
  <si>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</si>
  <si>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</si>
  <si>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</si>
  <si>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</si>
  <si>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</si>
  <si>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</si>
  <si>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</si>
  <si>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</si>
  <si>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</si>
  <si>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</si>
  <si>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</si>
  <si>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</si>
  <si>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</si>
  <si>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</si>
  <si>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</si>
  <si>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</si>
  <si>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</si>
  <si>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</si>
  <si>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</si>
  <si>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</si>
  <si>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</si>
  <si>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</si>
  <si>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</si>
  <si>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</si>
  <si>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</si>
  <si>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</si>
  <si>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</si>
  <si>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</si>
  <si>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</si>
  <si>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</si>
  <si>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</si>
  <si>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</si>
  <si>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</si>
  <si>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</si>
  <si>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</si>
  <si>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</si>
  <si>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</si>
  <si>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</si>
  <si>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</si>
  <si>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</si>
  <si>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</si>
  <si>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</si>
  <si>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</si>
  <si>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</si>
  <si>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</si>
  <si>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</si>
  <si>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</si>
  <si>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</si>
  <si>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</si>
  <si>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</si>
  <si>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</si>
  <si>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</si>
  <si>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</si>
  <si>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</si>
  <si>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</si>
  <si>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</si>
  <si>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</si>
  <si>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</si>
  <si>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</si>
  <si>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</si>
  <si>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</si>
  <si>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</si>
  <si>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</si>
  <si>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</si>
  <si>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</si>
  <si>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</si>
  <si>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</si>
  <si>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</si>
  <si>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</si>
  <si>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</si>
  <si>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</si>
  <si>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</si>
  <si>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</si>
  <si>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</si>
  <si>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</si>
  <si>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</si>
  <si>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</si>
  <si>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</si>
  <si>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</si>
  <si>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</si>
  <si>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</si>
  <si>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</si>
  <si>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</si>
  <si>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</si>
  <si>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</si>
  <si>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</si>
  <si>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</si>
  <si>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</si>
  <si>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</si>
  <si>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</si>
  <si>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</si>
  <si>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</si>
  <si>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</si>
  <si>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</si>
  <si>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</si>
  <si>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</si>
  <si>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</si>
  <si>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</si>
  <si>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</si>
  <si>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</si>
  <si>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</si>
  <si>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</si>
  <si>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</si>
  <si>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</si>
  <si>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</si>
  <si>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</si>
  <si>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</si>
  <si>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</si>
  <si>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</si>
  <si>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</si>
  <si>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</si>
  <si>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</si>
  <si>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</si>
  <si>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</si>
  <si>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</si>
  <si>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</si>
  <si>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</si>
  <si>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</si>
  <si>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</si>
  <si>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</si>
  <si>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</si>
  <si>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</si>
  <si>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</si>
  <si>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</si>
  <si>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</si>
  <si>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</si>
  <si>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</si>
  <si>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</si>
  <si>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</si>
  <si>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</si>
  <si>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</si>
  <si>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</si>
  <si>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</si>
  <si>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</si>
  <si>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</si>
  <si>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</si>
  <si>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</si>
  <si>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</si>
  <si>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</si>
  <si>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</si>
  <si>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</si>
  <si>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</si>
  <si>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</si>
  <si>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</si>
  <si>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</si>
  <si>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</si>
  <si>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</si>
  <si>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</si>
  <si>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</si>
  <si>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</si>
  <si>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</si>
  <si>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</si>
  <si>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</si>
  <si>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</si>
  <si>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</si>
  <si>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</si>
  <si>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</si>
  <si>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</si>
  <si>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</si>
  <si>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</si>
  <si>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</si>
  <si>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</si>
  <si>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</si>
  <si>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</si>
  <si>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</si>
  <si>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</si>
  <si>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</si>
  <si>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</si>
  <si>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</si>
  <si>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</si>
  <si>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</si>
  <si>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</si>
  <si>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</si>
  <si>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</si>
  <si>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</si>
  <si>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</si>
  <si>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</si>
  <si>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</si>
  <si>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</si>
  <si>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</si>
  <si>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</si>
  <si>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</si>
  <si>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</si>
  <si>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</si>
  <si>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</si>
  <si>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</si>
  <si>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</si>
  <si>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</si>
  <si>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</si>
  <si>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</si>
  <si>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</si>
  <si>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</si>
  <si>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</si>
  <si>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</si>
  <si>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</si>
  <si>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</si>
  <si>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</si>
  <si>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</si>
  <si>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</si>
  <si>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</si>
  <si>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</si>
  <si>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</si>
  <si>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</si>
  <si>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</si>
  <si>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</si>
  <si>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</si>
  <si>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</si>
  <si>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</si>
  <si>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</si>
  <si>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</si>
  <si>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</si>
  <si>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</si>
  <si>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</si>
  <si>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</si>
  <si>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</si>
  <si>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</si>
  <si>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</si>
  <si>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</si>
  <si>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</si>
  <si>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</si>
  <si>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</si>
  <si>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</si>
  <si>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</si>
  <si>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</si>
  <si>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</si>
  <si>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</si>
  <si>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</si>
  <si>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</si>
  <si>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</si>
  <si>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</si>
  <si>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</si>
  <si>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</si>
  <si>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</si>
  <si>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</si>
  <si>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</si>
  <si>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</si>
  <si>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</si>
  <si>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</si>
  <si>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</si>
  <si>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</si>
  <si>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</si>
  <si>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</si>
  <si>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</si>
  <si>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</si>
  <si>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</si>
  <si>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</si>
  <si>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</si>
  <si>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</si>
  <si>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</si>
  <si>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</si>
  <si>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</si>
  <si>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</si>
  <si>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</si>
  <si>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</si>
  <si>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</si>
  <si>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</si>
  <si>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</si>
  <si>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</si>
  <si>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</si>
  <si>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</si>
  <si>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</si>
  <si>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</si>
  <si>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</si>
  <si>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</si>
  <si>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</si>
  <si>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</si>
  <si>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</si>
  <si>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</si>
  <si>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</si>
  <si>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</si>
  <si>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</si>
  <si>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</si>
  <si>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</si>
  <si>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</si>
  <si>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</si>
  <si>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</si>
  <si>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</si>
  <si>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</si>
  <si>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</si>
  <si>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</si>
  <si>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</si>
  <si>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</si>
  <si>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</si>
  <si>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</si>
  <si>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</si>
  <si>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</si>
  <si>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</si>
  <si>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</si>
  <si>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</si>
  <si>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</si>
  <si>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</si>
  <si>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</si>
  <si>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</si>
  <si>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</si>
  <si>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</si>
  <si>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</si>
  <si>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</si>
  <si>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</si>
  <si>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</si>
  <si>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</si>
  <si>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</si>
  <si>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</si>
  <si>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</si>
  <si>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</si>
  <si>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</si>
  <si>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</si>
  <si>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</si>
  <si>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</si>
  <si>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</si>
  <si>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</si>
  <si>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</si>
  <si>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</si>
  <si>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</si>
  <si>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</si>
  <si>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</si>
  <si>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</si>
  <si>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</si>
  <si>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</si>
  <si>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</si>
  <si>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</si>
  <si>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</si>
  <si>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</si>
  <si>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</si>
  <si>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</si>
  <si>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</si>
  <si>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</si>
  <si>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</si>
  <si>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</si>
  <si>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</si>
  <si>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</si>
  <si>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</si>
  <si>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</si>
  <si>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</si>
  <si>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</si>
  <si>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</si>
  <si>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</si>
  <si>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</si>
  <si>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</si>
  <si>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</si>
  <si>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</si>
  <si>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</si>
  <si>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</si>
  <si>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</si>
  <si>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</si>
  <si>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</si>
  <si>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</si>
  <si>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</si>
  <si>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</si>
  <si>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</si>
  <si>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</si>
  <si>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</si>
  <si>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</si>
  <si>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</si>
  <si>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</si>
  <si>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</si>
  <si>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</si>
  <si>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</si>
  <si>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</si>
  <si>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</si>
  <si>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</si>
  <si>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</si>
  <si>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</si>
  <si>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</si>
  <si>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</si>
  <si>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</si>
  <si>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</si>
  <si>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</si>
  <si>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</si>
  <si>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</si>
  <si>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</si>
  <si>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</si>
  <si>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</si>
  <si>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</si>
  <si>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</si>
  <si>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</si>
  <si>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</si>
  <si>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</si>
  <si>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</si>
  <si>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</si>
  <si>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</si>
  <si>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</si>
  <si>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</si>
  <si>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</si>
  <si>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</si>
  <si>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</si>
  <si>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</si>
  <si>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</si>
  <si>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</si>
  <si>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</si>
  <si>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</si>
  <si>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</si>
  <si>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</si>
  <si>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</si>
  <si>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</si>
  <si>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</si>
  <si>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</si>
  <si>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</si>
  <si>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</si>
  <si>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</si>
  <si>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</si>
  <si>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</si>
  <si>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</si>
  <si>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</si>
  <si>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</si>
  <si>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</si>
  <si>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</si>
  <si>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</si>
  <si>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</si>
  <si>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</si>
  <si>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</si>
  <si>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</si>
  <si>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</si>
  <si>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</si>
  <si>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</si>
  <si>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</si>
  <si>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</si>
  <si>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</si>
  <si>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</si>
  <si>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</si>
  <si>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</si>
  <si>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</si>
  <si>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</si>
  <si>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</si>
  <si>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</si>
  <si>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</si>
  <si>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</si>
  <si>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</si>
  <si>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</si>
  <si>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</si>
  <si>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</si>
  <si>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</si>
  <si>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</si>
  <si>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</si>
  <si>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</si>
  <si>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</si>
  <si>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</si>
  <si>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</si>
  <si>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</si>
  <si>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</si>
  <si>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</si>
  <si>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</si>
  <si>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</si>
  <si>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</si>
  <si>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</si>
  <si>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</si>
  <si>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</si>
  <si>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</si>
  <si>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</si>
  <si>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</si>
  <si>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</si>
  <si>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</si>
  <si>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</si>
  <si>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</si>
  <si>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</si>
  <si>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</si>
  <si>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</si>
  <si>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</si>
  <si>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</si>
  <si>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</si>
  <si>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</si>
  <si>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</si>
  <si>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</si>
  <si>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</si>
  <si>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</si>
  <si>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</si>
  <si>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</si>
  <si>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</si>
  <si>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</si>
  <si>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</si>
  <si>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</si>
  <si>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</si>
  <si>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</si>
  <si>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</si>
  <si>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</si>
  <si>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</si>
  <si>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</si>
  <si>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</si>
  <si>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</si>
  <si>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</si>
  <si>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</si>
  <si>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</si>
  <si>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</si>
  <si>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</si>
  <si>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</si>
  <si>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</si>
  <si>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</si>
  <si>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</si>
  <si>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</si>
  <si>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</si>
  <si>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</si>
  <si>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</si>
  <si>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</si>
  <si>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</si>
  <si>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</si>
  <si>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</si>
  <si>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</si>
  <si>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</si>
  <si>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</si>
  <si>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</si>
  <si>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</si>
  <si>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</si>
  <si>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</si>
  <si>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</si>
  <si>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</si>
  <si>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</si>
  <si>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</si>
  <si>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</si>
  <si>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</si>
  <si>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</si>
  <si>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</si>
  <si>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</si>
  <si>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</si>
  <si>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</si>
  <si>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</si>
  <si>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</si>
  <si>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</si>
  <si>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</si>
  <si>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</si>
  <si>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</si>
  <si>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</si>
  <si>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</si>
  <si>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</si>
  <si>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</si>
  <si>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</si>
  <si>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</si>
  <si>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</si>
  <si>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</si>
  <si>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</si>
  <si>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</si>
  <si>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</si>
  <si>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</si>
  <si>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</si>
  <si>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</si>
  <si>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</si>
  <si>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</si>
  <si>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</si>
  <si>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</si>
  <si>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</si>
  <si>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</si>
  <si>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</si>
  <si>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</si>
  <si>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</si>
  <si>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</si>
  <si>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</si>
  <si>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</si>
  <si>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</si>
  <si>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</si>
  <si>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</si>
  <si>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</si>
  <si>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</si>
  <si>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</si>
  <si>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</si>
  <si>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</si>
  <si>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</si>
  <si>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</si>
  <si>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</si>
  <si>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</si>
  <si>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</si>
  <si>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</si>
  <si>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</si>
  <si>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</si>
  <si>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</si>
  <si>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</si>
  <si>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</si>
  <si>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</si>
  <si>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</si>
  <si>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</si>
  <si>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</si>
  <si>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</si>
  <si>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</si>
  <si>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</si>
  <si>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</si>
  <si>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</si>
  <si>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</si>
  <si>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</si>
  <si>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</si>
  <si>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</si>
  <si>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</si>
  <si>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</si>
  <si>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</si>
  <si>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</si>
  <si>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</si>
  <si>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</si>
  <si>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</si>
  <si>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</si>
  <si>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</si>
  <si>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</si>
  <si>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</si>
  <si>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</si>
  <si>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</si>
  <si>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</si>
  <si>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</si>
  <si>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</si>
  <si>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</si>
  <si>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</si>
  <si>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</si>
  <si>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</si>
  <si>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</si>
  <si>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</si>
  <si>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</si>
  <si>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</si>
  <si>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</si>
  <si>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</si>
  <si>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</si>
  <si>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</si>
  <si>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</si>
  <si>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</si>
  <si>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</si>
  <si>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</si>
  <si>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</si>
  <si>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</si>
  <si>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</si>
  <si>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</si>
  <si>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</si>
  <si>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</si>
  <si>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</si>
  <si>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</si>
  <si>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</si>
  <si>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</si>
  <si>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</si>
  <si>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</si>
  <si>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</si>
  <si>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</si>
  <si>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</si>
  <si>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</si>
  <si>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</si>
  <si>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</si>
  <si>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</si>
  <si>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</si>
  <si>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</si>
  <si>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</si>
  <si>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</si>
  <si>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</si>
  <si>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</si>
  <si>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</si>
  <si>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</si>
  <si>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</si>
  <si>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</si>
  <si>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</si>
  <si>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</si>
  <si>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</si>
  <si>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</si>
  <si>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</si>
  <si>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</si>
  <si>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</si>
  <si>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</si>
  <si>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</si>
  <si>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</si>
  <si>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</si>
  <si>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</si>
  <si>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</si>
  <si>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</si>
  <si>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</si>
  <si>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</si>
  <si>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</si>
  <si>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</si>
  <si>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</si>
  <si>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</si>
  <si>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</si>
  <si>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</si>
  <si>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</si>
  <si>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</si>
  <si>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</si>
  <si>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</si>
  <si>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</si>
  <si>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</si>
  <si>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</si>
  <si>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</si>
  <si>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</si>
  <si>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</si>
  <si>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</si>
  <si>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</si>
  <si>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</si>
  <si>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</si>
  <si>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</si>
  <si>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</si>
  <si>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</si>
  <si>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</si>
  <si>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</si>
  <si>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</si>
  <si>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</si>
  <si>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</si>
  <si>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</si>
  <si>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</si>
  <si>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</si>
  <si>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</si>
  <si>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</si>
  <si>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</si>
  <si>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</si>
  <si>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</si>
  <si>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</si>
  <si>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</si>
  <si>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</si>
  <si>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</si>
  <si>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</si>
  <si>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</si>
  <si>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</si>
  <si>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</si>
  <si>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</si>
  <si>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</si>
  <si>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</si>
  <si>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</si>
  <si>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</si>
  <si>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</si>
  <si>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</si>
  <si>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</si>
  <si>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</si>
  <si>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</si>
  <si>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</si>
  <si>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</si>
  <si>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</si>
  <si>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</si>
  <si>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</si>
  <si>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</si>
  <si>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</si>
  <si>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</si>
  <si>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</si>
  <si>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</si>
  <si>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</si>
  <si>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</si>
  <si>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</si>
  <si>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</si>
  <si>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</si>
  <si>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</si>
  <si>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</si>
  <si>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</si>
  <si>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</si>
  <si>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</si>
  <si>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</si>
  <si>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</si>
  <si>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</si>
  <si>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</si>
  <si>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</si>
  <si>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</si>
  <si>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</si>
  <si>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</si>
  <si>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</si>
  <si>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</si>
  <si>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</si>
  <si>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</si>
  <si>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</si>
  <si>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</si>
  <si>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</si>
  <si>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</si>
  <si>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</si>
  <si>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</si>
  <si>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</si>
  <si>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</si>
  <si>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</si>
  <si>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</si>
  <si>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</si>
  <si>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</si>
  <si>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</si>
  <si>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</si>
  <si>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</si>
  <si>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</si>
  <si>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</si>
  <si>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</si>
  <si>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</si>
  <si>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</si>
  <si>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</si>
  <si>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</si>
  <si>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</si>
  <si>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</si>
  <si>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</si>
  <si>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</si>
  <si>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</si>
  <si>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</si>
  <si>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</si>
  <si>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</si>
  <si>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</si>
  <si>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</si>
  <si>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</si>
  <si>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</si>
  <si>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</si>
  <si>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</si>
  <si>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</si>
  <si>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</si>
  <si>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</si>
  <si>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</si>
  <si>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</si>
  <si>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</si>
  <si>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</si>
  <si>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</si>
  <si>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</si>
  <si>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</si>
  <si>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</si>
  <si>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</si>
  <si>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</si>
  <si>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</si>
  <si>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</si>
  <si>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</si>
  <si>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</si>
  <si>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</si>
  <si>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</si>
  <si>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</si>
  <si>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</si>
  <si>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</si>
  <si>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</si>
  <si>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</si>
  <si>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</si>
  <si>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</si>
  <si>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</si>
  <si>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</si>
  <si>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</si>
  <si>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</si>
  <si>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</si>
  <si>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</si>
  <si>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</si>
  <si>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</si>
  <si>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</si>
  <si>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</si>
  <si>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</si>
  <si>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</si>
  <si>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</si>
  <si>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</si>
  <si>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</si>
  <si>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</si>
  <si>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</si>
  <si>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</si>
  <si>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</si>
  <si>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</si>
  <si>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</si>
  <si>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</si>
  <si>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</si>
  <si>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</si>
  <si>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</si>
  <si>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</si>
  <si>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</si>
  <si>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</si>
  <si>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</si>
  <si>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</si>
  <si>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</si>
  <si>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</si>
  <si>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</si>
  <si>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</si>
  <si>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</si>
  <si>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</si>
  <si>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</si>
  <si>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</si>
  <si>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</si>
  <si>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</si>
  <si>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</si>
  <si>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</si>
  <si>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</si>
  <si>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</si>
  <si>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</si>
  <si>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</si>
  <si>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</si>
  <si>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</si>
  <si>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</si>
  <si>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</si>
  <si>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</si>
  <si>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</si>
  <si>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</si>
  <si>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</si>
  <si>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</si>
  <si>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</si>
  <si>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</si>
  <si>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</si>
  <si>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</si>
  <si>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</si>
  <si>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</si>
  <si>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</si>
  <si>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</si>
  <si>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</si>
  <si>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</si>
  <si>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</si>
  <si>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</si>
  <si>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</si>
  <si>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</si>
  <si>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</si>
  <si>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</si>
  <si>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</si>
  <si>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</si>
  <si>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</si>
  <si>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</si>
  <si>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</si>
  <si>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</si>
  <si>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</si>
  <si>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</si>
  <si>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</si>
  <si>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</si>
  <si>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</si>
  <si>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</si>
  <si>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</si>
  <si>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</si>
  <si>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</si>
  <si>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</si>
  <si>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</si>
  <si>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</si>
  <si>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</si>
  <si>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</si>
  <si>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</si>
  <si>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</si>
  <si>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</si>
  <si>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</si>
  <si>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</si>
  <si>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</si>
  <si>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</si>
  <si>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</si>
  <si>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</si>
  <si>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</si>
  <si>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</si>
  <si>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</si>
  <si>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</si>
  <si>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</si>
  <si>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</si>
  <si>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</si>
  <si>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</si>
  <si>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</si>
  <si>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</si>
  <si>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</si>
  <si>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</si>
  <si>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</si>
  <si>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</si>
  <si>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</si>
  <si>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</si>
  <si>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</si>
  <si>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</si>
  <si>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</si>
  <si>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</si>
  <si>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</si>
  <si>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</si>
  <si>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</si>
  <si>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</si>
  <si>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</si>
  <si>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</si>
  <si>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</si>
  <si>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</si>
  <si>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</si>
  <si>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</si>
  <si>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</si>
  <si>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</si>
  <si>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</si>
  <si>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</si>
  <si>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</si>
  <si>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</si>
  <si>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</si>
  <si>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</si>
  <si>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</si>
  <si>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</si>
  <si>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</si>
  <si>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</si>
  <si>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</si>
  <si>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</si>
  <si>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</si>
  <si>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</si>
  <si>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</si>
  <si>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</si>
  <si>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</si>
  <si>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</si>
  <si>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</si>
  <si>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</si>
  <si>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</si>
  <si>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</si>
  <si>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</si>
  <si>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</si>
  <si>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</si>
  <si>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</si>
  <si>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</si>
  <si>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</si>
  <si>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</si>
  <si>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</si>
  <si>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</si>
  <si>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</si>
  <si>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</si>
  <si>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</si>
  <si>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</si>
  <si>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</si>
  <si>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</si>
  <si>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</si>
  <si>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</si>
  <si>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</si>
  <si>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</si>
  <si>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</si>
  <si>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</si>
  <si>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</si>
  <si>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</si>
  <si>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</si>
  <si>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</si>
  <si>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</si>
  <si>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</si>
  <si>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</si>
  <si>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</si>
  <si>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</si>
  <si>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</si>
  <si>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</si>
  <si>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</si>
  <si>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</si>
  <si>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</si>
  <si>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</si>
  <si>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</si>
  <si>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</si>
  <si>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</si>
  <si>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</si>
  <si>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</si>
  <si>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</si>
  <si>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</si>
  <si>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</si>
  <si>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</si>
  <si>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</si>
  <si>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</si>
  <si>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</si>
  <si>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</si>
  <si>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</si>
  <si>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</si>
  <si>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</si>
  <si>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</si>
  <si>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</si>
  <si>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</si>
  <si>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</si>
  <si>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</si>
  <si>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</si>
  <si>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</si>
  <si>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</si>
  <si>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</si>
  <si>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</si>
  <si>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</si>
  <si>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</si>
  <si>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</si>
  <si>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</si>
  <si>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</si>
  <si>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</si>
  <si>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</si>
  <si>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</si>
  <si>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</si>
  <si>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</si>
  <si>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</si>
  <si>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</si>
  <si>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</si>
  <si>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</si>
  <si>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</si>
  <si>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</si>
  <si>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</si>
  <si>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</si>
  <si>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</si>
  <si>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</si>
  <si>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</si>
  <si>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</si>
  <si>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</si>
  <si>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</si>
  <si>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</si>
  <si>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</si>
  <si>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</si>
  <si>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</si>
  <si>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</si>
  <si>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</si>
  <si>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</si>
  <si>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</si>
  <si>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</si>
  <si>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</si>
  <si>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</si>
  <si>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</si>
  <si>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</si>
  <si>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</si>
  <si>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</si>
  <si>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</si>
  <si>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</si>
  <si>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</si>
  <si>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</si>
  <si>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</si>
  <si>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</si>
  <si>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</si>
  <si>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</si>
  <si>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</si>
  <si>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</si>
  <si>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</si>
  <si>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</si>
  <si>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</si>
  <si>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</si>
  <si>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</si>
  <si>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</si>
  <si>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</si>
  <si>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</si>
  <si>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</si>
  <si>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</si>
  <si>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</si>
  <si>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</si>
  <si>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</si>
  <si>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</si>
  <si>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</si>
  <si>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</si>
  <si>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</si>
  <si>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</si>
  <si>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</si>
  <si>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</si>
  <si>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</si>
  <si>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</si>
  <si>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</si>
  <si>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</si>
  <si>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</si>
  <si>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</si>
  <si>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</si>
  <si>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</si>
  <si>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</si>
  <si>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</si>
  <si>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</si>
  <si>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</si>
  <si>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</si>
  <si>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</si>
  <si>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</si>
  <si>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</si>
  <si>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</si>
  <si>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</si>
  <si>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</si>
  <si>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</si>
  <si>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</si>
  <si>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</si>
  <si>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</si>
  <si>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</si>
  <si>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</si>
  <si>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</si>
  <si>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</si>
  <si>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</si>
  <si>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</si>
  <si>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</si>
  <si>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</si>
  <si>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</si>
  <si>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</si>
  <si>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</si>
  <si>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</si>
  <si>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</si>
  <si>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</si>
  <si>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</si>
  <si>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</si>
  <si>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</si>
  <si>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</si>
  <si>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</si>
  <si>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</si>
  <si>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</si>
  <si>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</si>
  <si>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</si>
  <si>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</si>
  <si>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</si>
  <si>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</si>
  <si>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</si>
  <si>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</si>
  <si>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</si>
  <si>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</si>
  <si>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</si>
  <si>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</si>
  <si>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</si>
  <si>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</si>
  <si>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</si>
  <si>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</si>
  <si>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</si>
  <si>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</si>
  <si>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</si>
  <si>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</si>
  <si>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</si>
  <si>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</si>
  <si>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</si>
  <si>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</si>
  <si>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</si>
  <si>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</si>
  <si>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</si>
  <si>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</si>
  <si>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</si>
  <si>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</si>
  <si>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</si>
  <si>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</si>
  <si>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</si>
  <si>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</si>
  <si>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</si>
  <si>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</si>
  <si>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</si>
  <si>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</si>
  <si>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</si>
  <si>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</si>
  <si>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</si>
  <si>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</si>
  <si>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</si>
  <si>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</si>
  <si>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</si>
  <si>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</si>
  <si>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</si>
  <si>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</si>
  <si>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</si>
  <si>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</si>
  <si>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</si>
  <si>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</si>
  <si>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</si>
  <si>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</si>
  <si>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</si>
  <si>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</si>
  <si>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</si>
  <si>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</si>
  <si>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</si>
  <si>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</si>
  <si>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</si>
  <si>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</si>
  <si>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</si>
  <si>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</si>
  <si>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</si>
  <si>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</si>
  <si>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</si>
  <si>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</si>
  <si>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</si>
  <si>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</si>
  <si>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</si>
  <si>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</si>
  <si>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</si>
  <si>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</si>
  <si>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</si>
  <si>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</si>
  <si>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</si>
  <si>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</si>
  <si>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</si>
  <si>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</si>
  <si>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</si>
  <si>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</si>
  <si>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</si>
  <si>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</si>
  <si>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</si>
  <si>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</si>
  <si>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</si>
  <si>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</si>
  <si>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</si>
  <si>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</si>
  <si>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</si>
  <si>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</si>
  <si>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</si>
  <si>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</si>
  <si>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</si>
  <si>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</si>
  <si>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</si>
  <si>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</si>
  <si>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</si>
  <si>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</si>
  <si>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</si>
  <si>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</si>
  <si>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</si>
  <si>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</si>
  <si>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</si>
  <si>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</si>
  <si>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</si>
  <si>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</si>
  <si>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</si>
  <si>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</si>
  <si>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</si>
  <si>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</si>
  <si>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</si>
  <si>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</si>
  <si>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</si>
  <si>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</si>
  <si>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</si>
  <si>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</si>
  <si>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</si>
  <si>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</si>
  <si>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</si>
  <si>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</si>
  <si>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</si>
  <si>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</si>
  <si>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</si>
  <si>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</si>
  <si>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</si>
  <si>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</si>
  <si>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</si>
  <si>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</si>
  <si>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</si>
  <si>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</si>
  <si>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</si>
  <si>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</si>
  <si>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</si>
  <si>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</si>
  <si>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</si>
  <si>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</si>
  <si>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</si>
  <si>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</si>
  <si>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</si>
  <si>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</si>
  <si>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</si>
  <si>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</si>
  <si>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</si>
  <si>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</si>
  <si>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</si>
  <si>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</si>
  <si>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</si>
  <si>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</si>
  <si>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</si>
  <si>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</si>
  <si>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</si>
  <si>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</si>
  <si>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</si>
  <si>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</si>
  <si>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</si>
  <si>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</si>
  <si>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</si>
  <si>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</si>
  <si>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</si>
  <si>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</si>
  <si>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</si>
  <si>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</si>
  <si>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</si>
  <si>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</si>
  <si>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</si>
  <si>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</si>
  <si>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</si>
  <si>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</si>
  <si>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</si>
  <si>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</si>
  <si>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</si>
  <si>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</si>
  <si>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</si>
  <si>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</si>
  <si>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</si>
  <si>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</si>
  <si>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</si>
  <si>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</si>
  <si>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</si>
  <si>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</si>
  <si>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</si>
  <si>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</si>
  <si>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</si>
  <si>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</si>
  <si>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</si>
  <si>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</si>
  <si>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</si>
  <si>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</si>
  <si>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</si>
  <si>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</si>
  <si>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</si>
  <si>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</si>
  <si>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</si>
  <si>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</si>
  <si>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</si>
  <si>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</si>
  <si>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</si>
  <si>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</si>
  <si>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</si>
  <si>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</si>
  <si>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</si>
  <si>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</si>
  <si>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</si>
  <si>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</si>
  <si>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</si>
  <si>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</si>
  <si>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</si>
  <si>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</si>
  <si>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</si>
  <si>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</si>
  <si>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</si>
  <si>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</si>
  <si>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</si>
  <si>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</si>
  <si>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</si>
  <si>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</si>
  <si>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</si>
  <si>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</si>
  <si>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</si>
  <si>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</si>
  <si>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</si>
  <si>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</si>
  <si>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</si>
  <si>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</si>
  <si>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</si>
  <si>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</si>
  <si>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</si>
  <si>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</si>
  <si>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</si>
  <si>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</si>
  <si>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</si>
  <si>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</si>
  <si>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</si>
  <si>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</si>
  <si>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</si>
  <si>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</si>
  <si>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</si>
  <si>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</si>
  <si>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</si>
  <si>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</si>
  <si>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</si>
  <si>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</si>
  <si>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</si>
  <si>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</si>
  <si>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</si>
  <si>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</si>
  <si>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</si>
  <si>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</si>
  <si>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</si>
  <si>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</si>
  <si>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</si>
  <si>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</si>
  <si>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</si>
  <si>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</si>
  <si>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</si>
  <si>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</si>
  <si>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</si>
  <si>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</si>
  <si>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</si>
  <si>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</si>
  <si>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</si>
  <si>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</si>
  <si>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</si>
  <si>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</si>
  <si>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</si>
  <si>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</si>
  <si>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</si>
  <si>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</si>
  <si>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</si>
  <si>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</si>
  <si>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</si>
  <si>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</si>
  <si>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</si>
  <si>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</si>
  <si>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</si>
  <si>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</si>
  <si>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</si>
  <si>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</si>
  <si>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</si>
  <si>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</si>
  <si>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</si>
  <si>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</si>
  <si>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</si>
  <si>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</si>
  <si>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</si>
  <si>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</si>
  <si>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</si>
  <si>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</si>
  <si>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</si>
  <si>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</si>
  <si>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</si>
  <si>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</si>
  <si>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</si>
  <si>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</si>
  <si>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</si>
  <si>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</si>
  <si>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</si>
  <si>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</si>
  <si>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</si>
  <si>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</si>
  <si>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</si>
  <si>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</si>
  <si>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</si>
  <si>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</si>
  <si>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</si>
  <si>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</si>
  <si>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</si>
  <si>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</si>
  <si>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</si>
  <si>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</si>
  <si>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</si>
  <si>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</si>
  <si>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</si>
  <si>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</si>
  <si>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</si>
  <si>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</si>
  <si>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</si>
  <si>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</si>
  <si>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</si>
  <si>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</si>
  <si>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</si>
  <si>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</si>
  <si>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</si>
  <si>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</si>
  <si>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</si>
  <si>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</si>
  <si>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</si>
  <si>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</si>
  <si>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</si>
  <si>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</si>
  <si>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</si>
  <si>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</si>
  <si>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</si>
  <si>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</si>
  <si>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</si>
  <si>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</si>
  <si>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</si>
  <si>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</si>
  <si>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</si>
  <si>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</si>
  <si>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</si>
  <si>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</si>
  <si>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</si>
  <si>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</si>
  <si>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</si>
  <si>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</si>
  <si>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</si>
  <si>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</si>
  <si>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</si>
  <si>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</si>
  <si>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</si>
  <si>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</si>
  <si>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</si>
  <si>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</si>
  <si>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</si>
  <si>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</si>
  <si>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</si>
  <si>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</si>
  <si>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</si>
  <si>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</si>
  <si>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</si>
  <si>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</si>
  <si>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</si>
  <si>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</si>
  <si>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</si>
  <si>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</si>
  <si>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</si>
  <si>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</si>
  <si>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</si>
  <si>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</si>
  <si>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</si>
  <si>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</si>
  <si>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</si>
  <si>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</si>
  <si>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</si>
  <si>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</si>
  <si>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</si>
  <si>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</si>
  <si>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</si>
  <si>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</si>
  <si>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</si>
  <si>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</si>
  <si>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</si>
  <si>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</si>
  <si>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</si>
  <si>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</si>
  <si>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</si>
  <si>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</si>
  <si>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</si>
  <si>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</si>
  <si>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</si>
  <si>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</si>
  <si>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</si>
  <si>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</si>
  <si>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</si>
  <si>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</si>
  <si>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</si>
  <si>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</si>
  <si>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</si>
  <si>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</si>
  <si>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</si>
  <si>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</si>
  <si>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</si>
  <si>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</si>
  <si>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</si>
  <si>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</si>
  <si>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</si>
  <si>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</si>
  <si>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</si>
  <si>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</si>
  <si>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</si>
  <si>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</si>
  <si>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</si>
  <si>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</si>
  <si>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</si>
  <si>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</si>
  <si>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</si>
  <si>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</si>
  <si>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</si>
  <si>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</si>
  <si>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</si>
  <si>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</si>
  <si>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</si>
  <si>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</si>
  <si>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</si>
  <si>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</si>
  <si>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</si>
  <si>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</si>
  <si>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</si>
  <si>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</si>
  <si>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</si>
  <si>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</si>
  <si>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</si>
  <si>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</si>
  <si>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</si>
  <si>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</si>
  <si>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</si>
  <si>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</si>
  <si>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</si>
  <si>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</si>
  <si>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</si>
  <si>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</si>
  <si>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</si>
  <si>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</si>
  <si>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</si>
  <si>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</si>
  <si>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</si>
  <si>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</si>
  <si>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</si>
  <si>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</si>
  <si>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</si>
  <si>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</si>
  <si>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</si>
  <si>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</si>
  <si>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</si>
  <si>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</si>
  <si>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</si>
  <si>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</si>
  <si>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</si>
  <si>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</si>
  <si>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</si>
  <si>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</si>
  <si>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</si>
  <si>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</si>
  <si>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</si>
  <si>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</si>
  <si>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</si>
  <si>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</si>
  <si>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</si>
  <si>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</si>
  <si>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</si>
  <si>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</si>
  <si>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</si>
  <si>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</si>
  <si>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</si>
  <si>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</si>
  <si>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</si>
  <si>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</si>
  <si>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</si>
  <si>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</si>
  <si>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</si>
  <si>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</si>
  <si>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</si>
  <si>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</si>
  <si>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</si>
  <si>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</si>
  <si>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</si>
  <si>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</si>
  <si>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</si>
  <si>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</si>
  <si>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</si>
  <si>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</si>
  <si>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</si>
  <si>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</si>
  <si>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</si>
  <si>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</si>
  <si>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</si>
  <si>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</si>
  <si>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</si>
  <si>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</si>
  <si>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</si>
  <si>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</si>
  <si>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</si>
  <si>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</si>
  <si>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</si>
  <si>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</si>
  <si>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</si>
  <si>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</si>
  <si>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</si>
  <si>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</si>
  <si>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</si>
  <si>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</si>
  <si>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</si>
  <si>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</si>
  <si>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</si>
  <si>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</si>
  <si>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</si>
  <si>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</si>
  <si>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</si>
  <si>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</si>
  <si>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</si>
  <si>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</si>
  <si>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</si>
  <si>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</si>
  <si>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</si>
  <si>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</si>
  <si>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</si>
  <si>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</si>
  <si>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</si>
  <si>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</si>
  <si>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</si>
  <si>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</si>
  <si>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</si>
  <si>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</si>
  <si>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</si>
  <si>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</si>
  <si>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</si>
  <si>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</si>
  <si>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</si>
  <si>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</si>
  <si>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</si>
  <si>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</si>
  <si>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</si>
  <si>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</si>
  <si>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</si>
  <si>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</si>
  <si>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</si>
  <si>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</si>
  <si>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</si>
  <si>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</si>
  <si>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</si>
  <si>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</si>
  <si>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</si>
  <si>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</si>
  <si>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</si>
  <si>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</si>
  <si>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</si>
  <si>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</si>
  <si>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</si>
  <si>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</si>
  <si>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</si>
  <si>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</si>
  <si>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</si>
  <si>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</si>
  <si>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</si>
  <si>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</si>
  <si>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</si>
  <si>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</si>
  <si>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</si>
  <si>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</si>
  <si>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</si>
  <si>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</si>
  <si>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</si>
  <si>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</si>
  <si>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</si>
  <si>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</si>
  <si>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</si>
  <si>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</si>
  <si>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</si>
  <si>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</si>
  <si>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</si>
  <si>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</si>
  <si>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</si>
  <si>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</si>
  <si>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</si>
  <si>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</si>
  <si>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</si>
  <si>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</si>
  <si>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</si>
  <si>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</si>
  <si>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</si>
  <si>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</si>
  <si>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</si>
  <si>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</si>
  <si>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</si>
  <si>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</si>
  <si>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</si>
  <si>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</si>
  <si>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</si>
  <si>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</si>
  <si>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</si>
  <si>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</si>
  <si>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</si>
  <si>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</si>
  <si>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</si>
  <si>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</si>
  <si>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</si>
  <si>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</si>
  <si>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</si>
  <si>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</si>
  <si>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</si>
  <si>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</si>
  <si>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</si>
  <si>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</si>
  <si>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</si>
  <si>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</si>
  <si>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</si>
  <si>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</si>
  <si>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</si>
  <si>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</si>
  <si>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</si>
  <si>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</si>
  <si>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</si>
  <si>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</si>
  <si>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</si>
  <si>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</si>
  <si>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</si>
  <si>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</si>
  <si>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</si>
  <si>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</si>
  <si>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</si>
  <si>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</si>
  <si>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</si>
  <si>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</si>
  <si>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</si>
  <si>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</si>
  <si>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</si>
  <si>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</si>
  <si>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</si>
  <si>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</si>
  <si>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</si>
  <si>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</si>
  <si>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</si>
  <si>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</si>
  <si>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</si>
  <si>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</si>
  <si>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</si>
  <si>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</si>
  <si>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</si>
  <si>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</si>
  <si>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</si>
  <si>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</si>
  <si>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</si>
  <si>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</si>
  <si>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</si>
  <si>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</si>
  <si>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</si>
  <si>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</si>
  <si>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</si>
  <si>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</si>
  <si>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</si>
  <si>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</si>
  <si>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</si>
  <si>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</si>
  <si>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</si>
  <si>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</si>
  <si>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</si>
  <si>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</si>
  <si>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</si>
  <si>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</si>
  <si>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</si>
  <si>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</si>
  <si>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</si>
  <si>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</si>
  <si>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</si>
  <si>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</si>
  <si>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</si>
  <si>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</si>
  <si>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</si>
  <si>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</si>
  <si>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</si>
  <si>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</si>
  <si>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</si>
  <si>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</si>
  <si>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</si>
  <si>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</si>
  <si>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</si>
  <si>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</si>
  <si>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</si>
  <si>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</si>
  <si>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</si>
  <si>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</si>
  <si>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</si>
  <si>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</si>
  <si>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</si>
  <si>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</si>
  <si>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</si>
  <si>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</si>
  <si>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</si>
  <si>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</si>
  <si>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</si>
  <si>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</si>
  <si>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</si>
  <si>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</si>
  <si>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</si>
  <si>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</si>
  <si>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</si>
  <si>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</si>
  <si>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</si>
  <si>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</si>
  <si>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</si>
  <si>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</si>
  <si>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</si>
  <si>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</si>
  <si>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</si>
  <si>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</si>
  <si>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</si>
  <si>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</si>
  <si>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</si>
  <si>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</si>
  <si>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</si>
  <si>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</si>
  <si>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</si>
  <si>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</si>
  <si>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</si>
  <si>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</si>
  <si>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</si>
  <si>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</si>
  <si>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</si>
  <si>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</si>
  <si>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</si>
  <si>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</si>
  <si>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</si>
  <si>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</si>
  <si>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</si>
  <si>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</si>
  <si>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</si>
  <si>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</si>
  <si>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</si>
  <si>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</si>
  <si>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</si>
  <si>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</si>
  <si>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</si>
  <si>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</si>
  <si>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</si>
  <si>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</si>
  <si>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</si>
  <si>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</si>
  <si>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</si>
  <si>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</si>
  <si>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</si>
  <si>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</si>
  <si>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</si>
  <si>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</si>
  <si>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</si>
  <si>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</si>
  <si>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</si>
  <si>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</si>
  <si>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</si>
  <si>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</si>
  <si>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</si>
  <si>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</si>
  <si>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</si>
  <si>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</si>
  <si>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</si>
  <si>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</si>
  <si>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</si>
  <si>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</si>
  <si>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</si>
  <si>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</si>
  <si>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</si>
  <si>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</si>
  <si>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</si>
  <si>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</si>
  <si>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</si>
  <si>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</si>
  <si>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</si>
  <si>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</si>
  <si>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</si>
  <si>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</si>
  <si>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</si>
  <si>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</si>
  <si>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</si>
  <si>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</si>
  <si>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</si>
  <si>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</si>
  <si>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</si>
  <si>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</si>
  <si>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</si>
  <si>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</si>
  <si>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</si>
  <si>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</si>
  <si>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</si>
  <si>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</si>
  <si>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</si>
  <si>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</si>
  <si>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</si>
  <si>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</si>
  <si>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</si>
  <si>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</si>
  <si>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</si>
  <si>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</si>
  <si>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</si>
  <si>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</si>
  <si>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</si>
  <si>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</si>
  <si>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</si>
  <si>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</si>
  <si>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</si>
  <si>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</si>
  <si>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</si>
  <si>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</si>
  <si>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</si>
  <si>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</si>
  <si>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</si>
  <si>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</si>
  <si>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</si>
  <si>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</si>
  <si>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</si>
  <si>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</si>
  <si>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</si>
  <si>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</si>
  <si>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</si>
  <si>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</si>
  <si>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</si>
  <si>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</si>
  <si>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</si>
  <si>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</si>
  <si>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</si>
  <si>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</si>
  <si>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</si>
  <si>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</si>
  <si>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</si>
  <si>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</si>
  <si>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</si>
  <si>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</si>
  <si>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</si>
  <si>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</si>
  <si>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</si>
  <si>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</si>
  <si>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</si>
  <si>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</si>
  <si>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</si>
  <si>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</si>
  <si>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</si>
  <si>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</si>
  <si>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</si>
  <si>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</si>
  <si>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</si>
  <si>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</si>
  <si>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</si>
  <si>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</si>
  <si>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</si>
  <si>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</si>
  <si>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</si>
  <si>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</si>
  <si>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</si>
  <si>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</si>
  <si>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</si>
  <si>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</si>
  <si>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</si>
  <si>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</si>
  <si>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</si>
  <si>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</si>
  <si>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</si>
  <si>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</si>
  <si>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</si>
  <si>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</si>
  <si>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</si>
  <si>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</si>
  <si>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</si>
  <si>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</si>
  <si>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</si>
  <si>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</si>
  <si>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</si>
  <si>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</si>
  <si>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</si>
  <si>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</si>
  <si>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</si>
  <si>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</si>
  <si>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</si>
  <si>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</si>
  <si>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</si>
  <si>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</si>
  <si>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</si>
  <si>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</si>
  <si>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</si>
  <si>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</si>
  <si>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</si>
  <si>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</si>
  <si>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</si>
  <si>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</si>
  <si>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</si>
  <si>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</si>
  <si>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</si>
  <si>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</si>
  <si>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</si>
  <si>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</si>
  <si>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</si>
  <si>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</si>
  <si>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</si>
  <si>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</si>
  <si>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</si>
  <si>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</si>
  <si>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</si>
  <si>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</si>
  <si>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</si>
  <si>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</si>
  <si>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</si>
  <si>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</si>
  <si>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</si>
  <si>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</si>
  <si>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</si>
  <si>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</si>
  <si>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</si>
  <si>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</si>
  <si>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</si>
  <si>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</si>
  <si>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</si>
  <si>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</si>
  <si>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</si>
  <si>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</si>
  <si>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</si>
  <si>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</si>
  <si>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</si>
  <si>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</si>
  <si>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</si>
  <si>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</si>
  <si>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</si>
  <si>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</si>
  <si>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</si>
  <si>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</si>
  <si>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</si>
  <si>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</si>
  <si>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</si>
  <si>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</si>
  <si>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</si>
  <si>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</si>
  <si>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</si>
  <si>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</si>
  <si>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</si>
  <si>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</si>
  <si>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</si>
  <si>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</si>
  <si>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</si>
  <si>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</si>
  <si>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</si>
  <si>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</si>
  <si>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</si>
  <si>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</si>
  <si>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</si>
  <si>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</si>
  <si>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</si>
  <si>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</si>
  <si>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</si>
  <si>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</si>
  <si>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</si>
  <si>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</si>
  <si>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</si>
  <si>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</si>
  <si>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</si>
  <si>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</si>
  <si>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</si>
  <si>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</si>
  <si>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</si>
  <si>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</si>
  <si>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</si>
  <si>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</si>
  <si>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</si>
  <si>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</si>
  <si>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</si>
  <si>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</si>
  <si>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</si>
  <si>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</si>
  <si>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</si>
  <si>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</si>
  <si>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</si>
  <si>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</si>
  <si>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</si>
  <si>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</si>
  <si>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</si>
  <si>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</si>
  <si>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</si>
  <si>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</si>
  <si>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</si>
  <si>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</si>
  <si>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</si>
  <si>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</si>
  <si>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</si>
  <si>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</si>
  <si>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</si>
  <si>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</si>
  <si>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</si>
  <si>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</si>
  <si>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</si>
  <si>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</si>
  <si>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</si>
  <si>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</si>
  <si>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</si>
  <si>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</si>
  <si>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</si>
  <si>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</si>
  <si>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</si>
  <si>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</si>
  <si>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</si>
  <si>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</si>
  <si>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</si>
  <si>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</si>
  <si>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</si>
  <si>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</si>
  <si>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</si>
  <si>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</si>
  <si>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</si>
  <si>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</si>
  <si>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</si>
  <si>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</si>
  <si>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</si>
  <si>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</si>
  <si>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</si>
  <si>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</si>
  <si>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</si>
  <si>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</si>
  <si>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</si>
  <si>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</si>
  <si>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</si>
  <si>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</si>
  <si>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</si>
  <si>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</si>
  <si>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</si>
  <si>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</si>
  <si>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</si>
  <si>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</si>
  <si>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</si>
  <si>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</si>
  <si>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</si>
  <si>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</si>
  <si>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</si>
  <si>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</si>
  <si>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</si>
  <si>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</si>
  <si>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</si>
  <si>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</si>
  <si>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</si>
  <si>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</si>
  <si>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</si>
  <si>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</si>
  <si>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</si>
  <si>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</si>
  <si>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</si>
  <si>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</si>
  <si>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</si>
  <si>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</si>
  <si>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</si>
  <si>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</si>
  <si>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</si>
  <si>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</si>
  <si>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</si>
  <si>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</si>
  <si>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</si>
  <si>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</si>
  <si>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</si>
  <si>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</si>
  <si>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</si>
  <si>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</si>
  <si>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</si>
  <si>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</si>
  <si>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</si>
  <si>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</si>
  <si>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</si>
  <si>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</si>
  <si>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</si>
  <si>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</si>
  <si>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</si>
  <si>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</si>
  <si>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</si>
  <si>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</si>
  <si>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</si>
  <si>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</si>
  <si>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</si>
  <si>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</si>
  <si>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</si>
  <si>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</si>
  <si>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</si>
  <si>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</si>
  <si>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</si>
  <si>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</si>
  <si>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</si>
  <si>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</si>
  <si>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</si>
  <si>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</si>
  <si>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</si>
  <si>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</si>
  <si>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</si>
  <si>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</si>
  <si>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</si>
  <si>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</si>
  <si>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</si>
  <si>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</si>
  <si>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</si>
  <si>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</si>
  <si>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</si>
  <si>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</si>
  <si>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</si>
  <si>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</si>
  <si>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</si>
  <si>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</si>
  <si>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</si>
  <si>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</si>
  <si>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</si>
  <si>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</si>
  <si>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</si>
  <si>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</si>
  <si>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</si>
  <si>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</si>
  <si>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</si>
  <si>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</si>
  <si>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</si>
  <si>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</si>
  <si>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</si>
  <si>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</si>
  <si>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</si>
  <si>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</si>
  <si>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</si>
  <si>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</si>
  <si>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</si>
  <si>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</si>
  <si>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</si>
  <si>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</si>
  <si>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</si>
  <si>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</si>
  <si>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</si>
  <si>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</si>
  <si>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</si>
  <si>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</si>
  <si>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</si>
  <si>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</si>
  <si>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</si>
  <si>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</si>
  <si>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</si>
  <si>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</si>
  <si>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</si>
  <si>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</si>
  <si>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</si>
  <si>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</si>
  <si>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</si>
  <si>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</si>
  <si>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</si>
  <si>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</si>
  <si>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</si>
  <si>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</si>
  <si>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</si>
  <si>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</si>
  <si>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</si>
  <si>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</si>
  <si>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</si>
  <si>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</si>
  <si>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</si>
  <si>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</si>
  <si>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</si>
  <si>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</si>
  <si>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</si>
  <si>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</si>
  <si>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</si>
  <si>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</si>
  <si>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</si>
  <si>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</si>
  <si>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</si>
  <si>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</si>
  <si>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</si>
  <si>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</si>
  <si>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</si>
  <si>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</si>
  <si>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</si>
  <si>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</si>
  <si>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</si>
  <si>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</si>
  <si>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</si>
  <si>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</si>
  <si>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</si>
  <si>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</si>
  <si>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</si>
  <si>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</si>
  <si>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</si>
  <si>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</si>
  <si>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</si>
  <si>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</si>
  <si>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</si>
  <si>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</si>
  <si>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</si>
  <si>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</si>
  <si>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</si>
  <si>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</si>
  <si>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</si>
  <si>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</si>
  <si>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</si>
  <si>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</si>
  <si>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</si>
  <si>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</si>
  <si>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</si>
  <si>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</si>
  <si>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</si>
  <si>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</si>
  <si>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</si>
  <si>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</si>
  <si>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</si>
  <si>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</si>
  <si>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</si>
  <si>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</si>
  <si>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</si>
  <si>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</si>
  <si>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</si>
  <si>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</si>
  <si>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</si>
  <si>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</si>
  <si>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</si>
  <si>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</si>
  <si>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</si>
  <si>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</si>
  <si>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</si>
  <si>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</si>
  <si>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</si>
  <si>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</si>
  <si>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</si>
  <si>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</si>
  <si>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</si>
  <si>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</si>
  <si>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</si>
  <si>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</si>
  <si>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</si>
  <si>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</si>
  <si>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</si>
  <si>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</si>
  <si>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</si>
  <si>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</si>
  <si>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</si>
  <si>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</si>
  <si>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</si>
  <si>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</si>
  <si>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</si>
  <si>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</si>
  <si>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</si>
  <si>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</si>
  <si>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</si>
  <si>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</si>
  <si>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</si>
  <si>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</si>
  <si>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</si>
  <si>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</si>
  <si>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</si>
  <si>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</si>
  <si>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</si>
  <si>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</si>
  <si>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</si>
  <si>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</si>
  <si>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</si>
  <si>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</si>
  <si>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</si>
  <si>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</si>
  <si>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</si>
  <si>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</si>
  <si>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</si>
  <si>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</si>
  <si>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</si>
  <si>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</si>
  <si>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</si>
  <si>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</si>
  <si>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</si>
  <si>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</si>
  <si>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</si>
  <si>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</si>
  <si>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</si>
  <si>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</si>
  <si>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</si>
  <si>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</si>
  <si>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</si>
  <si>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</si>
  <si>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</si>
  <si>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</si>
  <si>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</si>
  <si>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</si>
  <si>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</si>
  <si>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</si>
  <si>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</si>
  <si>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</si>
  <si>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</si>
  <si>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</si>
  <si>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</si>
  <si>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</si>
  <si>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</si>
  <si>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</si>
  <si>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</si>
  <si>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</si>
  <si>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</si>
  <si>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</si>
  <si>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</si>
  <si>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</si>
  <si>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</si>
  <si>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</si>
  <si>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</si>
  <si>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</si>
  <si>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</si>
  <si>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</si>
  <si>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</si>
  <si>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</si>
  <si>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</si>
  <si>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</si>
  <si>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</si>
  <si>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</si>
  <si>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</si>
  <si>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</si>
  <si>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</si>
  <si>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</si>
  <si>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</si>
  <si>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</si>
  <si>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</si>
  <si>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</si>
  <si>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</si>
  <si>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</si>
  <si>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</si>
  <si>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</si>
  <si>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</si>
  <si>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</si>
  <si>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</si>
  <si>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</si>
  <si>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</si>
  <si>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</si>
  <si>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</si>
  <si>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</si>
  <si>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</si>
  <si>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</si>
  <si>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</si>
  <si>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</si>
  <si>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</si>
  <si>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</si>
  <si>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</si>
  <si>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</si>
  <si>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</si>
  <si>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</si>
  <si>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</si>
  <si>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</si>
  <si>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</si>
  <si>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</si>
  <si>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</si>
  <si>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</si>
  <si>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</si>
  <si>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</si>
  <si>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</si>
  <si>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</si>
  <si>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</si>
  <si>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</si>
  <si>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</si>
  <si>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</si>
  <si>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</si>
  <si>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</si>
  <si>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</si>
  <si>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</si>
  <si>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</si>
  <si>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</si>
  <si>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</si>
  <si>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</si>
  <si>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</si>
  <si>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</si>
  <si>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</si>
  <si>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</si>
  <si>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</si>
  <si>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</si>
  <si>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</si>
  <si>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</si>
  <si>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</si>
  <si>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</si>
  <si>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</si>
  <si>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</si>
  <si>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</si>
  <si>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</si>
  <si>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</si>
  <si>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</si>
  <si>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</si>
  <si>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</si>
  <si>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</si>
  <si>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</si>
  <si>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</si>
  <si>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</si>
  <si>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</si>
  <si>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</si>
  <si>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</si>
  <si>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</si>
  <si>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</si>
  <si>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</si>
  <si>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</si>
  <si>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</si>
  <si>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</si>
  <si>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</si>
  <si>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</si>
  <si>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</si>
  <si>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</si>
  <si>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</si>
  <si>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</si>
  <si>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</si>
  <si>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</si>
  <si>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</si>
  <si>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</si>
  <si>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</si>
  <si>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</si>
  <si>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</si>
  <si>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</si>
  <si>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</si>
  <si>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</si>
  <si>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</si>
  <si>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</si>
  <si>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</si>
  <si>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</si>
  <si>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</si>
  <si>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</si>
  <si>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</si>
  <si>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</si>
  <si>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</si>
  <si>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</si>
  <si>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</si>
  <si>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</si>
  <si>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</si>
  <si>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</si>
  <si>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</si>
  <si>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</si>
  <si>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</si>
  <si>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</si>
  <si>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</si>
  <si>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</si>
  <si>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</si>
  <si>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</si>
  <si>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</si>
  <si>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</si>
  <si>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</si>
  <si>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</si>
  <si>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</si>
  <si>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</si>
  <si>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</si>
  <si>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</si>
  <si>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</si>
  <si>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</si>
  <si>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</si>
  <si>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</si>
  <si>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</si>
  <si>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</si>
  <si>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</si>
  <si>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</si>
  <si>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</si>
  <si>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</si>
  <si>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</si>
  <si>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</si>
  <si>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</si>
  <si>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</si>
  <si>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</si>
  <si>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</si>
  <si>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</si>
  <si>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</si>
  <si>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</si>
  <si>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</si>
  <si>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</si>
  <si>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</si>
  <si>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</si>
  <si>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</si>
  <si>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</si>
  <si>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</si>
  <si>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</si>
  <si>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</si>
  <si>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</si>
  <si>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</si>
  <si>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</si>
  <si>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</si>
  <si>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</si>
  <si>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</si>
  <si>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</si>
  <si>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</si>
  <si>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</si>
  <si>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</si>
  <si>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</si>
  <si>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</si>
  <si>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</si>
  <si>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</si>
  <si>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</si>
  <si>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</si>
  <si>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</si>
  <si>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</si>
  <si>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</si>
  <si>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</si>
  <si>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</si>
  <si>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</si>
  <si>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</si>
  <si>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</si>
  <si>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</si>
  <si>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</si>
  <si>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</si>
  <si>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</si>
  <si>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</si>
  <si>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</si>
  <si>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</si>
  <si>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</si>
  <si>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</si>
  <si>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</si>
  <si>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</si>
  <si>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</si>
  <si>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</si>
  <si>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</si>
  <si>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</si>
  <si>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</si>
  <si>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</si>
  <si>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</si>
  <si>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</si>
  <si>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</si>
  <si>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</si>
  <si>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</si>
  <si>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</si>
  <si>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</si>
  <si>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</si>
  <si>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</si>
  <si>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</si>
  <si>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</si>
  <si>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</si>
  <si>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</si>
  <si>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</si>
  <si>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</si>
  <si>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</si>
  <si>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</si>
  <si>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</si>
  <si>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</si>
  <si>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</si>
  <si>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</si>
  <si>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</si>
  <si>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</si>
  <si>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</si>
  <si>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</si>
  <si>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</si>
  <si>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</si>
  <si>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</si>
  <si>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</si>
  <si>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</si>
  <si>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</si>
  <si>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</si>
  <si>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</si>
  <si>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</si>
  <si>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</si>
  <si>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</si>
  <si>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</si>
  <si>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</si>
  <si>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</si>
  <si>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</si>
  <si>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</si>
  <si>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</si>
  <si>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</si>
  <si>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</si>
  <si>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</si>
  <si>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</si>
  <si>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</si>
  <si>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</si>
  <si>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</si>
  <si>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</si>
  <si>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</si>
  <si>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</si>
  <si>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</si>
  <si>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</si>
  <si>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</si>
  <si>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</si>
  <si>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</si>
  <si>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</si>
  <si>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</si>
  <si>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</si>
  <si>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</si>
  <si>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</si>
  <si>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</si>
  <si>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</si>
  <si>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</si>
  <si>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</si>
  <si>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</si>
  <si>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</si>
  <si>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</si>
  <si>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</si>
  <si>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</si>
  <si>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</si>
  <si>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</si>
  <si>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</si>
  <si>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</si>
  <si>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</si>
  <si>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</si>
  <si>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</si>
  <si>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</si>
  <si>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</si>
  <si>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</si>
  <si>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</si>
  <si>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</si>
  <si>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</si>
  <si>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</si>
  <si>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</si>
  <si>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</si>
  <si>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</si>
  <si>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</si>
  <si>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</si>
  <si>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</si>
  <si>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</si>
  <si>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</si>
  <si>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</si>
  <si>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</si>
  <si>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</si>
  <si>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</si>
  <si>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</si>
  <si>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</si>
  <si>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</si>
  <si>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</si>
  <si>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</si>
  <si>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</si>
  <si>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</si>
  <si>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</si>
  <si>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</si>
  <si>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</si>
  <si>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</si>
  <si>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</si>
  <si>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</si>
  <si>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</si>
  <si>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</si>
  <si>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</si>
  <si>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</si>
  <si>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</si>
  <si>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</si>
  <si>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</si>
  <si>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</si>
  <si>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</si>
  <si>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</si>
  <si>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</si>
  <si>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</si>
  <si>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</si>
  <si>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</si>
  <si>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</si>
  <si>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</si>
  <si>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</si>
  <si>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</si>
  <si>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</si>
  <si>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</si>
  <si>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</si>
  <si>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</si>
  <si>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</si>
  <si>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</si>
  <si>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</si>
  <si>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</si>
  <si>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</si>
  <si>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</si>
  <si>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</si>
  <si>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</si>
  <si>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</si>
  <si>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</si>
  <si>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</si>
  <si>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</si>
  <si>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</si>
  <si>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</si>
  <si>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</si>
  <si>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</si>
  <si>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</si>
  <si>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</si>
  <si>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</si>
  <si>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</si>
  <si>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</si>
  <si>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</si>
  <si>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</si>
  <si>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</si>
  <si>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</si>
  <si>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</si>
  <si>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</si>
  <si>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</si>
  <si>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</si>
  <si>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</si>
  <si>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</si>
  <si>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</si>
  <si>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</si>
  <si>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</si>
  <si>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</si>
  <si>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</si>
  <si>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</si>
  <si>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</si>
  <si>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</si>
  <si>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</si>
  <si>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</si>
  <si>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</si>
  <si>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</si>
  <si>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</si>
  <si>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</si>
  <si>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</si>
  <si>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</si>
  <si>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</si>
  <si>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</si>
  <si>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</si>
  <si>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</si>
  <si>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</si>
  <si>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</si>
  <si>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</si>
  <si>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</si>
  <si>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</si>
  <si>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</si>
  <si>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</si>
  <si>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</si>
  <si>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</si>
  <si>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</si>
  <si>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</si>
  <si>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</si>
  <si>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</si>
  <si>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</si>
  <si>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</si>
  <si>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</si>
  <si>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</si>
  <si>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</si>
  <si>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</si>
  <si>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</si>
  <si>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</si>
  <si>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</si>
  <si>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</si>
  <si>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</si>
  <si>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</si>
  <si>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</si>
  <si>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</si>
  <si>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</si>
  <si>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</si>
  <si>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</si>
  <si>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</si>
  <si>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</si>
  <si>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</si>
  <si>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</si>
  <si>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</si>
  <si>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</si>
  <si>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</si>
  <si>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</si>
  <si>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</si>
  <si>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</si>
  <si>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</si>
  <si>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</si>
  <si>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</si>
  <si>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</si>
  <si>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</si>
  <si>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</si>
  <si>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</si>
  <si>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</si>
  <si>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</si>
  <si>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</si>
  <si>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</si>
  <si>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</si>
  <si>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</si>
  <si>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</si>
  <si>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</si>
  <si>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</si>
  <si>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</si>
  <si>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</si>
  <si>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</si>
  <si>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</si>
  <si>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</si>
  <si>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</si>
  <si>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</si>
  <si>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</si>
  <si>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</si>
  <si>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</si>
  <si>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</si>
  <si>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</si>
  <si>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</si>
  <si>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</si>
  <si>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</si>
  <si>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</si>
  <si>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</si>
  <si>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</si>
  <si>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</si>
  <si>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</si>
  <si>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</si>
  <si>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</si>
  <si>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</si>
  <si>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</si>
  <si>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</si>
  <si>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</si>
  <si>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</si>
  <si>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</si>
  <si>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</si>
  <si>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</si>
  <si>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</si>
  <si>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</si>
  <si>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</si>
  <si>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</si>
  <si>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</si>
  <si>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</si>
  <si>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</si>
  <si>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</si>
  <si>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</si>
  <si>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</si>
  <si>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</si>
  <si>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</si>
  <si>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</si>
  <si>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</si>
  <si>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</si>
  <si>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</si>
  <si>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</si>
  <si>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</si>
  <si>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</si>
  <si>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</si>
  <si>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</si>
  <si>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</si>
  <si>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</si>
  <si>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</si>
  <si>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</si>
  <si>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</si>
  <si>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</si>
  <si>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</si>
  <si>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</si>
  <si>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</si>
  <si>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</si>
  <si>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</si>
  <si>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</si>
  <si>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</si>
  <si>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</si>
  <si>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</si>
  <si>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</si>
  <si>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</si>
  <si>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</si>
  <si>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</si>
  <si>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</si>
  <si>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</si>
  <si>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</si>
  <si>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</si>
  <si>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</si>
  <si>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</si>
  <si>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</si>
  <si>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</si>
  <si>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</si>
  <si>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</si>
  <si>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</si>
  <si>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</si>
  <si>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</si>
  <si>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</si>
  <si>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</si>
  <si>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</si>
  <si>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</si>
  <si>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</si>
  <si>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</si>
  <si>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</si>
  <si>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</si>
  <si>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</si>
  <si>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</si>
  <si>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</si>
  <si>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</si>
  <si>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</si>
  <si>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</si>
  <si>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</si>
  <si>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</si>
  <si>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</si>
  <si>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</si>
  <si>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</si>
  <si>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</si>
  <si>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</si>
  <si>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</si>
  <si>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</si>
  <si>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</si>
  <si>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</si>
  <si>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</si>
  <si>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</si>
  <si>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</si>
  <si>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</si>
  <si>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</si>
  <si>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</si>
  <si>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</si>
  <si>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</si>
  <si>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</si>
  <si>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</si>
  <si>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</si>
  <si>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</si>
  <si>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</si>
  <si>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</si>
  <si>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</si>
  <si>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</si>
  <si>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</si>
  <si>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</si>
  <si>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</si>
  <si>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</si>
  <si>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</si>
  <si>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</si>
  <si>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</si>
  <si>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</si>
  <si>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</si>
  <si>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</si>
  <si>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</si>
  <si>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</si>
  <si>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</si>
  <si>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</si>
  <si>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</si>
  <si>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</si>
  <si>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</si>
  <si>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</si>
  <si>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</si>
  <si>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</si>
  <si>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</si>
  <si>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</si>
  <si>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</si>
  <si>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</si>
  <si>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</si>
  <si>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</si>
  <si>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</si>
  <si>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</si>
  <si>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</si>
  <si>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</si>
  <si>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</si>
  <si>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</si>
  <si>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</si>
  <si>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</si>
  <si>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</si>
  <si>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</si>
  <si>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</si>
  <si>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</si>
  <si>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</si>
  <si>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</si>
  <si>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</si>
  <si>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</si>
  <si>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</si>
  <si>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</si>
  <si>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</si>
  <si>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</si>
  <si>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</si>
  <si>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</si>
  <si>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</si>
  <si>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</si>
  <si>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</si>
  <si>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</si>
  <si>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</si>
  <si>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</si>
  <si>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</si>
  <si>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</si>
  <si>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</si>
  <si>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</si>
  <si>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</si>
  <si>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</si>
  <si>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</si>
  <si>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</si>
  <si>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</si>
  <si>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</si>
  <si>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</si>
  <si>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</si>
  <si>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</si>
  <si>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</si>
  <si>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</si>
  <si>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</si>
  <si>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</si>
  <si>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</si>
  <si>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</si>
  <si>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</si>
  <si>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</si>
  <si>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</si>
  <si>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</si>
  <si>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</si>
  <si>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</si>
  <si>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</si>
  <si>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</si>
  <si>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</si>
  <si>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</si>
  <si>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</si>
  <si>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</si>
  <si>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</si>
  <si>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</si>
  <si>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</si>
  <si>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</si>
  <si>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</si>
  <si>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</si>
  <si>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</si>
  <si>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</si>
  <si>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</si>
  <si>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</si>
  <si>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</si>
  <si>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</si>
  <si>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</si>
  <si>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</si>
  <si>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</si>
  <si>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</si>
  <si>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</si>
  <si>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</si>
  <si>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</si>
  <si>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</si>
  <si>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</si>
  <si>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</si>
  <si>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</si>
  <si>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</si>
  <si>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</si>
  <si>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</si>
  <si>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</si>
  <si>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</si>
  <si>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</si>
  <si>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</si>
  <si>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</si>
  <si>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</si>
  <si>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</si>
  <si>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</si>
  <si>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</si>
  <si>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</si>
  <si>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</si>
  <si>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</si>
  <si>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</si>
  <si>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</si>
  <si>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</si>
  <si>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</si>
  <si>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</si>
  <si>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</si>
  <si>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</si>
  <si>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</si>
  <si>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</si>
  <si>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</si>
  <si>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</si>
  <si>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</si>
  <si>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</si>
  <si>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</si>
  <si>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</si>
  <si>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</si>
  <si>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</si>
  <si>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</si>
  <si>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</si>
  <si>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</si>
  <si>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</si>
  <si>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</si>
  <si>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</si>
  <si>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</si>
  <si>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</si>
  <si>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</si>
  <si>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</si>
  <si>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</si>
  <si>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</si>
  <si>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</si>
  <si>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</si>
  <si>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</si>
  <si>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</si>
  <si>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</si>
  <si>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</si>
  <si>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</si>
  <si>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</si>
  <si>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</si>
  <si>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</si>
  <si>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</si>
  <si>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</si>
  <si>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</si>
  <si>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</si>
  <si>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</si>
  <si>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</si>
  <si>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</si>
  <si>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</si>
  <si>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</si>
  <si>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</si>
  <si>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</si>
  <si>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</si>
  <si>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</si>
  <si>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</si>
  <si>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</si>
  <si>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</si>
  <si>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</si>
  <si>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</si>
  <si>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</si>
  <si>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</si>
  <si>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</si>
  <si>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</si>
  <si>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</si>
  <si>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</si>
  <si>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</si>
  <si>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</si>
  <si>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</si>
  <si>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</si>
  <si>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</si>
  <si>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</si>
  <si>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</si>
  <si>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</si>
  <si>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</si>
  <si>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</si>
  <si>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</si>
  <si>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</si>
  <si>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</si>
  <si>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　　　　　足立区長</t>
    <rPh sb="5" eb="7">
      <t>アダチ</t>
    </rPh>
    <rPh sb="7" eb="8">
      <t>ク</t>
    </rPh>
    <rPh sb="8" eb="9">
      <t>ソンチョウ</t>
    </rPh>
    <phoneticPr fontId="4"/>
  </si>
  <si>
    <t>東京都足立区中央本町9-10-11</t>
  </si>
  <si>
    <t>社会福祉法人　○○会</t>
  </si>
  <si>
    <t>理事長</t>
    <rPh sb="0" eb="3">
      <t>リジチョウ</t>
    </rPh>
    <phoneticPr fontId="20"/>
  </si>
  <si>
    <t>△△　□□</t>
  </si>
  <si>
    <t>グループホーム○○会</t>
    <rPh sb="9" eb="10">
      <t>カイ</t>
    </rPh>
    <phoneticPr fontId="22"/>
  </si>
  <si>
    <t>￥</t>
  </si>
  <si>
    <t>●●　▲▲</t>
  </si>
  <si>
    <t>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</si>
</sst>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4">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
      <sz val="12"/>
      <color rgb="FFFF0000"/>
      <name val="ＭＳ Ｐ明朝"/>
      <family val="1"/>
      <charset val="128"/>
    </font>
    <font>
      <sz val="12"/>
      <color rgb="FFFF0000"/>
      <name val="ＭＳ 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49">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5" fillId="2" borderId="0" xfId="12" applyFont="1" applyFill="1" applyBorder="1" applyAlignment="1">
      <alignment horizontal="center" vertical="center" wrapText="1"/>
    </xf>
    <xf numFmtId="0" fontId="102" fillId="2" borderId="114" xfId="12" applyFont="1" applyFill="1" applyBorder="1" applyAlignment="1" applyProtection="1">
      <alignment horizontal="center" vertical="center"/>
      <protection locked="0"/>
    </xf>
    <xf numFmtId="0" fontId="102" fillId="2" borderId="115" xfId="12" applyFont="1" applyFill="1" applyBorder="1" applyAlignment="1" applyProtection="1">
      <alignment horizontal="center" vertical="center"/>
      <protection locked="0"/>
    </xf>
    <xf numFmtId="0" fontId="102" fillId="2" borderId="116" xfId="12" applyFont="1" applyFill="1" applyBorder="1" applyAlignment="1" applyProtection="1">
      <alignment horizontal="center" vertical="center"/>
      <protection locked="0"/>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02" fillId="2" borderId="35" xfId="12" applyFont="1" applyFill="1" applyBorder="1" applyAlignment="1" applyProtection="1">
      <alignment horizontal="left" vertical="center" wrapText="1"/>
      <protection locked="0"/>
    </xf>
    <xf numFmtId="0" fontId="102" fillId="2" borderId="6" xfId="12" applyFont="1" applyFill="1" applyBorder="1" applyAlignment="1" applyProtection="1">
      <alignment horizontal="left" vertical="center" wrapText="1"/>
      <protection locked="0"/>
    </xf>
    <xf numFmtId="0" fontId="102" fillId="2" borderId="7" xfId="12" applyFont="1" applyFill="1" applyBorder="1" applyAlignment="1" applyProtection="1">
      <alignment horizontal="left" vertical="center" wrapText="1"/>
      <protection locked="0"/>
    </xf>
    <xf numFmtId="0" fontId="102" fillId="2" borderId="31" xfId="12" applyFont="1" applyFill="1" applyBorder="1" applyAlignment="1" applyProtection="1">
      <alignment horizontal="left" vertical="center" wrapText="1"/>
      <protection locked="0"/>
    </xf>
    <xf numFmtId="0" fontId="102" fillId="2" borderId="0" xfId="12" applyFont="1" applyFill="1" applyBorder="1" applyAlignment="1" applyProtection="1">
      <alignment horizontal="left" vertical="center" wrapText="1"/>
      <protection locked="0"/>
    </xf>
    <xf numFmtId="0" fontId="102" fillId="2" borderId="36" xfId="12" applyFont="1" applyFill="1" applyBorder="1" applyAlignment="1" applyProtection="1">
      <alignment horizontal="left" vertical="center" wrapText="1"/>
      <protection locked="0"/>
    </xf>
    <xf numFmtId="0" fontId="102" fillId="2" borderId="37" xfId="12" applyFont="1" applyFill="1" applyBorder="1" applyAlignment="1" applyProtection="1">
      <alignment horizontal="left" vertical="center" wrapText="1"/>
      <protection locked="0"/>
    </xf>
    <xf numFmtId="0" fontId="102" fillId="2" borderId="9" xfId="12" applyFont="1" applyFill="1" applyBorder="1" applyAlignment="1" applyProtection="1">
      <alignment horizontal="left" vertical="center" wrapText="1"/>
      <protection locked="0"/>
    </xf>
    <xf numFmtId="0" fontId="102" fillId="2" borderId="38" xfId="12" applyFont="1" applyFill="1" applyBorder="1" applyAlignment="1" applyProtection="1">
      <alignment horizontal="left" vertical="center" wrapText="1"/>
      <protection locked="0"/>
    </xf>
    <xf numFmtId="0" fontId="102" fillId="2" borderId="41" xfId="12" applyFont="1" applyFill="1" applyBorder="1" applyAlignment="1" applyProtection="1">
      <alignment horizontal="center" vertical="center" wrapText="1"/>
      <protection locked="0"/>
    </xf>
    <xf numFmtId="0" fontId="102" fillId="2" borderId="2" xfId="12" applyFont="1" applyFill="1" applyBorder="1" applyAlignment="1" applyProtection="1">
      <alignment horizontal="center" vertical="center" wrapText="1"/>
      <protection locked="0"/>
    </xf>
    <xf numFmtId="0" fontId="102" fillId="2" borderId="42" xfId="12" applyFont="1" applyFill="1" applyBorder="1" applyAlignment="1" applyProtection="1">
      <alignment horizontal="center" vertical="center" wrapText="1"/>
      <protection locked="0"/>
    </xf>
    <xf numFmtId="0" fontId="102" fillId="2" borderId="31" xfId="12" applyFont="1" applyFill="1" applyBorder="1" applyAlignment="1" applyProtection="1">
      <alignment horizontal="center" vertical="center" wrapText="1"/>
      <protection locked="0"/>
    </xf>
    <xf numFmtId="0" fontId="102" fillId="2" borderId="0" xfId="12" applyFont="1" applyFill="1" applyBorder="1" applyAlignment="1" applyProtection="1">
      <alignment horizontal="center" vertical="center" wrapText="1"/>
      <protection locked="0"/>
    </xf>
    <xf numFmtId="0" fontId="102" fillId="2" borderId="36" xfId="12" applyFont="1" applyFill="1" applyBorder="1" applyAlignment="1" applyProtection="1">
      <alignment horizontal="center" vertical="center" wrapText="1"/>
      <protection locked="0"/>
    </xf>
    <xf numFmtId="0" fontId="102" fillId="2" borderId="37" xfId="12" applyFont="1" applyFill="1" applyBorder="1" applyAlignment="1" applyProtection="1">
      <alignment horizontal="center" vertical="center" wrapText="1"/>
      <protection locked="0"/>
    </xf>
    <xf numFmtId="0" fontId="102" fillId="2" borderId="9" xfId="12" applyFont="1" applyFill="1" applyBorder="1" applyAlignment="1" applyProtection="1">
      <alignment horizontal="center" vertical="center" wrapText="1"/>
      <protection locked="0"/>
    </xf>
    <xf numFmtId="0" fontId="102" fillId="2" borderId="38" xfId="12" applyFont="1" applyFill="1" applyBorder="1" applyAlignment="1" applyProtection="1">
      <alignment horizontal="center" vertical="center" wrapText="1"/>
      <protection locked="0"/>
    </xf>
    <xf numFmtId="0" fontId="102" fillId="2" borderId="63" xfId="12" applyFont="1" applyFill="1" applyBorder="1" applyAlignment="1" applyProtection="1">
      <alignment horizontal="center" vertical="center"/>
      <protection locked="0"/>
    </xf>
    <xf numFmtId="0" fontId="102" fillId="2" borderId="64" xfId="12" applyFont="1" applyFill="1" applyBorder="1" applyAlignment="1" applyProtection="1">
      <alignment horizontal="center" vertical="center"/>
      <protection locked="0"/>
    </xf>
    <xf numFmtId="0" fontId="102" fillId="2" borderId="65" xfId="12" applyFont="1" applyFill="1" applyBorder="1" applyAlignment="1" applyProtection="1">
      <alignment horizontal="center" vertical="center"/>
      <protection locked="0"/>
    </xf>
    <xf numFmtId="0" fontId="102" fillId="2" borderId="41" xfId="12" applyFont="1" applyFill="1" applyBorder="1" applyAlignment="1" applyProtection="1">
      <alignment horizontal="center" vertical="center" shrinkToFit="1"/>
      <protection locked="0"/>
    </xf>
    <xf numFmtId="0" fontId="102" fillId="2" borderId="2" xfId="12" applyFont="1" applyFill="1" applyBorder="1" applyAlignment="1" applyProtection="1">
      <alignment horizontal="center" vertical="center" shrinkToFit="1"/>
      <protection locked="0"/>
    </xf>
    <xf numFmtId="0" fontId="102" fillId="2" borderId="32" xfId="12" applyFont="1" applyFill="1" applyBorder="1" applyAlignment="1" applyProtection="1">
      <alignment horizontal="center" vertical="center" shrinkToFit="1"/>
      <protection locked="0"/>
    </xf>
    <xf numFmtId="0" fontId="102" fillId="2" borderId="46" xfId="12" applyFont="1" applyFill="1" applyBorder="1" applyAlignment="1" applyProtection="1">
      <alignment horizontal="center" vertical="center" shrinkToFit="1"/>
      <protection locked="0"/>
    </xf>
    <xf numFmtId="0" fontId="102" fillId="2" borderId="42" xfId="12" applyFont="1" applyFill="1" applyBorder="1" applyAlignment="1" applyProtection="1">
      <alignment horizontal="center" vertical="center" shrinkToFit="1"/>
      <protection locked="0"/>
    </xf>
    <xf numFmtId="0" fontId="102" fillId="2" borderId="47" xfId="12" applyFont="1" applyFill="1" applyBorder="1" applyAlignment="1" applyProtection="1">
      <alignment horizontal="center" vertical="center" shrinkToFit="1"/>
      <protection locked="0"/>
    </xf>
    <xf numFmtId="0" fontId="102" fillId="2" borderId="117" xfId="12" applyFont="1" applyFill="1" applyBorder="1" applyAlignment="1" applyProtection="1">
      <alignment horizontal="center" vertical="center"/>
      <protection locked="0"/>
    </xf>
    <xf numFmtId="0" fontId="102" fillId="2" borderId="15" xfId="12" applyFont="1" applyFill="1" applyBorder="1" applyAlignment="1" applyProtection="1">
      <alignment horizontal="center" vertical="center"/>
      <protection locked="0"/>
    </xf>
    <xf numFmtId="0" fontId="102" fillId="2" borderId="118" xfId="12" applyFont="1" applyFill="1" applyBorder="1" applyAlignment="1" applyProtection="1">
      <alignment horizontal="center" vertical="center"/>
      <protection locked="0"/>
    </xf>
    <xf numFmtId="0" fontId="102" fillId="2" borderId="50" xfId="12" applyFont="1" applyFill="1" applyBorder="1" applyAlignment="1" applyProtection="1">
      <alignment horizontal="center" vertical="center"/>
      <protection locked="0"/>
    </xf>
    <xf numFmtId="0" fontId="102" fillId="2" borderId="44" xfId="12" applyFont="1" applyFill="1" applyBorder="1" applyAlignment="1" applyProtection="1">
      <alignment horizontal="center" vertical="center"/>
      <protection locked="0"/>
    </xf>
    <xf numFmtId="0" fontId="102" fillId="2" borderId="48" xfId="12" applyFont="1" applyFill="1" applyBorder="1" applyAlignment="1" applyProtection="1">
      <alignment horizontal="center" vertical="center"/>
      <protection locked="0"/>
    </xf>
    <xf numFmtId="0" fontId="102" fillId="2" borderId="49" xfId="12" applyFont="1" applyFill="1" applyBorder="1" applyAlignment="1" applyProtection="1">
      <alignment horizontal="center" vertical="center"/>
      <protection locked="0"/>
    </xf>
    <xf numFmtId="0" fontId="102" fillId="2" borderId="35" xfId="12" applyFont="1" applyFill="1" applyBorder="1" applyAlignment="1" applyProtection="1">
      <alignment horizontal="center" vertical="center"/>
      <protection locked="0"/>
    </xf>
    <xf numFmtId="0" fontId="102" fillId="2" borderId="6" xfId="12" applyFont="1" applyFill="1" applyBorder="1" applyAlignment="1" applyProtection="1">
      <alignment horizontal="center" vertical="center"/>
      <protection locked="0"/>
    </xf>
    <xf numFmtId="0" fontId="102" fillId="2" borderId="7" xfId="12" applyFont="1" applyFill="1" applyBorder="1" applyAlignment="1" applyProtection="1">
      <alignment horizontal="center" vertical="center"/>
      <protection locked="0"/>
    </xf>
    <xf numFmtId="0" fontId="102" fillId="2" borderId="32" xfId="12" applyFont="1" applyFill="1" applyBorder="1" applyAlignment="1" applyProtection="1">
      <alignment horizontal="center" vertical="center"/>
      <protection locked="0"/>
    </xf>
    <xf numFmtId="0" fontId="102" fillId="2" borderId="46" xfId="12" applyFont="1" applyFill="1" applyBorder="1" applyAlignment="1" applyProtection="1">
      <alignment horizontal="center" vertical="center"/>
      <protection locked="0"/>
    </xf>
    <xf numFmtId="0" fontId="102" fillId="2" borderId="47" xfId="12" applyFont="1" applyFill="1" applyBorder="1" applyAlignment="1" applyProtection="1">
      <alignment horizontal="center" vertical="center"/>
      <protection locked="0"/>
    </xf>
    <xf numFmtId="0" fontId="102" fillId="2" borderId="52" xfId="12" applyFont="1" applyFill="1" applyBorder="1" applyAlignment="1" applyProtection="1">
      <alignment horizontal="center" vertical="center"/>
      <protection locked="0"/>
    </xf>
    <xf numFmtId="0" fontId="102" fillId="2" borderId="53" xfId="12" applyFont="1" applyFill="1" applyBorder="1" applyAlignment="1" applyProtection="1">
      <alignment horizontal="center" vertical="center"/>
      <protection locked="0"/>
    </xf>
    <xf numFmtId="0" fontId="102" fillId="2" borderId="60" xfId="12" applyFont="1" applyFill="1" applyBorder="1" applyAlignment="1" applyProtection="1">
      <alignment horizontal="center" vertical="center"/>
      <protection locked="0"/>
    </xf>
    <xf numFmtId="0" fontId="102" fillId="2" borderId="61" xfId="12" applyFont="1" applyFill="1" applyBorder="1" applyAlignment="1" applyProtection="1">
      <alignment horizontal="center" vertical="center"/>
      <protection locked="0"/>
    </xf>
    <xf numFmtId="0" fontId="102" fillId="2" borderId="62" xfId="12" applyFont="1" applyFill="1" applyBorder="1" applyAlignment="1" applyProtection="1">
      <alignment horizontal="center" vertical="center"/>
      <protection locked="0"/>
    </xf>
    <xf numFmtId="49" fontId="102" fillId="2" borderId="63" xfId="12" applyNumberFormat="1" applyFont="1" applyFill="1" applyBorder="1" applyAlignment="1" applyProtection="1">
      <alignment horizontal="center" vertical="center"/>
      <protection locked="0"/>
    </xf>
    <xf numFmtId="49" fontId="102" fillId="2" borderId="64" xfId="12" applyNumberFormat="1" applyFont="1" applyFill="1" applyBorder="1" applyAlignment="1" applyProtection="1">
      <alignment horizontal="center" vertical="center"/>
      <protection locked="0"/>
    </xf>
    <xf numFmtId="49" fontId="102" fillId="2" borderId="65" xfId="12" applyNumberFormat="1" applyFont="1" applyFill="1" applyBorder="1" applyAlignment="1" applyProtection="1">
      <alignment horizontal="center" vertical="center"/>
      <protection locked="0"/>
    </xf>
    <xf numFmtId="0" fontId="103" fillId="2" borderId="52" xfId="12" applyFont="1" applyFill="1" applyBorder="1" applyAlignment="1" applyProtection="1">
      <alignment horizontal="center" vertical="center" wrapText="1"/>
      <protection locked="0"/>
    </xf>
    <xf numFmtId="0" fontId="103" fillId="2" borderId="47" xfId="12" applyFont="1" applyFill="1" applyBorder="1" applyAlignment="1" applyProtection="1">
      <alignment horizontal="center" vertical="center" wrapText="1"/>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7" fillId="0" borderId="14" xfId="11" applyFont="1" applyFill="1" applyBorder="1" applyAlignment="1" applyProtection="1">
      <alignment horizontal="center" vertical="center"/>
      <protection locked="0"/>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F9A4E933-FA33-469F-A232-AFFDC5A39311}"/>
            </a:ext>
          </a:extLst>
        </xdr:cNvPr>
        <xdr:cNvSpPr/>
      </xdr:nvSpPr>
      <xdr:spPr>
        <a:xfrm>
          <a:off x="6920865" y="1280160"/>
          <a:ext cx="352425" cy="4284345"/>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DBB2A44D-D91C-4F32-9649-89FD162D4205}"/>
            </a:ext>
          </a:extLst>
        </xdr:cNvPr>
        <xdr:cNvSpPr/>
      </xdr:nvSpPr>
      <xdr:spPr>
        <a:xfrm>
          <a:off x="7339965" y="1775460"/>
          <a:ext cx="1647825" cy="44577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3C957F71-F8D5-46D8-8D44-87EBF2B83531}"/>
            </a:ext>
          </a:extLst>
        </xdr:cNvPr>
        <xdr:cNvSpPr/>
      </xdr:nvSpPr>
      <xdr:spPr>
        <a:xfrm>
          <a:off x="6987540" y="5993130"/>
          <a:ext cx="352425" cy="445579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DEDB5655-7ABC-4C32-B6C8-0E10B246BF82}"/>
            </a:ext>
          </a:extLst>
        </xdr:cNvPr>
        <xdr:cNvSpPr/>
      </xdr:nvSpPr>
      <xdr:spPr>
        <a:xfrm>
          <a:off x="7473315" y="7397115"/>
          <a:ext cx="1647825" cy="451485"/>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twoCellAnchor>
    <xdr:from>
      <xdr:col>11</xdr:col>
      <xdr:colOff>60960</xdr:colOff>
      <xdr:row>12</xdr:row>
      <xdr:rowOff>175260</xdr:rowOff>
    </xdr:from>
    <xdr:to>
      <xdr:col>15</xdr:col>
      <xdr:colOff>131445</xdr:colOff>
      <xdr:row>14</xdr:row>
      <xdr:rowOff>152400</xdr:rowOff>
    </xdr:to>
    <xdr:sp macro="" textlink="">
      <xdr:nvSpPr>
        <xdr:cNvPr id="6" name="線吹き出し 2 (枠付き) 7">
          <a:extLst>
            <a:ext uri="{FF2B5EF4-FFF2-40B4-BE49-F238E27FC236}">
              <a16:creationId xmlns:a16="http://schemas.microsoft.com/office/drawing/2014/main" id="{B61BCC19-CD3E-4C7B-B1F3-7360EDD2FAEB}"/>
            </a:ext>
          </a:extLst>
        </xdr:cNvPr>
        <xdr:cNvSpPr/>
      </xdr:nvSpPr>
      <xdr:spPr>
        <a:xfrm>
          <a:off x="2278380" y="3406140"/>
          <a:ext cx="984885" cy="381000"/>
        </a:xfrm>
        <a:prstGeom prst="borderCallout2">
          <a:avLst>
            <a:gd name="adj1" fmla="val 43750"/>
            <a:gd name="adj2" fmla="val 100441"/>
            <a:gd name="adj3" fmla="val 41250"/>
            <a:gd name="adj4" fmla="val 117862"/>
            <a:gd name="adj5" fmla="val -17363"/>
            <a:gd name="adj6" fmla="val 39407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0"/>
            <a:t>押印不要</a:t>
          </a:r>
        </a:p>
      </xdr:txBody>
    </xdr:sp>
    <xdr:clientData/>
  </xdr:twoCellAnchor>
  <xdr:twoCellAnchor>
    <xdr:from>
      <xdr:col>17</xdr:col>
      <xdr:colOff>9525</xdr:colOff>
      <xdr:row>29</xdr:row>
      <xdr:rowOff>190500</xdr:rowOff>
    </xdr:from>
    <xdr:to>
      <xdr:col>28</xdr:col>
      <xdr:colOff>95250</xdr:colOff>
      <xdr:row>29</xdr:row>
      <xdr:rowOff>541020</xdr:rowOff>
    </xdr:to>
    <xdr:sp macro="" textlink="">
      <xdr:nvSpPr>
        <xdr:cNvPr id="7" name="線吹き出し 2 (枠付き) 3">
          <a:extLst>
            <a:ext uri="{FF2B5EF4-FFF2-40B4-BE49-F238E27FC236}">
              <a16:creationId xmlns:a16="http://schemas.microsoft.com/office/drawing/2014/main" id="{1214188A-DF91-44F9-A1E6-9510A9ACBC5D}"/>
            </a:ext>
          </a:extLst>
        </xdr:cNvPr>
        <xdr:cNvSpPr/>
      </xdr:nvSpPr>
      <xdr:spPr>
        <a:xfrm>
          <a:off x="3598545" y="7962900"/>
          <a:ext cx="2600325" cy="350520"/>
        </a:xfrm>
        <a:prstGeom prst="borderCallout2">
          <a:avLst>
            <a:gd name="adj1" fmla="val 23750"/>
            <a:gd name="adj2" fmla="val 379"/>
            <a:gd name="adj3" fmla="val 23750"/>
            <a:gd name="adj4" fmla="val -37216"/>
            <a:gd name="adj5" fmla="val -90298"/>
            <a:gd name="adj6" fmla="val -42699"/>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a:t>金額の先頭に「￥」マークを記入</a:t>
          </a:r>
        </a:p>
      </xdr:txBody>
    </xdr:sp>
    <xdr:clientData/>
  </xdr:twoCellAnchor>
  <xdr:twoCellAnchor>
    <xdr:from>
      <xdr:col>12</xdr:col>
      <xdr:colOff>175260</xdr:colOff>
      <xdr:row>28</xdr:row>
      <xdr:rowOff>15239</xdr:rowOff>
    </xdr:from>
    <xdr:to>
      <xdr:col>25</xdr:col>
      <xdr:colOff>72390</xdr:colOff>
      <xdr:row>28</xdr:row>
      <xdr:rowOff>502920</xdr:rowOff>
    </xdr:to>
    <xdr:sp macro="" textlink="">
      <xdr:nvSpPr>
        <xdr:cNvPr id="8" name="円/楕円 4">
          <a:extLst>
            <a:ext uri="{FF2B5EF4-FFF2-40B4-BE49-F238E27FC236}">
              <a16:creationId xmlns:a16="http://schemas.microsoft.com/office/drawing/2014/main" id="{3D6099F3-53BB-4E0D-BDE2-D43B8035F88E}"/>
            </a:ext>
          </a:extLst>
        </xdr:cNvPr>
        <xdr:cNvSpPr/>
      </xdr:nvSpPr>
      <xdr:spPr>
        <a:xfrm>
          <a:off x="2621280" y="7269479"/>
          <a:ext cx="2868930" cy="4876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59055</xdr:colOff>
      <xdr:row>26</xdr:row>
      <xdr:rowOff>76200</xdr:rowOff>
    </xdr:from>
    <xdr:to>
      <xdr:col>29</xdr:col>
      <xdr:colOff>220979</xdr:colOff>
      <xdr:row>26</xdr:row>
      <xdr:rowOff>457200</xdr:rowOff>
    </xdr:to>
    <xdr:sp macro="" textlink="">
      <xdr:nvSpPr>
        <xdr:cNvPr id="9" name="線吹き出し 2 (枠付き) 5">
          <a:extLst>
            <a:ext uri="{FF2B5EF4-FFF2-40B4-BE49-F238E27FC236}">
              <a16:creationId xmlns:a16="http://schemas.microsoft.com/office/drawing/2014/main" id="{F56603FA-2088-43E6-B7B3-F06A2C66732A}"/>
            </a:ext>
          </a:extLst>
        </xdr:cNvPr>
        <xdr:cNvSpPr/>
      </xdr:nvSpPr>
      <xdr:spPr>
        <a:xfrm>
          <a:off x="2962275" y="6644640"/>
          <a:ext cx="3590924" cy="381000"/>
        </a:xfrm>
        <a:prstGeom prst="borderCallout2">
          <a:avLst>
            <a:gd name="adj1" fmla="val 98750"/>
            <a:gd name="adj2" fmla="val 69335"/>
            <a:gd name="adj3" fmla="val 231750"/>
            <a:gd name="adj4" fmla="val 82414"/>
            <a:gd name="adj5" fmla="val 234137"/>
            <a:gd name="adj6" fmla="val 7025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a:t>明細書の「当月都加算請求額」の合計金額を記入</a:t>
          </a:r>
        </a:p>
      </xdr:txBody>
    </xdr:sp>
    <xdr:clientData/>
  </xdr:twoCellAnchor>
  <xdr:twoCellAnchor>
    <xdr:from>
      <xdr:col>4</xdr:col>
      <xdr:colOff>91440</xdr:colOff>
      <xdr:row>17</xdr:row>
      <xdr:rowOff>106680</xdr:rowOff>
    </xdr:from>
    <xdr:to>
      <xdr:col>12</xdr:col>
      <xdr:colOff>169545</xdr:colOff>
      <xdr:row>19</xdr:row>
      <xdr:rowOff>60960</xdr:rowOff>
    </xdr:to>
    <xdr:sp macro="" textlink="">
      <xdr:nvSpPr>
        <xdr:cNvPr id="10" name="線吹き出し 2 (枠付き) 7">
          <a:extLst>
            <a:ext uri="{FF2B5EF4-FFF2-40B4-BE49-F238E27FC236}">
              <a16:creationId xmlns:a16="http://schemas.microsoft.com/office/drawing/2014/main" id="{4B5C91ED-9AF0-444B-9F4B-A7A5ADAAD81B}"/>
            </a:ext>
          </a:extLst>
        </xdr:cNvPr>
        <xdr:cNvSpPr/>
      </xdr:nvSpPr>
      <xdr:spPr>
        <a:xfrm>
          <a:off x="708660" y="4381500"/>
          <a:ext cx="1906905" cy="381000"/>
        </a:xfrm>
        <a:prstGeom prst="borderCallout2">
          <a:avLst>
            <a:gd name="adj1" fmla="val 43750"/>
            <a:gd name="adj2" fmla="val 100441"/>
            <a:gd name="adj3" fmla="val 41250"/>
            <a:gd name="adj4" fmla="val 117862"/>
            <a:gd name="adj5" fmla="val 111321"/>
            <a:gd name="adj6" fmla="val 268519"/>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0"/>
            <a:t>該当する地域区分を選択</a:t>
          </a:r>
        </a:p>
      </xdr:txBody>
    </xdr:sp>
    <xdr:clientData/>
  </xdr:twoCellAnchor>
  <xdr:twoCellAnchor>
    <xdr:from>
      <xdr:col>4</xdr:col>
      <xdr:colOff>91440</xdr:colOff>
      <xdr:row>22</xdr:row>
      <xdr:rowOff>38100</xdr:rowOff>
    </xdr:from>
    <xdr:to>
      <xdr:col>12</xdr:col>
      <xdr:colOff>169545</xdr:colOff>
      <xdr:row>23</xdr:row>
      <xdr:rowOff>335280</xdr:rowOff>
    </xdr:to>
    <xdr:sp macro="" textlink="">
      <xdr:nvSpPr>
        <xdr:cNvPr id="11" name="線吹き出し 2 (枠付き) 7">
          <a:extLst>
            <a:ext uri="{FF2B5EF4-FFF2-40B4-BE49-F238E27FC236}">
              <a16:creationId xmlns:a16="http://schemas.microsoft.com/office/drawing/2014/main" id="{374F4DC6-D14C-472E-A3DF-A2FE40881AAC}"/>
            </a:ext>
          </a:extLst>
        </xdr:cNvPr>
        <xdr:cNvSpPr/>
      </xdr:nvSpPr>
      <xdr:spPr>
        <a:xfrm>
          <a:off x="708660" y="5379720"/>
          <a:ext cx="1906905" cy="510540"/>
        </a:xfrm>
        <a:prstGeom prst="borderCallout2">
          <a:avLst>
            <a:gd name="adj1" fmla="val 43750"/>
            <a:gd name="adj2" fmla="val 100441"/>
            <a:gd name="adj3" fmla="val 41250"/>
            <a:gd name="adj4" fmla="val 117862"/>
            <a:gd name="adj5" fmla="val -23396"/>
            <a:gd name="adj6" fmla="val 26492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0"/>
            <a:t>「算定可」「算定不可」のうち</a:t>
          </a:r>
          <a:endParaRPr kumimoji="1" lang="en-US" altLang="ja-JP" sz="1100" b="0"/>
        </a:p>
        <a:p>
          <a:pPr algn="ctr"/>
          <a:r>
            <a:rPr kumimoji="1" lang="ja-JP" altLang="en-US" sz="1100" b="0"/>
            <a:t>該当するものを選択</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566" t="s">
        <v>745</v>
      </c>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c r="BI4" s="567"/>
      <c r="BJ4" s="567"/>
      <c r="BK4" s="567"/>
      <c r="BL4" s="567"/>
      <c r="BM4" s="567"/>
      <c r="BN4" s="567"/>
      <c r="BO4" s="567"/>
      <c r="BP4" s="567"/>
      <c r="BQ4" s="567"/>
      <c r="BR4" s="567"/>
      <c r="BS4" s="567"/>
      <c r="BT4" s="567"/>
      <c r="BU4" s="567"/>
      <c r="BV4" s="567"/>
      <c r="BW4" s="567"/>
      <c r="BX4" s="567"/>
      <c r="BY4" s="567"/>
      <c r="BZ4" s="567"/>
      <c r="CA4" s="567"/>
      <c r="CB4" s="568"/>
    </row>
    <row r="5" spans="2:80" ht="16.649999999999999" customHeight="1">
      <c r="B5" s="550" t="s">
        <v>746</v>
      </c>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c r="AT5" s="551"/>
      <c r="AU5" s="551"/>
      <c r="AV5" s="551"/>
      <c r="AW5" s="551"/>
      <c r="AX5" s="551"/>
      <c r="AY5" s="551"/>
      <c r="AZ5" s="551"/>
      <c r="BA5" s="551"/>
      <c r="BB5" s="551"/>
      <c r="BC5" s="551"/>
      <c r="BD5" s="551"/>
      <c r="BE5" s="551"/>
      <c r="BF5" s="551"/>
      <c r="BG5" s="551"/>
      <c r="BH5" s="551"/>
      <c r="BI5" s="551"/>
      <c r="BJ5" s="551"/>
      <c r="BK5" s="551"/>
      <c r="BL5" s="551"/>
      <c r="BM5" s="551"/>
      <c r="BN5" s="551"/>
      <c r="BO5" s="551"/>
      <c r="BP5" s="551"/>
      <c r="BQ5" s="551"/>
      <c r="BR5" s="551"/>
      <c r="BS5" s="551"/>
      <c r="BT5" s="551"/>
      <c r="BU5" s="551"/>
      <c r="BV5" s="551"/>
      <c r="BW5" s="551"/>
      <c r="BX5" s="551"/>
      <c r="BY5" s="551"/>
      <c r="BZ5" s="551"/>
      <c r="CA5" s="551"/>
      <c r="CB5" s="552"/>
    </row>
    <row r="6" spans="2:80" ht="16.649999999999999" customHeight="1">
      <c r="B6" s="550"/>
      <c r="C6" s="551"/>
      <c r="D6" s="551"/>
      <c r="E6" s="551"/>
      <c r="F6" s="551"/>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2"/>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498" t="s">
        <v>747</v>
      </c>
      <c r="E8" s="496"/>
      <c r="F8" s="496"/>
      <c r="G8" s="496"/>
      <c r="H8" s="496"/>
      <c r="I8" s="496"/>
      <c r="J8" s="496"/>
      <c r="K8" s="496"/>
      <c r="L8" s="496"/>
      <c r="M8" s="496"/>
      <c r="N8" s="496"/>
      <c r="O8" s="434" t="s">
        <v>748</v>
      </c>
      <c r="P8" s="434"/>
      <c r="Q8" s="434"/>
      <c r="R8" s="434" t="s">
        <v>748</v>
      </c>
      <c r="S8" s="434"/>
      <c r="T8" s="434"/>
      <c r="U8" s="434" t="s">
        <v>749</v>
      </c>
      <c r="V8" s="434"/>
      <c r="W8" s="434"/>
      <c r="X8" s="434" t="s">
        <v>749</v>
      </c>
      <c r="Y8" s="434"/>
      <c r="Z8" s="434"/>
      <c r="AA8" s="434" t="s">
        <v>749</v>
      </c>
      <c r="AB8" s="434"/>
      <c r="AC8" s="434"/>
      <c r="AD8" s="434" t="s">
        <v>749</v>
      </c>
      <c r="AE8" s="434"/>
      <c r="AF8" s="435"/>
      <c r="BC8" s="473" t="s">
        <v>1029</v>
      </c>
      <c r="BD8" s="434"/>
      <c r="BE8" s="434"/>
      <c r="BF8" s="434"/>
      <c r="BG8" s="434"/>
      <c r="BH8" s="434" t="s">
        <v>4815</v>
      </c>
      <c r="BI8" s="434"/>
      <c r="BJ8" s="434"/>
      <c r="BK8" s="434" t="s">
        <v>4815</v>
      </c>
      <c r="BL8" s="434"/>
      <c r="BM8" s="434"/>
      <c r="BN8" s="434" t="s">
        <v>18</v>
      </c>
      <c r="BO8" s="434"/>
      <c r="BP8" s="434"/>
      <c r="BQ8" s="434" t="s">
        <v>4815</v>
      </c>
      <c r="BR8" s="434"/>
      <c r="BS8" s="434"/>
      <c r="BT8" s="434" t="s">
        <v>4815</v>
      </c>
      <c r="BU8" s="434"/>
      <c r="BV8" s="434"/>
      <c r="BW8" s="434" t="s">
        <v>750</v>
      </c>
      <c r="BX8" s="434"/>
      <c r="BY8" s="434"/>
      <c r="BZ8" s="435"/>
      <c r="CB8" s="173"/>
    </row>
    <row r="9" spans="2:80" ht="18.75" customHeight="1" thickBot="1">
      <c r="B9" s="174"/>
      <c r="D9" s="564" t="s">
        <v>751</v>
      </c>
      <c r="E9" s="565"/>
      <c r="F9" s="565"/>
      <c r="G9" s="565"/>
      <c r="H9" s="565"/>
      <c r="I9" s="565"/>
      <c r="J9" s="565"/>
      <c r="K9" s="565"/>
      <c r="L9" s="565"/>
      <c r="M9" s="565"/>
      <c r="N9" s="565"/>
      <c r="O9" s="440" t="s">
        <v>749</v>
      </c>
      <c r="P9" s="440"/>
      <c r="Q9" s="440"/>
      <c r="R9" s="440" t="s">
        <v>749</v>
      </c>
      <c r="S9" s="440"/>
      <c r="T9" s="440"/>
      <c r="U9" s="440" t="s">
        <v>749</v>
      </c>
      <c r="V9" s="440"/>
      <c r="W9" s="440"/>
      <c r="X9" s="440" t="s">
        <v>749</v>
      </c>
      <c r="Y9" s="440"/>
      <c r="Z9" s="440"/>
      <c r="AA9" s="440" t="s">
        <v>749</v>
      </c>
      <c r="AB9" s="440"/>
      <c r="AC9" s="440"/>
      <c r="AD9" s="440" t="s">
        <v>749</v>
      </c>
      <c r="AE9" s="440"/>
      <c r="AF9" s="562"/>
      <c r="CB9" s="173"/>
    </row>
    <row r="10" spans="2:80" ht="18.75" customHeight="1">
      <c r="B10" s="174"/>
      <c r="D10" s="563"/>
      <c r="E10" s="563"/>
      <c r="F10" s="563"/>
      <c r="G10" s="563"/>
      <c r="H10" s="563"/>
      <c r="I10" s="563"/>
      <c r="J10" s="563"/>
      <c r="K10" s="563"/>
      <c r="L10" s="563"/>
      <c r="M10" s="563"/>
      <c r="N10" s="563"/>
      <c r="O10" s="458"/>
      <c r="P10" s="458"/>
      <c r="Q10" s="458"/>
      <c r="R10" s="458"/>
      <c r="S10" s="458"/>
      <c r="T10" s="458"/>
      <c r="U10" s="458"/>
      <c r="V10" s="458"/>
      <c r="W10" s="458"/>
      <c r="X10" s="458"/>
      <c r="Y10" s="458"/>
      <c r="Z10" s="458"/>
      <c r="AA10" s="458"/>
      <c r="AB10" s="458"/>
      <c r="AC10" s="458"/>
      <c r="AD10" s="458"/>
      <c r="AE10" s="458"/>
      <c r="AF10" s="458"/>
      <c r="AL10" s="533" t="s">
        <v>752</v>
      </c>
      <c r="AM10" s="534"/>
      <c r="AN10" s="539" t="s">
        <v>753</v>
      </c>
      <c r="AO10" s="540"/>
      <c r="AP10" s="540"/>
      <c r="AQ10" s="540"/>
      <c r="AR10" s="540"/>
      <c r="AS10" s="540"/>
      <c r="AT10" s="540"/>
      <c r="AU10" s="540"/>
      <c r="AV10" s="541"/>
      <c r="AW10" s="451">
        <v>1</v>
      </c>
      <c r="AX10" s="451"/>
      <c r="AY10" s="451"/>
      <c r="AZ10" s="451">
        <v>3</v>
      </c>
      <c r="BA10" s="451"/>
      <c r="BB10" s="451"/>
      <c r="BC10" s="451">
        <v>2</v>
      </c>
      <c r="BD10" s="451"/>
      <c r="BE10" s="451"/>
      <c r="BF10" s="451">
        <v>0</v>
      </c>
      <c r="BG10" s="451"/>
      <c r="BH10" s="451"/>
      <c r="BI10" s="451">
        <v>4</v>
      </c>
      <c r="BJ10" s="451"/>
      <c r="BK10" s="451"/>
      <c r="BL10" s="451">
        <v>0</v>
      </c>
      <c r="BM10" s="451"/>
      <c r="BN10" s="451"/>
      <c r="BO10" s="451">
        <v>0</v>
      </c>
      <c r="BP10" s="451"/>
      <c r="BQ10" s="451"/>
      <c r="BR10" s="451">
        <v>0</v>
      </c>
      <c r="BS10" s="451"/>
      <c r="BT10" s="451"/>
      <c r="BU10" s="451">
        <v>0</v>
      </c>
      <c r="BV10" s="451"/>
      <c r="BW10" s="451"/>
      <c r="BX10" s="451">
        <v>0</v>
      </c>
      <c r="BY10" s="451"/>
      <c r="BZ10" s="452"/>
      <c r="CB10" s="173"/>
    </row>
    <row r="11" spans="2:80" ht="7.65" customHeight="1" thickBot="1">
      <c r="B11" s="174"/>
      <c r="AL11" s="535"/>
      <c r="AM11" s="536"/>
      <c r="AN11" s="542"/>
      <c r="AO11" s="543"/>
      <c r="AP11" s="543"/>
      <c r="AQ11" s="543"/>
      <c r="AR11" s="543"/>
      <c r="AS11" s="543"/>
      <c r="AT11" s="543"/>
      <c r="AU11" s="543"/>
      <c r="AV11" s="544"/>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31"/>
      <c r="CB11" s="173"/>
    </row>
    <row r="12" spans="2:80" ht="16.649999999999999" customHeight="1">
      <c r="B12" s="174"/>
      <c r="D12" s="521" t="s">
        <v>754</v>
      </c>
      <c r="E12" s="522"/>
      <c r="F12" s="522"/>
      <c r="G12" s="522"/>
      <c r="H12" s="522"/>
      <c r="I12" s="522"/>
      <c r="J12" s="522"/>
      <c r="K12" s="522"/>
      <c r="L12" s="522"/>
      <c r="M12" s="522"/>
      <c r="N12" s="522"/>
      <c r="O12" s="522"/>
      <c r="P12" s="523"/>
      <c r="Q12" s="520">
        <v>1</v>
      </c>
      <c r="R12" s="458"/>
      <c r="S12" s="520">
        <v>1</v>
      </c>
      <c r="T12" s="458"/>
      <c r="U12" s="520">
        <v>1</v>
      </c>
      <c r="V12" s="458"/>
      <c r="W12" s="520">
        <v>1</v>
      </c>
      <c r="X12" s="458"/>
      <c r="Y12" s="520">
        <v>1</v>
      </c>
      <c r="Z12" s="458"/>
      <c r="AA12" s="520">
        <v>1</v>
      </c>
      <c r="AB12" s="458"/>
      <c r="AC12" s="520">
        <v>1</v>
      </c>
      <c r="AD12" s="458"/>
      <c r="AE12" s="520">
        <v>1</v>
      </c>
      <c r="AF12" s="458"/>
      <c r="AG12" s="520">
        <v>1</v>
      </c>
      <c r="AH12" s="458"/>
      <c r="AI12" s="520">
        <v>1</v>
      </c>
      <c r="AJ12" s="459"/>
      <c r="AL12" s="535"/>
      <c r="AM12" s="536"/>
      <c r="AN12" s="545" t="s">
        <v>76</v>
      </c>
      <c r="AO12" s="548"/>
      <c r="AP12" s="548"/>
      <c r="AQ12" s="548"/>
      <c r="AR12" s="548"/>
      <c r="AS12" s="548"/>
      <c r="AT12" s="548"/>
      <c r="AU12" s="548"/>
      <c r="AV12" s="549"/>
      <c r="AW12" s="545" t="s">
        <v>755</v>
      </c>
      <c r="AX12" s="531"/>
      <c r="AY12" s="531"/>
      <c r="AZ12" s="531"/>
      <c r="BA12" s="531"/>
      <c r="BB12" s="531"/>
      <c r="BC12" s="531"/>
      <c r="BD12" s="531"/>
      <c r="BE12" s="531"/>
      <c r="BF12" s="531"/>
      <c r="BG12" s="531"/>
      <c r="BH12" s="531"/>
      <c r="BI12" s="531"/>
      <c r="BJ12" s="531"/>
      <c r="BK12" s="531"/>
      <c r="BL12" s="531"/>
      <c r="BM12" s="531"/>
      <c r="BN12" s="531"/>
      <c r="BO12" s="531"/>
      <c r="BP12" s="531"/>
      <c r="BQ12" s="531"/>
      <c r="BR12" s="531"/>
      <c r="BS12" s="531"/>
      <c r="BT12" s="531"/>
      <c r="BU12" s="531"/>
      <c r="BV12" s="531"/>
      <c r="BW12" s="531"/>
      <c r="BX12" s="531"/>
      <c r="BY12" s="531"/>
      <c r="BZ12" s="532"/>
      <c r="CB12" s="173"/>
    </row>
    <row r="13" spans="2:80" ht="16.649999999999999" customHeight="1">
      <c r="B13" s="174"/>
      <c r="D13" s="524"/>
      <c r="E13" s="525"/>
      <c r="F13" s="525"/>
      <c r="G13" s="525"/>
      <c r="H13" s="525"/>
      <c r="I13" s="525"/>
      <c r="J13" s="525"/>
      <c r="K13" s="525"/>
      <c r="L13" s="525"/>
      <c r="M13" s="525"/>
      <c r="N13" s="525"/>
      <c r="O13" s="525"/>
      <c r="P13" s="526"/>
      <c r="Q13" s="485"/>
      <c r="R13" s="461"/>
      <c r="S13" s="485"/>
      <c r="T13" s="461"/>
      <c r="U13" s="485"/>
      <c r="V13" s="461"/>
      <c r="W13" s="485"/>
      <c r="X13" s="461"/>
      <c r="Y13" s="485"/>
      <c r="Z13" s="461"/>
      <c r="AA13" s="485"/>
      <c r="AB13" s="461"/>
      <c r="AC13" s="485"/>
      <c r="AD13" s="461"/>
      <c r="AE13" s="485"/>
      <c r="AF13" s="461"/>
      <c r="AG13" s="485"/>
      <c r="AH13" s="461"/>
      <c r="AI13" s="485"/>
      <c r="AJ13" s="462"/>
      <c r="AL13" s="535"/>
      <c r="AM13" s="536"/>
      <c r="AN13" s="550"/>
      <c r="AO13" s="551"/>
      <c r="AP13" s="551"/>
      <c r="AQ13" s="551"/>
      <c r="AR13" s="551"/>
      <c r="AS13" s="551"/>
      <c r="AT13" s="551"/>
      <c r="AU13" s="551"/>
      <c r="AV13" s="552"/>
      <c r="AW13" s="546"/>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547"/>
      <c r="CB13" s="173"/>
    </row>
    <row r="14" spans="2:80" ht="16.649999999999999" customHeight="1">
      <c r="B14" s="174"/>
      <c r="D14" s="527" t="s">
        <v>756</v>
      </c>
      <c r="E14" s="528"/>
      <c r="F14" s="528"/>
      <c r="G14" s="528"/>
      <c r="H14" s="528"/>
      <c r="I14" s="528"/>
      <c r="J14" s="528"/>
      <c r="K14" s="528"/>
      <c r="L14" s="528"/>
      <c r="M14" s="528"/>
      <c r="N14" s="528"/>
      <c r="O14" s="528"/>
      <c r="P14" s="529"/>
      <c r="Q14" s="530" t="s">
        <v>757</v>
      </c>
      <c r="R14" s="531"/>
      <c r="S14" s="531"/>
      <c r="T14" s="531"/>
      <c r="U14" s="531"/>
      <c r="V14" s="531"/>
      <c r="W14" s="531"/>
      <c r="X14" s="531"/>
      <c r="Y14" s="531"/>
      <c r="Z14" s="531"/>
      <c r="AA14" s="531"/>
      <c r="AB14" s="531"/>
      <c r="AC14" s="531"/>
      <c r="AD14" s="531"/>
      <c r="AE14" s="531"/>
      <c r="AF14" s="531"/>
      <c r="AG14" s="531"/>
      <c r="AH14" s="531"/>
      <c r="AI14" s="531"/>
      <c r="AJ14" s="532"/>
      <c r="AL14" s="535"/>
      <c r="AM14" s="536"/>
      <c r="AN14" s="550"/>
      <c r="AO14" s="551"/>
      <c r="AP14" s="551"/>
      <c r="AQ14" s="551"/>
      <c r="AR14" s="551"/>
      <c r="AS14" s="551"/>
      <c r="AT14" s="551"/>
      <c r="AU14" s="551"/>
      <c r="AV14" s="552"/>
      <c r="AW14" s="546"/>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3"/>
      <c r="BT14" s="353"/>
      <c r="BU14" s="353"/>
      <c r="BV14" s="353"/>
      <c r="BW14" s="353"/>
      <c r="BX14" s="353"/>
      <c r="BY14" s="353"/>
      <c r="BZ14" s="547"/>
      <c r="CB14" s="173"/>
    </row>
    <row r="15" spans="2:80" ht="15.75" customHeight="1">
      <c r="B15" s="174"/>
      <c r="D15" s="527" t="s">
        <v>66</v>
      </c>
      <c r="E15" s="528"/>
      <c r="F15" s="528"/>
      <c r="G15" s="528"/>
      <c r="H15" s="528"/>
      <c r="I15" s="528"/>
      <c r="J15" s="528"/>
      <c r="K15" s="528"/>
      <c r="L15" s="528"/>
      <c r="M15" s="528"/>
      <c r="N15" s="528"/>
      <c r="O15" s="528"/>
      <c r="P15" s="529"/>
      <c r="Q15" s="485"/>
      <c r="R15" s="461"/>
      <c r="S15" s="461"/>
      <c r="T15" s="461"/>
      <c r="U15" s="461"/>
      <c r="V15" s="461"/>
      <c r="W15" s="461"/>
      <c r="X15" s="461"/>
      <c r="Y15" s="461"/>
      <c r="Z15" s="461"/>
      <c r="AA15" s="461"/>
      <c r="AB15" s="461"/>
      <c r="AC15" s="461"/>
      <c r="AD15" s="461"/>
      <c r="AE15" s="461"/>
      <c r="AF15" s="461"/>
      <c r="AG15" s="461"/>
      <c r="AH15" s="461"/>
      <c r="AI15" s="461"/>
      <c r="AJ15" s="462"/>
      <c r="AL15" s="535"/>
      <c r="AM15" s="536"/>
      <c r="AN15" s="550"/>
      <c r="AO15" s="551"/>
      <c r="AP15" s="551"/>
      <c r="AQ15" s="551"/>
      <c r="AR15" s="551"/>
      <c r="AS15" s="551"/>
      <c r="AT15" s="551"/>
      <c r="AU15" s="551"/>
      <c r="AV15" s="552"/>
      <c r="AW15" s="546"/>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3"/>
      <c r="BT15" s="353"/>
      <c r="BU15" s="353"/>
      <c r="BV15" s="353"/>
      <c r="BW15" s="353"/>
      <c r="BX15" s="353"/>
      <c r="BY15" s="353"/>
      <c r="BZ15" s="547"/>
      <c r="CB15" s="173"/>
    </row>
    <row r="16" spans="2:80" ht="15.75" customHeight="1">
      <c r="B16" s="174"/>
      <c r="D16" s="556" t="s">
        <v>758</v>
      </c>
      <c r="E16" s="557"/>
      <c r="F16" s="557"/>
      <c r="G16" s="557"/>
      <c r="H16" s="557"/>
      <c r="I16" s="557"/>
      <c r="J16" s="557"/>
      <c r="K16" s="557"/>
      <c r="L16" s="557"/>
      <c r="M16" s="557"/>
      <c r="N16" s="557"/>
      <c r="O16" s="557"/>
      <c r="P16" s="558"/>
      <c r="Q16" s="530"/>
      <c r="R16" s="531"/>
      <c r="S16" s="531"/>
      <c r="T16" s="531"/>
      <c r="U16" s="531"/>
      <c r="V16" s="531"/>
      <c r="W16" s="531"/>
      <c r="X16" s="531"/>
      <c r="Y16" s="531"/>
      <c r="Z16" s="531"/>
      <c r="AA16" s="531"/>
      <c r="AB16" s="531"/>
      <c r="AC16" s="531"/>
      <c r="AD16" s="531"/>
      <c r="AE16" s="531"/>
      <c r="AF16" s="531"/>
      <c r="AG16" s="531"/>
      <c r="AH16" s="531"/>
      <c r="AI16" s="531"/>
      <c r="AJ16" s="532"/>
      <c r="AL16" s="535"/>
      <c r="AM16" s="536"/>
      <c r="AN16" s="550"/>
      <c r="AO16" s="551"/>
      <c r="AP16" s="551"/>
      <c r="AQ16" s="551"/>
      <c r="AR16" s="551"/>
      <c r="AS16" s="551"/>
      <c r="AT16" s="551"/>
      <c r="AU16" s="551"/>
      <c r="AV16" s="552"/>
      <c r="AW16" s="485"/>
      <c r="AX16" s="461"/>
      <c r="AY16" s="461"/>
      <c r="AZ16" s="461"/>
      <c r="BA16" s="461"/>
      <c r="BB16" s="461"/>
      <c r="BC16" s="461"/>
      <c r="BD16" s="461"/>
      <c r="BE16" s="461"/>
      <c r="BF16" s="461"/>
      <c r="BG16" s="461"/>
      <c r="BH16" s="461"/>
      <c r="BI16" s="461"/>
      <c r="BJ16" s="461"/>
      <c r="BK16" s="461"/>
      <c r="BL16" s="461"/>
      <c r="BM16" s="461"/>
      <c r="BN16" s="461"/>
      <c r="BO16" s="461"/>
      <c r="BP16" s="461"/>
      <c r="BQ16" s="461"/>
      <c r="BR16" s="461"/>
      <c r="BS16" s="461"/>
      <c r="BT16" s="461"/>
      <c r="BU16" s="461"/>
      <c r="BV16" s="461"/>
      <c r="BW16" s="461"/>
      <c r="BX16" s="461"/>
      <c r="BY16" s="461"/>
      <c r="BZ16" s="462"/>
      <c r="CB16" s="173"/>
    </row>
    <row r="17" spans="2:80" ht="15.75" customHeight="1" thickBot="1">
      <c r="B17" s="174"/>
      <c r="D17" s="559" t="s">
        <v>759</v>
      </c>
      <c r="E17" s="560"/>
      <c r="F17" s="560"/>
      <c r="G17" s="560"/>
      <c r="H17" s="560"/>
      <c r="I17" s="560"/>
      <c r="J17" s="560"/>
      <c r="K17" s="560"/>
      <c r="L17" s="560"/>
      <c r="M17" s="560"/>
      <c r="N17" s="560"/>
      <c r="O17" s="560"/>
      <c r="P17" s="561"/>
      <c r="Q17" s="345"/>
      <c r="R17" s="519"/>
      <c r="S17" s="519"/>
      <c r="T17" s="519"/>
      <c r="U17" s="519"/>
      <c r="V17" s="519"/>
      <c r="W17" s="519"/>
      <c r="X17" s="519"/>
      <c r="Y17" s="519"/>
      <c r="Z17" s="519"/>
      <c r="AA17" s="519"/>
      <c r="AB17" s="519"/>
      <c r="AC17" s="519"/>
      <c r="AD17" s="519"/>
      <c r="AE17" s="519"/>
      <c r="AF17" s="519"/>
      <c r="AG17" s="519"/>
      <c r="AH17" s="519"/>
      <c r="AI17" s="519"/>
      <c r="AJ17" s="347"/>
      <c r="AL17" s="537"/>
      <c r="AM17" s="538"/>
      <c r="AN17" s="553"/>
      <c r="AO17" s="554"/>
      <c r="AP17" s="554"/>
      <c r="AQ17" s="554"/>
      <c r="AR17" s="554"/>
      <c r="AS17" s="554"/>
      <c r="AT17" s="554"/>
      <c r="AU17" s="554"/>
      <c r="AV17" s="555"/>
      <c r="AW17" s="366" t="s">
        <v>77</v>
      </c>
      <c r="AX17" s="366"/>
      <c r="AY17" s="366"/>
      <c r="AZ17" s="366"/>
      <c r="BA17" s="366"/>
      <c r="BB17" s="366"/>
      <c r="BC17" s="366"/>
      <c r="BD17" s="366"/>
      <c r="BE17" s="366"/>
      <c r="BF17" s="366" t="s">
        <v>760</v>
      </c>
      <c r="BG17" s="366"/>
      <c r="BH17" s="366"/>
      <c r="BI17" s="366"/>
      <c r="BJ17" s="366"/>
      <c r="BK17" s="366"/>
      <c r="BL17" s="366"/>
      <c r="BM17" s="366"/>
      <c r="BN17" s="366"/>
      <c r="BO17" s="366"/>
      <c r="BP17" s="366"/>
      <c r="BQ17" s="366"/>
      <c r="BR17" s="366"/>
      <c r="BS17" s="366"/>
      <c r="BT17" s="366"/>
      <c r="BU17" s="366"/>
      <c r="BV17" s="366"/>
      <c r="BW17" s="366"/>
      <c r="BX17" s="366"/>
      <c r="BY17" s="366"/>
      <c r="BZ17" s="367"/>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4" t="s">
        <v>761</v>
      </c>
      <c r="E19" s="455"/>
      <c r="F19" s="455"/>
      <c r="G19" s="455"/>
      <c r="H19" s="455"/>
      <c r="I19" s="455"/>
      <c r="J19" s="455"/>
      <c r="K19" s="455"/>
      <c r="L19" s="455"/>
      <c r="M19" s="455"/>
      <c r="N19" s="455"/>
      <c r="O19" s="455"/>
      <c r="P19" s="455"/>
      <c r="Q19" s="455"/>
      <c r="R19" s="455"/>
      <c r="S19" s="455"/>
      <c r="T19" s="455"/>
      <c r="U19" s="473" t="s">
        <v>749</v>
      </c>
      <c r="V19" s="434"/>
      <c r="W19" s="434" t="s">
        <v>749</v>
      </c>
      <c r="X19" s="434"/>
      <c r="Y19" s="434" t="s">
        <v>749</v>
      </c>
      <c r="Z19" s="434"/>
      <c r="AA19" s="434" t="s">
        <v>749</v>
      </c>
      <c r="AB19" s="434"/>
      <c r="AC19" s="434" t="s">
        <v>749</v>
      </c>
      <c r="AD19" s="435"/>
      <c r="AL19" s="454" t="s">
        <v>122</v>
      </c>
      <c r="AM19" s="455"/>
      <c r="AN19" s="455"/>
      <c r="AO19" s="455"/>
      <c r="AP19" s="455"/>
      <c r="AQ19" s="455"/>
      <c r="AR19" s="455"/>
      <c r="AS19" s="455"/>
      <c r="AT19" s="455"/>
      <c r="AU19" s="455"/>
      <c r="AV19" s="455"/>
      <c r="AW19" s="455"/>
      <c r="AX19" s="455"/>
      <c r="AY19" s="455"/>
      <c r="AZ19" s="455"/>
      <c r="BA19" s="455"/>
      <c r="BB19" s="508"/>
      <c r="BC19" s="515">
        <v>2</v>
      </c>
      <c r="BD19" s="455"/>
      <c r="BE19" s="455"/>
      <c r="BF19" s="516"/>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17" t="s">
        <v>762</v>
      </c>
      <c r="E21" s="458"/>
      <c r="F21" s="458"/>
      <c r="G21" s="458"/>
      <c r="H21" s="458"/>
      <c r="I21" s="458"/>
      <c r="J21" s="458"/>
      <c r="K21" s="458"/>
      <c r="L21" s="458"/>
      <c r="M21" s="458"/>
      <c r="N21" s="458"/>
      <c r="O21" s="458"/>
      <c r="P21" s="458"/>
      <c r="Q21" s="518"/>
      <c r="R21" s="473" t="s">
        <v>753</v>
      </c>
      <c r="S21" s="434"/>
      <c r="T21" s="434"/>
      <c r="U21" s="434"/>
      <c r="V21" s="434"/>
      <c r="W21" s="434"/>
      <c r="X21" s="434"/>
      <c r="Y21" s="434"/>
      <c r="Z21" s="434"/>
      <c r="AA21" s="434"/>
      <c r="AB21" s="434"/>
      <c r="AC21" s="434"/>
      <c r="AD21" s="434" t="s">
        <v>749</v>
      </c>
      <c r="AE21" s="434"/>
      <c r="AF21" s="434" t="s">
        <v>749</v>
      </c>
      <c r="AG21" s="434"/>
      <c r="AH21" s="434" t="s">
        <v>749</v>
      </c>
      <c r="AI21" s="434"/>
      <c r="AJ21" s="434" t="s">
        <v>749</v>
      </c>
      <c r="AK21" s="434"/>
      <c r="AL21" s="434" t="s">
        <v>749</v>
      </c>
      <c r="AM21" s="434"/>
      <c r="AN21" s="434" t="s">
        <v>749</v>
      </c>
      <c r="AO21" s="434"/>
      <c r="AP21" s="434" t="s">
        <v>749</v>
      </c>
      <c r="AQ21" s="434"/>
      <c r="AR21" s="434" t="s">
        <v>749</v>
      </c>
      <c r="AS21" s="434"/>
      <c r="AT21" s="434" t="s">
        <v>749</v>
      </c>
      <c r="AU21" s="434"/>
      <c r="AV21" s="434" t="s">
        <v>749</v>
      </c>
      <c r="AW21" s="435"/>
      <c r="AX21" s="454" t="s">
        <v>763</v>
      </c>
      <c r="AY21" s="455"/>
      <c r="AZ21" s="455"/>
      <c r="BA21" s="455"/>
      <c r="BB21" s="455"/>
      <c r="BC21" s="455"/>
      <c r="BD21" s="455"/>
      <c r="BE21" s="508"/>
      <c r="BF21" s="434" t="s">
        <v>749</v>
      </c>
      <c r="BG21" s="435"/>
      <c r="BH21" s="508" t="s">
        <v>764</v>
      </c>
      <c r="BI21" s="434"/>
      <c r="BJ21" s="434"/>
      <c r="BK21" s="434"/>
      <c r="BL21" s="434"/>
      <c r="BM21" s="434"/>
      <c r="BN21" s="434"/>
      <c r="BO21" s="434"/>
      <c r="BP21" s="434"/>
      <c r="BQ21" s="434" t="s">
        <v>749</v>
      </c>
      <c r="BR21" s="434"/>
      <c r="BS21" s="434" t="s">
        <v>749</v>
      </c>
      <c r="BT21" s="434"/>
      <c r="BU21" s="434" t="s">
        <v>749</v>
      </c>
      <c r="BV21" s="434"/>
      <c r="BW21" s="434" t="s">
        <v>749</v>
      </c>
      <c r="BX21" s="434"/>
      <c r="BY21" s="434" t="s">
        <v>749</v>
      </c>
      <c r="BZ21" s="435"/>
      <c r="CB21" s="173"/>
    </row>
    <row r="22" spans="2:80" ht="15.75" customHeight="1" thickBot="1">
      <c r="B22" s="174"/>
      <c r="D22" s="352"/>
      <c r="E22" s="519"/>
      <c r="F22" s="519"/>
      <c r="G22" s="519"/>
      <c r="H22" s="519"/>
      <c r="I22" s="519"/>
      <c r="J22" s="519"/>
      <c r="K22" s="519"/>
      <c r="L22" s="519"/>
      <c r="M22" s="519"/>
      <c r="N22" s="519"/>
      <c r="O22" s="519"/>
      <c r="P22" s="519"/>
      <c r="Q22" s="346"/>
      <c r="R22" s="473" t="s">
        <v>765</v>
      </c>
      <c r="S22" s="434"/>
      <c r="T22" s="434"/>
      <c r="U22" s="434"/>
      <c r="V22" s="434"/>
      <c r="W22" s="434"/>
      <c r="X22" s="434"/>
      <c r="Y22" s="434"/>
      <c r="Z22" s="434"/>
      <c r="AA22" s="345" t="s">
        <v>766</v>
      </c>
      <c r="AB22" s="519"/>
      <c r="AC22" s="519"/>
      <c r="AD22" s="519"/>
      <c r="AE22" s="519"/>
      <c r="AF22" s="519"/>
      <c r="AG22" s="519"/>
      <c r="AH22" s="519"/>
      <c r="AI22" s="519"/>
      <c r="AJ22" s="519"/>
      <c r="AK22" s="519"/>
      <c r="AL22" s="519"/>
      <c r="AM22" s="519"/>
      <c r="AN22" s="519"/>
      <c r="AO22" s="519"/>
      <c r="AP22" s="519"/>
      <c r="AQ22" s="519"/>
      <c r="AR22" s="519"/>
      <c r="AS22" s="519"/>
      <c r="AT22" s="519"/>
      <c r="AU22" s="519"/>
      <c r="AV22" s="519"/>
      <c r="AW22" s="519"/>
      <c r="AX22" s="519"/>
      <c r="AY22" s="519"/>
      <c r="AZ22" s="519"/>
      <c r="BA22" s="519"/>
      <c r="BB22" s="519"/>
      <c r="BC22" s="519"/>
      <c r="BD22" s="519"/>
      <c r="BE22" s="519"/>
      <c r="BF22" s="519"/>
      <c r="BG22" s="519"/>
      <c r="BH22" s="519"/>
      <c r="BI22" s="519"/>
      <c r="BJ22" s="519"/>
      <c r="BK22" s="519"/>
      <c r="BL22" s="519"/>
      <c r="BM22" s="519"/>
      <c r="BN22" s="519"/>
      <c r="BO22" s="519"/>
      <c r="BP22" s="519"/>
      <c r="BQ22" s="519"/>
      <c r="BR22" s="519"/>
      <c r="BS22" s="519"/>
      <c r="BT22" s="519"/>
      <c r="BU22" s="519"/>
      <c r="BV22" s="519"/>
      <c r="BW22" s="519"/>
      <c r="BX22" s="519"/>
      <c r="BY22" s="519"/>
      <c r="BZ22" s="347"/>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09" t="s">
        <v>767</v>
      </c>
      <c r="E24" s="510"/>
      <c r="F24" s="510"/>
      <c r="G24" s="510"/>
      <c r="H24" s="511"/>
      <c r="I24" s="434" t="s">
        <v>749</v>
      </c>
      <c r="J24" s="434"/>
      <c r="K24" s="434" t="s">
        <v>749</v>
      </c>
      <c r="L24" s="434"/>
      <c r="M24" s="501" t="s">
        <v>768</v>
      </c>
      <c r="N24" s="502"/>
      <c r="O24" s="502"/>
      <c r="P24" s="503"/>
      <c r="Q24" s="507" t="s">
        <v>17</v>
      </c>
      <c r="R24" s="507"/>
      <c r="S24" s="507"/>
      <c r="T24" s="434" t="s">
        <v>749</v>
      </c>
      <c r="U24" s="434"/>
      <c r="V24" s="434" t="s">
        <v>749</v>
      </c>
      <c r="W24" s="434"/>
      <c r="X24" s="434" t="s">
        <v>18</v>
      </c>
      <c r="Y24" s="434"/>
      <c r="Z24" s="434" t="s">
        <v>749</v>
      </c>
      <c r="AA24" s="434"/>
      <c r="AB24" s="434" t="s">
        <v>749</v>
      </c>
      <c r="AC24" s="434"/>
      <c r="AD24" s="434" t="s">
        <v>769</v>
      </c>
      <c r="AE24" s="434"/>
      <c r="AF24" s="434" t="s">
        <v>749</v>
      </c>
      <c r="AG24" s="434"/>
      <c r="AH24" s="434" t="s">
        <v>749</v>
      </c>
      <c r="AI24" s="434"/>
      <c r="AJ24" s="434" t="s">
        <v>84</v>
      </c>
      <c r="AK24" s="434"/>
      <c r="AL24" s="501" t="s">
        <v>770</v>
      </c>
      <c r="AM24" s="502"/>
      <c r="AN24" s="502"/>
      <c r="AO24" s="503"/>
      <c r="AP24" s="507" t="s">
        <v>17</v>
      </c>
      <c r="AQ24" s="507"/>
      <c r="AR24" s="507"/>
      <c r="AS24" s="434" t="s">
        <v>749</v>
      </c>
      <c r="AT24" s="434"/>
      <c r="AU24" s="434" t="s">
        <v>749</v>
      </c>
      <c r="AV24" s="434"/>
      <c r="AW24" s="434" t="s">
        <v>18</v>
      </c>
      <c r="AX24" s="434"/>
      <c r="AY24" s="434" t="s">
        <v>749</v>
      </c>
      <c r="AZ24" s="434"/>
      <c r="BA24" s="434" t="s">
        <v>749</v>
      </c>
      <c r="BB24" s="434"/>
      <c r="BC24" s="434" t="s">
        <v>769</v>
      </c>
      <c r="BD24" s="434"/>
      <c r="BE24" s="434" t="s">
        <v>749</v>
      </c>
      <c r="BF24" s="434"/>
      <c r="BG24" s="434" t="s">
        <v>749</v>
      </c>
      <c r="BH24" s="434"/>
      <c r="BI24" s="434" t="s">
        <v>84</v>
      </c>
      <c r="BJ24" s="435"/>
      <c r="BK24" s="501" t="s">
        <v>771</v>
      </c>
      <c r="BL24" s="502"/>
      <c r="BM24" s="502"/>
      <c r="BN24" s="503"/>
      <c r="BO24" s="434" t="s">
        <v>749</v>
      </c>
      <c r="BP24" s="434"/>
      <c r="BQ24" s="434" t="s">
        <v>749</v>
      </c>
      <c r="BR24" s="435"/>
      <c r="BS24" s="504" t="s">
        <v>772</v>
      </c>
      <c r="BT24" s="505"/>
      <c r="BU24" s="505"/>
      <c r="BV24" s="506"/>
      <c r="BW24" s="434" t="s">
        <v>749</v>
      </c>
      <c r="BX24" s="434"/>
      <c r="BY24" s="434" t="s">
        <v>749</v>
      </c>
      <c r="BZ24" s="435"/>
      <c r="CB24" s="173"/>
    </row>
    <row r="25" spans="2:80" ht="15.75" customHeight="1" thickBot="1">
      <c r="B25" s="174"/>
      <c r="D25" s="512"/>
      <c r="E25" s="513"/>
      <c r="F25" s="513"/>
      <c r="G25" s="513"/>
      <c r="H25" s="514"/>
      <c r="I25" s="434" t="s">
        <v>749</v>
      </c>
      <c r="J25" s="434"/>
      <c r="K25" s="434" t="s">
        <v>749</v>
      </c>
      <c r="L25" s="434"/>
      <c r="M25" s="501" t="s">
        <v>768</v>
      </c>
      <c r="N25" s="502"/>
      <c r="O25" s="502"/>
      <c r="P25" s="503"/>
      <c r="Q25" s="507" t="s">
        <v>17</v>
      </c>
      <c r="R25" s="507"/>
      <c r="S25" s="507"/>
      <c r="T25" s="434" t="s">
        <v>749</v>
      </c>
      <c r="U25" s="434"/>
      <c r="V25" s="434" t="s">
        <v>749</v>
      </c>
      <c r="W25" s="434"/>
      <c r="X25" s="434" t="s">
        <v>18</v>
      </c>
      <c r="Y25" s="434"/>
      <c r="Z25" s="434" t="s">
        <v>749</v>
      </c>
      <c r="AA25" s="434"/>
      <c r="AB25" s="434" t="s">
        <v>749</v>
      </c>
      <c r="AC25" s="434"/>
      <c r="AD25" s="434" t="s">
        <v>769</v>
      </c>
      <c r="AE25" s="434"/>
      <c r="AF25" s="434" t="s">
        <v>749</v>
      </c>
      <c r="AG25" s="434"/>
      <c r="AH25" s="434" t="s">
        <v>749</v>
      </c>
      <c r="AI25" s="434"/>
      <c r="AJ25" s="434" t="s">
        <v>84</v>
      </c>
      <c r="AK25" s="434"/>
      <c r="AL25" s="501" t="s">
        <v>770</v>
      </c>
      <c r="AM25" s="502"/>
      <c r="AN25" s="502"/>
      <c r="AO25" s="503"/>
      <c r="AP25" s="507" t="s">
        <v>17</v>
      </c>
      <c r="AQ25" s="507"/>
      <c r="AR25" s="507"/>
      <c r="AS25" s="434" t="s">
        <v>749</v>
      </c>
      <c r="AT25" s="434"/>
      <c r="AU25" s="434" t="s">
        <v>749</v>
      </c>
      <c r="AV25" s="434"/>
      <c r="AW25" s="434" t="s">
        <v>18</v>
      </c>
      <c r="AX25" s="434"/>
      <c r="AY25" s="434" t="s">
        <v>749</v>
      </c>
      <c r="AZ25" s="434"/>
      <c r="BA25" s="434" t="s">
        <v>749</v>
      </c>
      <c r="BB25" s="434"/>
      <c r="BC25" s="434" t="s">
        <v>769</v>
      </c>
      <c r="BD25" s="434"/>
      <c r="BE25" s="434" t="s">
        <v>749</v>
      </c>
      <c r="BF25" s="434"/>
      <c r="BG25" s="434" t="s">
        <v>749</v>
      </c>
      <c r="BH25" s="434"/>
      <c r="BI25" s="434" t="s">
        <v>84</v>
      </c>
      <c r="BJ25" s="435"/>
      <c r="BK25" s="501" t="s">
        <v>771</v>
      </c>
      <c r="BL25" s="502"/>
      <c r="BM25" s="502"/>
      <c r="BN25" s="503"/>
      <c r="BO25" s="434" t="s">
        <v>749</v>
      </c>
      <c r="BP25" s="434"/>
      <c r="BQ25" s="434" t="s">
        <v>749</v>
      </c>
      <c r="BR25" s="435"/>
      <c r="BS25" s="504" t="s">
        <v>772</v>
      </c>
      <c r="BT25" s="505"/>
      <c r="BU25" s="505"/>
      <c r="BV25" s="506"/>
      <c r="BW25" s="434" t="s">
        <v>749</v>
      </c>
      <c r="BX25" s="434"/>
      <c r="BY25" s="434" t="s">
        <v>749</v>
      </c>
      <c r="BZ25" s="435"/>
      <c r="CB25" s="173"/>
    </row>
    <row r="26" spans="2:80" ht="15.75" customHeight="1" thickBot="1">
      <c r="B26" s="174"/>
      <c r="CB26" s="173"/>
    </row>
    <row r="27" spans="2:80" ht="16.649999999999999" customHeight="1" thickBot="1">
      <c r="B27" s="174"/>
      <c r="D27" s="441" t="s">
        <v>773</v>
      </c>
      <c r="E27" s="442"/>
      <c r="F27" s="492" t="s">
        <v>774</v>
      </c>
      <c r="G27" s="493"/>
      <c r="H27" s="493"/>
      <c r="I27" s="493"/>
      <c r="J27" s="493"/>
      <c r="K27" s="493"/>
      <c r="L27" s="493"/>
      <c r="M27" s="493"/>
      <c r="N27" s="493"/>
      <c r="O27" s="493"/>
      <c r="P27" s="493"/>
      <c r="Q27" s="493"/>
      <c r="R27" s="493"/>
      <c r="S27" s="493"/>
      <c r="T27" s="493"/>
      <c r="U27" s="493"/>
      <c r="V27" s="494"/>
      <c r="W27" s="493" t="s">
        <v>775</v>
      </c>
      <c r="X27" s="493"/>
      <c r="Y27" s="493"/>
      <c r="Z27" s="493"/>
      <c r="AA27" s="493"/>
      <c r="AB27" s="493"/>
      <c r="AC27" s="493"/>
      <c r="AD27" s="493"/>
      <c r="AE27" s="493"/>
      <c r="AF27" s="493"/>
      <c r="AG27" s="493"/>
      <c r="AH27" s="494"/>
      <c r="AI27" s="495" t="s">
        <v>776</v>
      </c>
      <c r="AJ27" s="496"/>
      <c r="AK27" s="496"/>
      <c r="AL27" s="496"/>
      <c r="AM27" s="496"/>
      <c r="AN27" s="496"/>
      <c r="AO27" s="496"/>
      <c r="AP27" s="497"/>
      <c r="AQ27" s="498" t="s">
        <v>777</v>
      </c>
      <c r="AR27" s="496"/>
      <c r="AS27" s="496"/>
      <c r="AT27" s="499"/>
      <c r="AU27" s="498" t="s">
        <v>778</v>
      </c>
      <c r="AV27" s="496"/>
      <c r="AW27" s="496"/>
      <c r="AX27" s="496"/>
      <c r="AY27" s="496"/>
      <c r="AZ27" s="496"/>
      <c r="BA27" s="496"/>
      <c r="BB27" s="496"/>
      <c r="BC27" s="496"/>
      <c r="BD27" s="497"/>
      <c r="BE27" s="492" t="s">
        <v>779</v>
      </c>
      <c r="BF27" s="493"/>
      <c r="BG27" s="493"/>
      <c r="BH27" s="493"/>
      <c r="BI27" s="493"/>
      <c r="BJ27" s="493"/>
      <c r="BK27" s="493"/>
      <c r="BL27" s="493"/>
      <c r="BM27" s="493"/>
      <c r="BN27" s="493"/>
      <c r="BO27" s="493"/>
      <c r="BP27" s="493"/>
      <c r="BQ27" s="493"/>
      <c r="BR27" s="493"/>
      <c r="BS27" s="493"/>
      <c r="BT27" s="493"/>
      <c r="BU27" s="493"/>
      <c r="BV27" s="493"/>
      <c r="BW27" s="493"/>
      <c r="BX27" s="493"/>
      <c r="BY27" s="493"/>
      <c r="BZ27" s="494"/>
      <c r="CB27" s="173"/>
    </row>
    <row r="28" spans="2:80" ht="16.649999999999999" customHeight="1">
      <c r="B28" s="174"/>
      <c r="D28" s="443"/>
      <c r="E28" s="444"/>
      <c r="F28" s="480" t="s">
        <v>780</v>
      </c>
      <c r="G28" s="481"/>
      <c r="H28" s="481"/>
      <c r="I28" s="481"/>
      <c r="J28" s="481"/>
      <c r="K28" s="481"/>
      <c r="L28" s="481"/>
      <c r="M28" s="481"/>
      <c r="N28" s="481"/>
      <c r="O28" s="481"/>
      <c r="P28" s="481"/>
      <c r="Q28" s="481"/>
      <c r="R28" s="481"/>
      <c r="S28" s="481"/>
      <c r="T28" s="481"/>
      <c r="U28" s="481"/>
      <c r="V28" s="482"/>
      <c r="W28" s="500">
        <v>3</v>
      </c>
      <c r="X28" s="489"/>
      <c r="Y28" s="489">
        <v>3</v>
      </c>
      <c r="Z28" s="489"/>
      <c r="AA28" s="489">
        <v>1</v>
      </c>
      <c r="AB28" s="489"/>
      <c r="AC28" s="489">
        <v>1</v>
      </c>
      <c r="AD28" s="489"/>
      <c r="AE28" s="489">
        <v>6</v>
      </c>
      <c r="AF28" s="489"/>
      <c r="AG28" s="489">
        <v>1</v>
      </c>
      <c r="AH28" s="490"/>
      <c r="AI28" s="491">
        <v>0</v>
      </c>
      <c r="AJ28" s="484"/>
      <c r="AK28" s="484">
        <v>2</v>
      </c>
      <c r="AL28" s="484"/>
      <c r="AM28" s="484">
        <v>9</v>
      </c>
      <c r="AN28" s="484"/>
      <c r="AO28" s="484">
        <v>2</v>
      </c>
      <c r="AP28" s="485"/>
      <c r="AQ28" s="488">
        <v>2</v>
      </c>
      <c r="AR28" s="489"/>
      <c r="AS28" s="489">
        <v>0</v>
      </c>
      <c r="AT28" s="490"/>
      <c r="AU28" s="486">
        <v>0</v>
      </c>
      <c r="AV28" s="484"/>
      <c r="AW28" s="484">
        <v>5</v>
      </c>
      <c r="AX28" s="484"/>
      <c r="AY28" s="484">
        <v>8</v>
      </c>
      <c r="AZ28" s="484"/>
      <c r="BA28" s="484">
        <v>4</v>
      </c>
      <c r="BB28" s="484"/>
      <c r="BC28" s="484">
        <v>0</v>
      </c>
      <c r="BD28" s="485"/>
      <c r="BE28" s="486"/>
      <c r="BF28" s="484"/>
      <c r="BG28" s="484"/>
      <c r="BH28" s="484"/>
      <c r="BI28" s="484"/>
      <c r="BJ28" s="484"/>
      <c r="BK28" s="484"/>
      <c r="BL28" s="484"/>
      <c r="BM28" s="484"/>
      <c r="BN28" s="484"/>
      <c r="BO28" s="484"/>
      <c r="BP28" s="484"/>
      <c r="BQ28" s="484"/>
      <c r="BR28" s="484"/>
      <c r="BS28" s="484"/>
      <c r="BT28" s="484"/>
      <c r="BU28" s="484"/>
      <c r="BV28" s="484"/>
      <c r="BW28" s="484"/>
      <c r="BX28" s="484"/>
      <c r="BY28" s="484"/>
      <c r="BZ28" s="487"/>
      <c r="CB28" s="173"/>
    </row>
    <row r="29" spans="2:80" ht="16.649999999999999" customHeight="1">
      <c r="B29" s="174"/>
      <c r="D29" s="443"/>
      <c r="E29" s="444"/>
      <c r="F29" s="480" t="s">
        <v>781</v>
      </c>
      <c r="G29" s="481"/>
      <c r="H29" s="481"/>
      <c r="I29" s="481"/>
      <c r="J29" s="481"/>
      <c r="K29" s="481"/>
      <c r="L29" s="481"/>
      <c r="M29" s="481"/>
      <c r="N29" s="481"/>
      <c r="O29" s="481"/>
      <c r="P29" s="481"/>
      <c r="Q29" s="481"/>
      <c r="R29" s="481"/>
      <c r="S29" s="481"/>
      <c r="T29" s="481"/>
      <c r="U29" s="481"/>
      <c r="V29" s="482"/>
      <c r="W29" s="483">
        <v>3</v>
      </c>
      <c r="X29" s="478"/>
      <c r="Y29" s="478">
        <v>3</v>
      </c>
      <c r="Z29" s="478"/>
      <c r="AA29" s="478">
        <v>1</v>
      </c>
      <c r="AB29" s="478"/>
      <c r="AC29" s="478">
        <v>5</v>
      </c>
      <c r="AD29" s="478"/>
      <c r="AE29" s="478">
        <v>6</v>
      </c>
      <c r="AF29" s="478"/>
      <c r="AG29" s="478">
        <v>1</v>
      </c>
      <c r="AH29" s="479"/>
      <c r="AI29" s="429">
        <v>0</v>
      </c>
      <c r="AJ29" s="413"/>
      <c r="AK29" s="413">
        <v>3</v>
      </c>
      <c r="AL29" s="413"/>
      <c r="AM29" s="413">
        <v>2</v>
      </c>
      <c r="AN29" s="413"/>
      <c r="AO29" s="413">
        <v>2</v>
      </c>
      <c r="AP29" s="433"/>
      <c r="AQ29" s="477">
        <v>0</v>
      </c>
      <c r="AR29" s="478"/>
      <c r="AS29" s="478">
        <v>5</v>
      </c>
      <c r="AT29" s="479"/>
      <c r="AU29" s="417">
        <v>0</v>
      </c>
      <c r="AV29" s="413"/>
      <c r="AW29" s="413">
        <v>1</v>
      </c>
      <c r="AX29" s="413"/>
      <c r="AY29" s="413">
        <v>6</v>
      </c>
      <c r="AZ29" s="413"/>
      <c r="BA29" s="413">
        <v>1</v>
      </c>
      <c r="BB29" s="413"/>
      <c r="BC29" s="413">
        <v>0</v>
      </c>
      <c r="BD29" s="433"/>
      <c r="BE29" s="417"/>
      <c r="BF29" s="413"/>
      <c r="BG29" s="413"/>
      <c r="BH29" s="413"/>
      <c r="BI29" s="413"/>
      <c r="BJ29" s="413"/>
      <c r="BK29" s="413"/>
      <c r="BL29" s="413"/>
      <c r="BM29" s="413"/>
      <c r="BN29" s="413"/>
      <c r="BO29" s="413"/>
      <c r="BP29" s="413"/>
      <c r="BQ29" s="413"/>
      <c r="BR29" s="413"/>
      <c r="BS29" s="413"/>
      <c r="BT29" s="413"/>
      <c r="BU29" s="413"/>
      <c r="BV29" s="413"/>
      <c r="BW29" s="413"/>
      <c r="BX29" s="413"/>
      <c r="BY29" s="413"/>
      <c r="BZ29" s="431"/>
      <c r="CB29" s="173"/>
    </row>
    <row r="30" spans="2:80" ht="16.649999999999999" customHeight="1">
      <c r="B30" s="174"/>
      <c r="D30" s="443"/>
      <c r="E30" s="444"/>
      <c r="F30" s="474" t="s">
        <v>782</v>
      </c>
      <c r="G30" s="475"/>
      <c r="H30" s="475"/>
      <c r="I30" s="475"/>
      <c r="J30" s="475"/>
      <c r="K30" s="475"/>
      <c r="L30" s="475"/>
      <c r="M30" s="475"/>
      <c r="N30" s="475"/>
      <c r="O30" s="475"/>
      <c r="P30" s="475"/>
      <c r="Q30" s="475"/>
      <c r="R30" s="475"/>
      <c r="S30" s="475"/>
      <c r="T30" s="475"/>
      <c r="U30" s="475"/>
      <c r="V30" s="476"/>
      <c r="W30" s="429">
        <v>3</v>
      </c>
      <c r="X30" s="413"/>
      <c r="Y30" s="413">
        <v>3</v>
      </c>
      <c r="Z30" s="413"/>
      <c r="AA30" s="413">
        <v>6</v>
      </c>
      <c r="AB30" s="413"/>
      <c r="AC30" s="413">
        <v>0</v>
      </c>
      <c r="AD30" s="413"/>
      <c r="AE30" s="413">
        <v>3</v>
      </c>
      <c r="AF30" s="413"/>
      <c r="AG30" s="413">
        <v>7</v>
      </c>
      <c r="AH30" s="431"/>
      <c r="AI30" s="429">
        <v>0</v>
      </c>
      <c r="AJ30" s="413"/>
      <c r="AK30" s="413">
        <v>0</v>
      </c>
      <c r="AL30" s="413"/>
      <c r="AM30" s="413">
        <v>1</v>
      </c>
      <c r="AN30" s="413"/>
      <c r="AO30" s="413">
        <v>0</v>
      </c>
      <c r="AP30" s="433"/>
      <c r="AQ30" s="417">
        <v>2</v>
      </c>
      <c r="AR30" s="413"/>
      <c r="AS30" s="413">
        <v>5</v>
      </c>
      <c r="AT30" s="431"/>
      <c r="AU30" s="417">
        <v>0</v>
      </c>
      <c r="AV30" s="413"/>
      <c r="AW30" s="413">
        <v>0</v>
      </c>
      <c r="AX30" s="413"/>
      <c r="AY30" s="413">
        <v>2</v>
      </c>
      <c r="AZ30" s="413"/>
      <c r="BA30" s="413">
        <v>5</v>
      </c>
      <c r="BB30" s="413"/>
      <c r="BC30" s="413">
        <v>0</v>
      </c>
      <c r="BD30" s="433"/>
      <c r="BE30" s="417"/>
      <c r="BF30" s="413"/>
      <c r="BG30" s="413"/>
      <c r="BH30" s="413"/>
      <c r="BI30" s="413"/>
      <c r="BJ30" s="413"/>
      <c r="BK30" s="413"/>
      <c r="BL30" s="413"/>
      <c r="BM30" s="413"/>
      <c r="BN30" s="413"/>
      <c r="BO30" s="413"/>
      <c r="BP30" s="413"/>
      <c r="BQ30" s="413"/>
      <c r="BR30" s="413"/>
      <c r="BS30" s="413"/>
      <c r="BT30" s="413"/>
      <c r="BU30" s="413"/>
      <c r="BV30" s="413"/>
      <c r="BW30" s="413"/>
      <c r="BX30" s="413"/>
      <c r="BY30" s="413"/>
      <c r="BZ30" s="431"/>
      <c r="CB30" s="173"/>
    </row>
    <row r="31" spans="2:80" ht="16.649999999999999" customHeight="1">
      <c r="B31" s="174"/>
      <c r="D31" s="443"/>
      <c r="E31" s="444"/>
      <c r="F31" s="480" t="s">
        <v>783</v>
      </c>
      <c r="G31" s="481"/>
      <c r="H31" s="481"/>
      <c r="I31" s="481"/>
      <c r="J31" s="481"/>
      <c r="K31" s="481"/>
      <c r="L31" s="481"/>
      <c r="M31" s="481"/>
      <c r="N31" s="481"/>
      <c r="O31" s="481"/>
      <c r="P31" s="481"/>
      <c r="Q31" s="481"/>
      <c r="R31" s="481"/>
      <c r="S31" s="481"/>
      <c r="T31" s="481"/>
      <c r="U31" s="481"/>
      <c r="V31" s="482"/>
      <c r="W31" s="483">
        <v>3</v>
      </c>
      <c r="X31" s="478"/>
      <c r="Y31" s="478">
        <v>3</v>
      </c>
      <c r="Z31" s="478"/>
      <c r="AA31" s="478">
        <v>5</v>
      </c>
      <c r="AB31" s="478"/>
      <c r="AC31" s="478">
        <v>6</v>
      </c>
      <c r="AD31" s="478"/>
      <c r="AE31" s="478">
        <v>2</v>
      </c>
      <c r="AF31" s="478"/>
      <c r="AG31" s="478">
        <v>0</v>
      </c>
      <c r="AH31" s="479"/>
      <c r="AI31" s="429">
        <v>0</v>
      </c>
      <c r="AJ31" s="413"/>
      <c r="AK31" s="413">
        <v>3</v>
      </c>
      <c r="AL31" s="413"/>
      <c r="AM31" s="413">
        <v>3</v>
      </c>
      <c r="AN31" s="413"/>
      <c r="AO31" s="413">
        <v>6</v>
      </c>
      <c r="AP31" s="433"/>
      <c r="AQ31" s="477">
        <v>1</v>
      </c>
      <c r="AR31" s="478"/>
      <c r="AS31" s="478">
        <v>8</v>
      </c>
      <c r="AT31" s="479"/>
      <c r="AU31" s="417">
        <v>0</v>
      </c>
      <c r="AV31" s="413"/>
      <c r="AW31" s="413">
        <v>6</v>
      </c>
      <c r="AX31" s="413"/>
      <c r="AY31" s="413">
        <v>3</v>
      </c>
      <c r="AZ31" s="413"/>
      <c r="BA31" s="413">
        <v>8</v>
      </c>
      <c r="BB31" s="413"/>
      <c r="BC31" s="413">
        <v>4</v>
      </c>
      <c r="BD31" s="433"/>
      <c r="BE31" s="417"/>
      <c r="BF31" s="413"/>
      <c r="BG31" s="413"/>
      <c r="BH31" s="413"/>
      <c r="BI31" s="413"/>
      <c r="BJ31" s="413"/>
      <c r="BK31" s="413"/>
      <c r="BL31" s="413"/>
      <c r="BM31" s="413"/>
      <c r="BN31" s="413"/>
      <c r="BO31" s="413"/>
      <c r="BP31" s="413"/>
      <c r="BQ31" s="413"/>
      <c r="BR31" s="413"/>
      <c r="BS31" s="413"/>
      <c r="BT31" s="413"/>
      <c r="BU31" s="413"/>
      <c r="BV31" s="413"/>
      <c r="BW31" s="413"/>
      <c r="BX31" s="413"/>
      <c r="BY31" s="413"/>
      <c r="BZ31" s="431"/>
      <c r="CB31" s="173"/>
    </row>
    <row r="32" spans="2:80" ht="16.649999999999999" customHeight="1">
      <c r="B32" s="174"/>
      <c r="D32" s="443"/>
      <c r="E32" s="444"/>
      <c r="F32" s="474" t="s">
        <v>784</v>
      </c>
      <c r="G32" s="475"/>
      <c r="H32" s="475"/>
      <c r="I32" s="475"/>
      <c r="J32" s="475"/>
      <c r="K32" s="475"/>
      <c r="L32" s="475"/>
      <c r="M32" s="475"/>
      <c r="N32" s="475"/>
      <c r="O32" s="475"/>
      <c r="P32" s="475"/>
      <c r="Q32" s="475"/>
      <c r="R32" s="475"/>
      <c r="S32" s="475"/>
      <c r="T32" s="475"/>
      <c r="U32" s="475"/>
      <c r="V32" s="476"/>
      <c r="W32" s="429">
        <v>3</v>
      </c>
      <c r="X32" s="413"/>
      <c r="Y32" s="413">
        <v>3</v>
      </c>
      <c r="Z32" s="413"/>
      <c r="AA32" s="413">
        <v>5</v>
      </c>
      <c r="AB32" s="413"/>
      <c r="AC32" s="413">
        <v>6</v>
      </c>
      <c r="AD32" s="413"/>
      <c r="AE32" s="413">
        <v>4</v>
      </c>
      <c r="AF32" s="413"/>
      <c r="AG32" s="413">
        <v>0</v>
      </c>
      <c r="AH32" s="431"/>
      <c r="AI32" s="429">
        <v>0</v>
      </c>
      <c r="AJ32" s="413"/>
      <c r="AK32" s="413">
        <v>0</v>
      </c>
      <c r="AL32" s="413"/>
      <c r="AM32" s="413">
        <v>1</v>
      </c>
      <c r="AN32" s="413"/>
      <c r="AO32" s="413">
        <v>0</v>
      </c>
      <c r="AP32" s="433"/>
      <c r="AQ32" s="417">
        <v>0</v>
      </c>
      <c r="AR32" s="413"/>
      <c r="AS32" s="413">
        <v>7</v>
      </c>
      <c r="AT32" s="431"/>
      <c r="AU32" s="417">
        <v>0</v>
      </c>
      <c r="AV32" s="413"/>
      <c r="AW32" s="413">
        <v>0</v>
      </c>
      <c r="AX32" s="413"/>
      <c r="AY32" s="413">
        <v>0</v>
      </c>
      <c r="AZ32" s="413"/>
      <c r="BA32" s="413">
        <v>7</v>
      </c>
      <c r="BB32" s="413"/>
      <c r="BC32" s="413">
        <v>0</v>
      </c>
      <c r="BD32" s="433"/>
      <c r="BE32" s="417"/>
      <c r="BF32" s="413"/>
      <c r="BG32" s="413"/>
      <c r="BH32" s="413"/>
      <c r="BI32" s="413"/>
      <c r="BJ32" s="413"/>
      <c r="BK32" s="413"/>
      <c r="BL32" s="413"/>
      <c r="BM32" s="413"/>
      <c r="BN32" s="413"/>
      <c r="BO32" s="413"/>
      <c r="BP32" s="413"/>
      <c r="BQ32" s="413"/>
      <c r="BR32" s="413"/>
      <c r="BS32" s="413"/>
      <c r="BT32" s="413"/>
      <c r="BU32" s="413"/>
      <c r="BV32" s="413"/>
      <c r="BW32" s="413"/>
      <c r="BX32" s="413"/>
      <c r="BY32" s="413"/>
      <c r="BZ32" s="431"/>
      <c r="CB32" s="173"/>
    </row>
    <row r="33" spans="2:80" ht="16.649999999999999" customHeight="1">
      <c r="B33" s="174"/>
      <c r="D33" s="443"/>
      <c r="E33" s="444"/>
      <c r="F33" s="474"/>
      <c r="G33" s="475"/>
      <c r="H33" s="475"/>
      <c r="I33" s="475"/>
      <c r="J33" s="475"/>
      <c r="K33" s="475"/>
      <c r="L33" s="475"/>
      <c r="M33" s="475"/>
      <c r="N33" s="475"/>
      <c r="O33" s="475"/>
      <c r="P33" s="475"/>
      <c r="Q33" s="475"/>
      <c r="R33" s="475"/>
      <c r="S33" s="475"/>
      <c r="T33" s="475"/>
      <c r="U33" s="475"/>
      <c r="V33" s="476"/>
      <c r="W33" s="429"/>
      <c r="X33" s="413"/>
      <c r="Y33" s="413"/>
      <c r="Z33" s="413"/>
      <c r="AA33" s="413"/>
      <c r="AB33" s="413"/>
      <c r="AC33" s="413"/>
      <c r="AD33" s="413"/>
      <c r="AE33" s="413"/>
      <c r="AF33" s="413"/>
      <c r="AG33" s="413"/>
      <c r="AH33" s="431"/>
      <c r="AI33" s="429"/>
      <c r="AJ33" s="413"/>
      <c r="AK33" s="413"/>
      <c r="AL33" s="413"/>
      <c r="AM33" s="413"/>
      <c r="AN33" s="413"/>
      <c r="AO33" s="413"/>
      <c r="AP33" s="433"/>
      <c r="AQ33" s="417"/>
      <c r="AR33" s="413"/>
      <c r="AS33" s="413"/>
      <c r="AT33" s="431"/>
      <c r="AU33" s="417"/>
      <c r="AV33" s="413"/>
      <c r="AW33" s="413"/>
      <c r="AX33" s="413"/>
      <c r="AY33" s="413"/>
      <c r="AZ33" s="413"/>
      <c r="BA33" s="413"/>
      <c r="BB33" s="413"/>
      <c r="BC33" s="413"/>
      <c r="BD33" s="433"/>
      <c r="BE33" s="417"/>
      <c r="BF33" s="413"/>
      <c r="BG33" s="413"/>
      <c r="BH33" s="413"/>
      <c r="BI33" s="413"/>
      <c r="BJ33" s="413"/>
      <c r="BK33" s="413"/>
      <c r="BL33" s="413"/>
      <c r="BM33" s="413"/>
      <c r="BN33" s="413"/>
      <c r="BO33" s="413"/>
      <c r="BP33" s="413"/>
      <c r="BQ33" s="413"/>
      <c r="BR33" s="413"/>
      <c r="BS33" s="413"/>
      <c r="BT33" s="413"/>
      <c r="BU33" s="413"/>
      <c r="BV33" s="413"/>
      <c r="BW33" s="413"/>
      <c r="BX33" s="413"/>
      <c r="BY33" s="413"/>
      <c r="BZ33" s="431"/>
      <c r="CB33" s="173"/>
    </row>
    <row r="34" spans="2:80" ht="16.649999999999999" customHeight="1">
      <c r="B34" s="174"/>
      <c r="D34" s="443"/>
      <c r="E34" s="444"/>
      <c r="F34" s="474"/>
      <c r="G34" s="475"/>
      <c r="H34" s="475"/>
      <c r="I34" s="475"/>
      <c r="J34" s="475"/>
      <c r="K34" s="475"/>
      <c r="L34" s="475"/>
      <c r="M34" s="475"/>
      <c r="N34" s="475"/>
      <c r="O34" s="475"/>
      <c r="P34" s="475"/>
      <c r="Q34" s="475"/>
      <c r="R34" s="475"/>
      <c r="S34" s="475"/>
      <c r="T34" s="475"/>
      <c r="U34" s="475"/>
      <c r="V34" s="476"/>
      <c r="W34" s="429"/>
      <c r="X34" s="413"/>
      <c r="Y34" s="413"/>
      <c r="Z34" s="413"/>
      <c r="AA34" s="413"/>
      <c r="AB34" s="413"/>
      <c r="AC34" s="413"/>
      <c r="AD34" s="413"/>
      <c r="AE34" s="413"/>
      <c r="AF34" s="413"/>
      <c r="AG34" s="413"/>
      <c r="AH34" s="431"/>
      <c r="AI34" s="429"/>
      <c r="AJ34" s="413"/>
      <c r="AK34" s="413"/>
      <c r="AL34" s="413"/>
      <c r="AM34" s="413"/>
      <c r="AN34" s="413"/>
      <c r="AO34" s="413"/>
      <c r="AP34" s="433"/>
      <c r="AQ34" s="417"/>
      <c r="AR34" s="413"/>
      <c r="AS34" s="413"/>
      <c r="AT34" s="431"/>
      <c r="AU34" s="417"/>
      <c r="AV34" s="413"/>
      <c r="AW34" s="413"/>
      <c r="AX34" s="413"/>
      <c r="AY34" s="413"/>
      <c r="AZ34" s="413"/>
      <c r="BA34" s="413"/>
      <c r="BB34" s="413"/>
      <c r="BC34" s="413"/>
      <c r="BD34" s="433"/>
      <c r="BE34" s="417"/>
      <c r="BF34" s="413"/>
      <c r="BG34" s="413"/>
      <c r="BH34" s="413"/>
      <c r="BI34" s="413"/>
      <c r="BJ34" s="413"/>
      <c r="BK34" s="413"/>
      <c r="BL34" s="413"/>
      <c r="BM34" s="413"/>
      <c r="BN34" s="413"/>
      <c r="BO34" s="413"/>
      <c r="BP34" s="413"/>
      <c r="BQ34" s="413"/>
      <c r="BR34" s="413"/>
      <c r="BS34" s="413"/>
      <c r="BT34" s="413"/>
      <c r="BU34" s="413"/>
      <c r="BV34" s="413"/>
      <c r="BW34" s="413"/>
      <c r="BX34" s="413"/>
      <c r="BY34" s="413"/>
      <c r="BZ34" s="431"/>
      <c r="CB34" s="173"/>
    </row>
    <row r="35" spans="2:80" ht="16.649999999999999" customHeight="1">
      <c r="B35" s="174"/>
      <c r="D35" s="443"/>
      <c r="E35" s="444"/>
      <c r="F35" s="474"/>
      <c r="G35" s="475"/>
      <c r="H35" s="475"/>
      <c r="I35" s="475"/>
      <c r="J35" s="475"/>
      <c r="K35" s="475"/>
      <c r="L35" s="475"/>
      <c r="M35" s="475"/>
      <c r="N35" s="475"/>
      <c r="O35" s="475"/>
      <c r="P35" s="475"/>
      <c r="Q35" s="475"/>
      <c r="R35" s="475"/>
      <c r="S35" s="475"/>
      <c r="T35" s="475"/>
      <c r="U35" s="475"/>
      <c r="V35" s="476"/>
      <c r="W35" s="429"/>
      <c r="X35" s="413"/>
      <c r="Y35" s="413"/>
      <c r="Z35" s="413"/>
      <c r="AA35" s="413"/>
      <c r="AB35" s="413"/>
      <c r="AC35" s="413"/>
      <c r="AD35" s="413"/>
      <c r="AE35" s="413"/>
      <c r="AF35" s="413"/>
      <c r="AG35" s="413"/>
      <c r="AH35" s="431"/>
      <c r="AI35" s="429"/>
      <c r="AJ35" s="413"/>
      <c r="AK35" s="413"/>
      <c r="AL35" s="413"/>
      <c r="AM35" s="413"/>
      <c r="AN35" s="413"/>
      <c r="AO35" s="413"/>
      <c r="AP35" s="433"/>
      <c r="AQ35" s="417"/>
      <c r="AR35" s="413"/>
      <c r="AS35" s="413"/>
      <c r="AT35" s="431"/>
      <c r="AU35" s="417"/>
      <c r="AV35" s="413"/>
      <c r="AW35" s="413"/>
      <c r="AX35" s="413"/>
      <c r="AY35" s="413"/>
      <c r="AZ35" s="413"/>
      <c r="BA35" s="413"/>
      <c r="BB35" s="413"/>
      <c r="BC35" s="413"/>
      <c r="BD35" s="433"/>
      <c r="BE35" s="417"/>
      <c r="BF35" s="413"/>
      <c r="BG35" s="413"/>
      <c r="BH35" s="413"/>
      <c r="BI35" s="413"/>
      <c r="BJ35" s="413"/>
      <c r="BK35" s="413"/>
      <c r="BL35" s="413"/>
      <c r="BM35" s="413"/>
      <c r="BN35" s="413"/>
      <c r="BO35" s="413"/>
      <c r="BP35" s="413"/>
      <c r="BQ35" s="413"/>
      <c r="BR35" s="413"/>
      <c r="BS35" s="413"/>
      <c r="BT35" s="413"/>
      <c r="BU35" s="413"/>
      <c r="BV35" s="413"/>
      <c r="BW35" s="413"/>
      <c r="BX35" s="413"/>
      <c r="BY35" s="413"/>
      <c r="BZ35" s="431"/>
      <c r="CB35" s="173"/>
    </row>
    <row r="36" spans="2:80" ht="16.649999999999999" customHeight="1">
      <c r="B36" s="174"/>
      <c r="D36" s="443"/>
      <c r="E36" s="444"/>
      <c r="F36" s="474"/>
      <c r="G36" s="475"/>
      <c r="H36" s="475"/>
      <c r="I36" s="475"/>
      <c r="J36" s="475"/>
      <c r="K36" s="475"/>
      <c r="L36" s="475"/>
      <c r="M36" s="475"/>
      <c r="N36" s="475"/>
      <c r="O36" s="475"/>
      <c r="P36" s="475"/>
      <c r="Q36" s="475"/>
      <c r="R36" s="475"/>
      <c r="S36" s="475"/>
      <c r="T36" s="475"/>
      <c r="U36" s="475"/>
      <c r="V36" s="476"/>
      <c r="W36" s="429"/>
      <c r="X36" s="413"/>
      <c r="Y36" s="413"/>
      <c r="Z36" s="413"/>
      <c r="AA36" s="413"/>
      <c r="AB36" s="413"/>
      <c r="AC36" s="413"/>
      <c r="AD36" s="413"/>
      <c r="AE36" s="413"/>
      <c r="AF36" s="413"/>
      <c r="AG36" s="413"/>
      <c r="AH36" s="431"/>
      <c r="AI36" s="429"/>
      <c r="AJ36" s="413"/>
      <c r="AK36" s="413"/>
      <c r="AL36" s="413"/>
      <c r="AM36" s="413"/>
      <c r="AN36" s="413"/>
      <c r="AO36" s="413"/>
      <c r="AP36" s="433"/>
      <c r="AQ36" s="417"/>
      <c r="AR36" s="413"/>
      <c r="AS36" s="413"/>
      <c r="AT36" s="431"/>
      <c r="AU36" s="417"/>
      <c r="AV36" s="413"/>
      <c r="AW36" s="413"/>
      <c r="AX36" s="413"/>
      <c r="AY36" s="413"/>
      <c r="AZ36" s="413"/>
      <c r="BA36" s="413"/>
      <c r="BB36" s="413"/>
      <c r="BC36" s="413"/>
      <c r="BD36" s="433"/>
      <c r="BE36" s="417"/>
      <c r="BF36" s="413"/>
      <c r="BG36" s="413"/>
      <c r="BH36" s="413"/>
      <c r="BI36" s="413"/>
      <c r="BJ36" s="413"/>
      <c r="BK36" s="413"/>
      <c r="BL36" s="413"/>
      <c r="BM36" s="413"/>
      <c r="BN36" s="413"/>
      <c r="BO36" s="413"/>
      <c r="BP36" s="413"/>
      <c r="BQ36" s="413"/>
      <c r="BR36" s="413"/>
      <c r="BS36" s="413"/>
      <c r="BT36" s="413"/>
      <c r="BU36" s="413"/>
      <c r="BV36" s="413"/>
      <c r="BW36" s="413"/>
      <c r="BX36" s="413"/>
      <c r="BY36" s="413"/>
      <c r="BZ36" s="431"/>
      <c r="CB36" s="173"/>
    </row>
    <row r="37" spans="2:80" ht="16.649999999999999" customHeight="1" thickBot="1">
      <c r="B37" s="174"/>
      <c r="D37" s="445"/>
      <c r="E37" s="446"/>
      <c r="F37" s="470"/>
      <c r="G37" s="471"/>
      <c r="H37" s="471"/>
      <c r="I37" s="471"/>
      <c r="J37" s="471"/>
      <c r="K37" s="471"/>
      <c r="L37" s="471"/>
      <c r="M37" s="471"/>
      <c r="N37" s="471"/>
      <c r="O37" s="471"/>
      <c r="P37" s="471"/>
      <c r="Q37" s="471"/>
      <c r="R37" s="471"/>
      <c r="S37" s="471"/>
      <c r="T37" s="471"/>
      <c r="U37" s="471"/>
      <c r="V37" s="472"/>
      <c r="W37" s="379"/>
      <c r="X37" s="366"/>
      <c r="Y37" s="366"/>
      <c r="Z37" s="366"/>
      <c r="AA37" s="366"/>
      <c r="AB37" s="366"/>
      <c r="AC37" s="366"/>
      <c r="AD37" s="366"/>
      <c r="AE37" s="366"/>
      <c r="AF37" s="366"/>
      <c r="AG37" s="366"/>
      <c r="AH37" s="367"/>
      <c r="AI37" s="379"/>
      <c r="AJ37" s="366"/>
      <c r="AK37" s="366"/>
      <c r="AL37" s="366"/>
      <c r="AM37" s="366"/>
      <c r="AN37" s="366"/>
      <c r="AO37" s="366"/>
      <c r="AP37" s="390"/>
      <c r="AQ37" s="373"/>
      <c r="AR37" s="366"/>
      <c r="AS37" s="366"/>
      <c r="AT37" s="367"/>
      <c r="AU37" s="373"/>
      <c r="AV37" s="366"/>
      <c r="AW37" s="366"/>
      <c r="AX37" s="366"/>
      <c r="AY37" s="366"/>
      <c r="AZ37" s="366"/>
      <c r="BA37" s="366"/>
      <c r="BB37" s="366"/>
      <c r="BC37" s="366"/>
      <c r="BD37" s="390"/>
      <c r="BE37" s="373"/>
      <c r="BF37" s="366"/>
      <c r="BG37" s="366"/>
      <c r="BH37" s="366"/>
      <c r="BI37" s="366"/>
      <c r="BJ37" s="366"/>
      <c r="BK37" s="366"/>
      <c r="BL37" s="366"/>
      <c r="BM37" s="366"/>
      <c r="BN37" s="366"/>
      <c r="BO37" s="366"/>
      <c r="BP37" s="366"/>
      <c r="BQ37" s="366"/>
      <c r="BR37" s="366"/>
      <c r="BS37" s="366"/>
      <c r="BT37" s="366"/>
      <c r="BU37" s="366"/>
      <c r="BV37" s="366"/>
      <c r="BW37" s="366"/>
      <c r="BX37" s="366"/>
      <c r="BY37" s="366"/>
      <c r="BZ37" s="367"/>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63" t="s">
        <v>785</v>
      </c>
      <c r="E39" s="464"/>
      <c r="F39" s="464"/>
      <c r="G39" s="464"/>
      <c r="H39" s="464"/>
      <c r="I39" s="467" t="s">
        <v>786</v>
      </c>
      <c r="J39" s="468"/>
      <c r="K39" s="468"/>
      <c r="L39" s="468"/>
      <c r="M39" s="468"/>
      <c r="N39" s="468"/>
      <c r="O39" s="468"/>
      <c r="P39" s="468"/>
      <c r="Q39" s="468"/>
      <c r="R39" s="469"/>
      <c r="S39" s="473" t="s">
        <v>753</v>
      </c>
      <c r="T39" s="434"/>
      <c r="U39" s="434"/>
      <c r="V39" s="434"/>
      <c r="W39" s="434"/>
      <c r="X39" s="434"/>
      <c r="Y39" s="434"/>
      <c r="Z39" s="434"/>
      <c r="AA39" s="434"/>
      <c r="AB39" s="434"/>
      <c r="AC39" s="434"/>
      <c r="AD39" s="434"/>
      <c r="AE39" s="434" t="s">
        <v>749</v>
      </c>
      <c r="AF39" s="434"/>
      <c r="AG39" s="434" t="s">
        <v>749</v>
      </c>
      <c r="AH39" s="434"/>
      <c r="AI39" s="434" t="s">
        <v>749</v>
      </c>
      <c r="AJ39" s="434"/>
      <c r="AK39" s="434" t="s">
        <v>749</v>
      </c>
      <c r="AL39" s="434"/>
      <c r="AM39" s="434" t="s">
        <v>749</v>
      </c>
      <c r="AN39" s="434"/>
      <c r="AO39" s="434" t="s">
        <v>749</v>
      </c>
      <c r="AP39" s="434"/>
      <c r="AQ39" s="434" t="s">
        <v>749</v>
      </c>
      <c r="AR39" s="434"/>
      <c r="AS39" s="434" t="s">
        <v>749</v>
      </c>
      <c r="AT39" s="434"/>
      <c r="AU39" s="434" t="s">
        <v>749</v>
      </c>
      <c r="AV39" s="434"/>
      <c r="AW39" s="434" t="s">
        <v>749</v>
      </c>
      <c r="AX39" s="435"/>
      <c r="AY39" s="454" t="s">
        <v>787</v>
      </c>
      <c r="AZ39" s="455"/>
      <c r="BA39" s="455"/>
      <c r="BB39" s="455"/>
      <c r="BC39" s="455"/>
      <c r="BD39" s="455"/>
      <c r="BE39" s="455"/>
      <c r="BF39" s="455"/>
      <c r="BG39" s="455"/>
      <c r="BH39" s="455"/>
      <c r="BI39" s="455"/>
      <c r="BJ39" s="455"/>
      <c r="BK39" s="455"/>
      <c r="BL39" s="455"/>
      <c r="BM39" s="455"/>
      <c r="BN39" s="455"/>
      <c r="BO39" s="455"/>
      <c r="BP39" s="455"/>
      <c r="BQ39" s="434" t="s">
        <v>749</v>
      </c>
      <c r="BR39" s="434"/>
      <c r="BS39" s="434" t="s">
        <v>749</v>
      </c>
      <c r="BT39" s="435"/>
      <c r="BU39" s="436"/>
      <c r="BV39" s="437"/>
      <c r="BW39" s="437"/>
      <c r="BX39" s="437"/>
      <c r="BY39" s="437"/>
      <c r="BZ39" s="438"/>
      <c r="CB39" s="173"/>
    </row>
    <row r="40" spans="2:80" ht="16.649999999999999" customHeight="1" thickBot="1">
      <c r="B40" s="174"/>
      <c r="D40" s="465"/>
      <c r="E40" s="466"/>
      <c r="F40" s="466"/>
      <c r="G40" s="466"/>
      <c r="H40" s="466"/>
      <c r="I40" s="470"/>
      <c r="J40" s="471"/>
      <c r="K40" s="471"/>
      <c r="L40" s="471"/>
      <c r="M40" s="471"/>
      <c r="N40" s="471"/>
      <c r="O40" s="471"/>
      <c r="P40" s="471"/>
      <c r="Q40" s="471"/>
      <c r="R40" s="472"/>
      <c r="S40" s="439" t="s">
        <v>765</v>
      </c>
      <c r="T40" s="440"/>
      <c r="U40" s="440"/>
      <c r="V40" s="440"/>
      <c r="W40" s="440"/>
      <c r="X40" s="440"/>
      <c r="Y40" s="440"/>
      <c r="Z40" s="440"/>
      <c r="AA40" s="440"/>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41" t="s">
        <v>789</v>
      </c>
      <c r="E42" s="442"/>
      <c r="F42" s="447" t="s">
        <v>790</v>
      </c>
      <c r="G42" s="448"/>
      <c r="H42" s="448"/>
      <c r="I42" s="448"/>
      <c r="J42" s="448"/>
      <c r="K42" s="448"/>
      <c r="L42" s="448"/>
      <c r="M42" s="448"/>
      <c r="N42" s="448"/>
      <c r="O42" s="448"/>
      <c r="P42" s="448"/>
      <c r="Q42" s="448"/>
      <c r="R42" s="449"/>
      <c r="S42" s="450" t="s">
        <v>749</v>
      </c>
      <c r="T42" s="451"/>
      <c r="U42" s="451" t="s">
        <v>749</v>
      </c>
      <c r="V42" s="451"/>
      <c r="W42" s="451"/>
      <c r="X42" s="451"/>
      <c r="Y42" s="451"/>
      <c r="Z42" s="451"/>
      <c r="AA42" s="451"/>
      <c r="AB42" s="451"/>
      <c r="AC42" s="451"/>
      <c r="AD42" s="452"/>
      <c r="AE42" s="453" t="s">
        <v>749</v>
      </c>
      <c r="AF42" s="451"/>
      <c r="AG42" s="451" t="s">
        <v>749</v>
      </c>
      <c r="AH42" s="451"/>
      <c r="AI42" s="451"/>
      <c r="AJ42" s="451"/>
      <c r="AK42" s="451"/>
      <c r="AL42" s="451"/>
      <c r="AM42" s="451"/>
      <c r="AN42" s="451"/>
      <c r="AO42" s="451"/>
      <c r="AP42" s="456"/>
      <c r="AQ42" s="457" t="s">
        <v>791</v>
      </c>
      <c r="AR42" s="458"/>
      <c r="AS42" s="458"/>
      <c r="AT42" s="458"/>
      <c r="AU42" s="458"/>
      <c r="AV42" s="458"/>
      <c r="AW42" s="458"/>
      <c r="AX42" s="458"/>
      <c r="AY42" s="458"/>
      <c r="AZ42" s="458"/>
      <c r="BA42" s="458"/>
      <c r="BB42" s="459"/>
      <c r="CB42" s="173"/>
    </row>
    <row r="43" spans="2:80" ht="16.649999999999999" customHeight="1">
      <c r="B43" s="174"/>
      <c r="D43" s="443"/>
      <c r="E43" s="444"/>
      <c r="F43" s="414" t="s">
        <v>792</v>
      </c>
      <c r="G43" s="415"/>
      <c r="H43" s="415"/>
      <c r="I43" s="415"/>
      <c r="J43" s="415"/>
      <c r="K43" s="415"/>
      <c r="L43" s="415"/>
      <c r="M43" s="415"/>
      <c r="N43" s="415"/>
      <c r="O43" s="415"/>
      <c r="P43" s="415"/>
      <c r="Q43" s="415"/>
      <c r="R43" s="416"/>
      <c r="S43" s="417" t="s">
        <v>749</v>
      </c>
      <c r="T43" s="413"/>
      <c r="U43" s="413" t="s">
        <v>749</v>
      </c>
      <c r="V43" s="413"/>
      <c r="W43" s="427" t="s">
        <v>84</v>
      </c>
      <c r="X43" s="427"/>
      <c r="Y43" s="427"/>
      <c r="Z43" s="427"/>
      <c r="AA43" s="427"/>
      <c r="AB43" s="427"/>
      <c r="AC43" s="427"/>
      <c r="AD43" s="428"/>
      <c r="AE43" s="429" t="s">
        <v>749</v>
      </c>
      <c r="AF43" s="413"/>
      <c r="AG43" s="413" t="s">
        <v>749</v>
      </c>
      <c r="AH43" s="413"/>
      <c r="AI43" s="427" t="s">
        <v>84</v>
      </c>
      <c r="AJ43" s="427"/>
      <c r="AK43" s="427"/>
      <c r="AL43" s="427"/>
      <c r="AM43" s="427"/>
      <c r="AN43" s="427"/>
      <c r="AO43" s="427"/>
      <c r="AP43" s="430"/>
      <c r="AQ43" s="460"/>
      <c r="AR43" s="461"/>
      <c r="AS43" s="461"/>
      <c r="AT43" s="461"/>
      <c r="AU43" s="461"/>
      <c r="AV43" s="461"/>
      <c r="AW43" s="461"/>
      <c r="AX43" s="461"/>
      <c r="AY43" s="461"/>
      <c r="AZ43" s="461"/>
      <c r="BA43" s="461"/>
      <c r="BB43" s="462"/>
      <c r="CB43" s="173"/>
    </row>
    <row r="44" spans="2:80" ht="16.649999999999999" customHeight="1">
      <c r="B44" s="174"/>
      <c r="D44" s="443"/>
      <c r="E44" s="444"/>
      <c r="F44" s="414" t="s">
        <v>793</v>
      </c>
      <c r="G44" s="415"/>
      <c r="H44" s="415"/>
      <c r="I44" s="415"/>
      <c r="J44" s="415"/>
      <c r="K44" s="415"/>
      <c r="L44" s="415"/>
      <c r="M44" s="415"/>
      <c r="N44" s="415"/>
      <c r="O44" s="415"/>
      <c r="P44" s="415"/>
      <c r="Q44" s="415"/>
      <c r="R44" s="416"/>
      <c r="S44" s="417" t="s">
        <v>749</v>
      </c>
      <c r="T44" s="413"/>
      <c r="U44" s="413" t="s">
        <v>749</v>
      </c>
      <c r="V44" s="413"/>
      <c r="W44" s="413" t="s">
        <v>749</v>
      </c>
      <c r="X44" s="413"/>
      <c r="Y44" s="413" t="s">
        <v>749</v>
      </c>
      <c r="Z44" s="413"/>
      <c r="AA44" s="413" t="s">
        <v>749</v>
      </c>
      <c r="AB44" s="413"/>
      <c r="AC44" s="413" t="s">
        <v>749</v>
      </c>
      <c r="AD44" s="431"/>
      <c r="AE44" s="429" t="s">
        <v>749</v>
      </c>
      <c r="AF44" s="413"/>
      <c r="AG44" s="413" t="s">
        <v>749</v>
      </c>
      <c r="AH44" s="413"/>
      <c r="AI44" s="413" t="s">
        <v>749</v>
      </c>
      <c r="AJ44" s="413"/>
      <c r="AK44" s="413" t="s">
        <v>749</v>
      </c>
      <c r="AL44" s="413"/>
      <c r="AM44" s="413" t="s">
        <v>749</v>
      </c>
      <c r="AN44" s="413"/>
      <c r="AO44" s="413" t="s">
        <v>749</v>
      </c>
      <c r="AP44" s="433"/>
      <c r="AQ44" s="417" t="s">
        <v>749</v>
      </c>
      <c r="AR44" s="413"/>
      <c r="AS44" s="413" t="s">
        <v>749</v>
      </c>
      <c r="AT44" s="413"/>
      <c r="AU44" s="413" t="s">
        <v>749</v>
      </c>
      <c r="AV44" s="413"/>
      <c r="AW44" s="413" t="s">
        <v>749</v>
      </c>
      <c r="AX44" s="413"/>
      <c r="AY44" s="413" t="s">
        <v>749</v>
      </c>
      <c r="AZ44" s="413"/>
      <c r="BA44" s="413" t="s">
        <v>749</v>
      </c>
      <c r="BB44" s="431"/>
      <c r="CB44" s="173"/>
    </row>
    <row r="45" spans="2:80" ht="16.649999999999999" customHeight="1">
      <c r="B45" s="174"/>
      <c r="D45" s="443"/>
      <c r="E45" s="444"/>
      <c r="F45" s="414" t="s">
        <v>794</v>
      </c>
      <c r="G45" s="415"/>
      <c r="H45" s="415"/>
      <c r="I45" s="415"/>
      <c r="J45" s="415"/>
      <c r="K45" s="415"/>
      <c r="L45" s="415"/>
      <c r="M45" s="415"/>
      <c r="N45" s="415"/>
      <c r="O45" s="415"/>
      <c r="P45" s="415"/>
      <c r="Q45" s="415"/>
      <c r="R45" s="416"/>
      <c r="S45" s="417" t="s">
        <v>749</v>
      </c>
      <c r="T45" s="413"/>
      <c r="U45" s="413" t="s">
        <v>749</v>
      </c>
      <c r="V45" s="413"/>
      <c r="W45" s="413" t="s">
        <v>749</v>
      </c>
      <c r="X45" s="413"/>
      <c r="Y45" s="413" t="s">
        <v>749</v>
      </c>
      <c r="Z45" s="413"/>
      <c r="AA45" s="424" t="s">
        <v>795</v>
      </c>
      <c r="AB45" s="424"/>
      <c r="AC45" s="424"/>
      <c r="AD45" s="432"/>
      <c r="AE45" s="429" t="s">
        <v>749</v>
      </c>
      <c r="AF45" s="413"/>
      <c r="AG45" s="413" t="s">
        <v>749</v>
      </c>
      <c r="AH45" s="413"/>
      <c r="AI45" s="413" t="s">
        <v>749</v>
      </c>
      <c r="AJ45" s="413"/>
      <c r="AK45" s="413" t="s">
        <v>749</v>
      </c>
      <c r="AL45" s="413"/>
      <c r="AM45" s="424" t="s">
        <v>795</v>
      </c>
      <c r="AN45" s="424"/>
      <c r="AO45" s="424"/>
      <c r="AP45" s="425"/>
      <c r="AQ45" s="426"/>
      <c r="AR45" s="418"/>
      <c r="AS45" s="418"/>
      <c r="AT45" s="418"/>
      <c r="AU45" s="418"/>
      <c r="AV45" s="418"/>
      <c r="AW45" s="418"/>
      <c r="AX45" s="418"/>
      <c r="AY45" s="418"/>
      <c r="AZ45" s="418"/>
      <c r="BA45" s="418"/>
      <c r="BB45" s="419"/>
      <c r="CB45" s="173"/>
    </row>
    <row r="46" spans="2:80" ht="16.649999999999999" customHeight="1" thickBot="1">
      <c r="B46" s="174"/>
      <c r="D46" s="443"/>
      <c r="E46" s="444"/>
      <c r="F46" s="420" t="s">
        <v>796</v>
      </c>
      <c r="G46" s="421"/>
      <c r="H46" s="421"/>
      <c r="I46" s="421"/>
      <c r="J46" s="421"/>
      <c r="K46" s="421"/>
      <c r="L46" s="421"/>
      <c r="M46" s="421"/>
      <c r="N46" s="421"/>
      <c r="O46" s="421"/>
      <c r="P46" s="421"/>
      <c r="Q46" s="421"/>
      <c r="R46" s="422"/>
      <c r="S46" s="408" t="s">
        <v>749</v>
      </c>
      <c r="T46" s="401"/>
      <c r="U46" s="401" t="s">
        <v>749</v>
      </c>
      <c r="V46" s="401"/>
      <c r="W46" s="401" t="s">
        <v>749</v>
      </c>
      <c r="X46" s="401"/>
      <c r="Y46" s="401" t="s">
        <v>749</v>
      </c>
      <c r="Z46" s="401"/>
      <c r="AA46" s="401" t="s">
        <v>749</v>
      </c>
      <c r="AB46" s="401"/>
      <c r="AC46" s="401" t="s">
        <v>749</v>
      </c>
      <c r="AD46" s="402"/>
      <c r="AE46" s="423" t="s">
        <v>749</v>
      </c>
      <c r="AF46" s="401"/>
      <c r="AG46" s="401" t="s">
        <v>749</v>
      </c>
      <c r="AH46" s="401"/>
      <c r="AI46" s="401" t="s">
        <v>749</v>
      </c>
      <c r="AJ46" s="401"/>
      <c r="AK46" s="401" t="s">
        <v>749</v>
      </c>
      <c r="AL46" s="401"/>
      <c r="AM46" s="401" t="s">
        <v>749</v>
      </c>
      <c r="AN46" s="401"/>
      <c r="AO46" s="401" t="s">
        <v>749</v>
      </c>
      <c r="AP46" s="407"/>
      <c r="AQ46" s="408" t="s">
        <v>749</v>
      </c>
      <c r="AR46" s="401"/>
      <c r="AS46" s="401" t="s">
        <v>749</v>
      </c>
      <c r="AT46" s="401"/>
      <c r="AU46" s="401" t="s">
        <v>749</v>
      </c>
      <c r="AV46" s="401"/>
      <c r="AW46" s="401" t="s">
        <v>749</v>
      </c>
      <c r="AX46" s="401"/>
      <c r="AY46" s="401" t="s">
        <v>749</v>
      </c>
      <c r="AZ46" s="401"/>
      <c r="BA46" s="401" t="s">
        <v>749</v>
      </c>
      <c r="BB46" s="402"/>
      <c r="CB46" s="173"/>
    </row>
    <row r="47" spans="2:80" ht="16.649999999999999" customHeight="1">
      <c r="B47" s="174"/>
      <c r="D47" s="443"/>
      <c r="E47" s="444"/>
      <c r="F47" s="403" t="s">
        <v>797</v>
      </c>
      <c r="G47" s="404"/>
      <c r="H47" s="404"/>
      <c r="I47" s="404"/>
      <c r="J47" s="404"/>
      <c r="K47" s="404"/>
      <c r="L47" s="404"/>
      <c r="M47" s="404"/>
      <c r="N47" s="404"/>
      <c r="O47" s="404"/>
      <c r="P47" s="404"/>
      <c r="Q47" s="404"/>
      <c r="R47" s="405"/>
      <c r="S47" s="406" t="s">
        <v>749</v>
      </c>
      <c r="T47" s="398"/>
      <c r="U47" s="398" t="s">
        <v>749</v>
      </c>
      <c r="V47" s="398"/>
      <c r="W47" s="398" t="s">
        <v>749</v>
      </c>
      <c r="X47" s="398"/>
      <c r="Y47" s="398" t="s">
        <v>749</v>
      </c>
      <c r="Z47" s="398"/>
      <c r="AA47" s="398" t="s">
        <v>749</v>
      </c>
      <c r="AB47" s="398"/>
      <c r="AC47" s="398" t="s">
        <v>749</v>
      </c>
      <c r="AD47" s="399"/>
      <c r="AE47" s="400" t="s">
        <v>749</v>
      </c>
      <c r="AF47" s="398"/>
      <c r="AG47" s="398" t="s">
        <v>749</v>
      </c>
      <c r="AH47" s="398"/>
      <c r="AI47" s="398" t="s">
        <v>749</v>
      </c>
      <c r="AJ47" s="398"/>
      <c r="AK47" s="398" t="s">
        <v>749</v>
      </c>
      <c r="AL47" s="398"/>
      <c r="AM47" s="398" t="s">
        <v>749</v>
      </c>
      <c r="AN47" s="398"/>
      <c r="AO47" s="398" t="s">
        <v>749</v>
      </c>
      <c r="AP47" s="411"/>
      <c r="AQ47" s="412"/>
      <c r="AR47" s="409"/>
      <c r="AS47" s="409"/>
      <c r="AT47" s="409"/>
      <c r="AU47" s="409"/>
      <c r="AV47" s="409"/>
      <c r="AW47" s="409"/>
      <c r="AX47" s="409"/>
      <c r="AY47" s="409"/>
      <c r="AZ47" s="409"/>
      <c r="BA47" s="409"/>
      <c r="BB47" s="410"/>
      <c r="CB47" s="173"/>
    </row>
    <row r="48" spans="2:80" ht="16.649999999999999" customHeight="1">
      <c r="B48" s="174"/>
      <c r="D48" s="443"/>
      <c r="E48" s="444"/>
      <c r="F48" s="392" t="s">
        <v>798</v>
      </c>
      <c r="G48" s="393"/>
      <c r="H48" s="393"/>
      <c r="I48" s="393"/>
      <c r="J48" s="393"/>
      <c r="K48" s="393"/>
      <c r="L48" s="393"/>
      <c r="M48" s="393"/>
      <c r="N48" s="393"/>
      <c r="O48" s="393"/>
      <c r="P48" s="393"/>
      <c r="Q48" s="393"/>
      <c r="R48" s="394"/>
      <c r="S48" s="395" t="s">
        <v>749</v>
      </c>
      <c r="T48" s="385"/>
      <c r="U48" s="385" t="s">
        <v>749</v>
      </c>
      <c r="V48" s="385"/>
      <c r="W48" s="385" t="s">
        <v>749</v>
      </c>
      <c r="X48" s="385"/>
      <c r="Y48" s="385" t="s">
        <v>749</v>
      </c>
      <c r="Z48" s="385"/>
      <c r="AA48" s="385" t="s">
        <v>749</v>
      </c>
      <c r="AB48" s="385"/>
      <c r="AC48" s="385" t="s">
        <v>749</v>
      </c>
      <c r="AD48" s="396"/>
      <c r="AE48" s="397" t="s">
        <v>749</v>
      </c>
      <c r="AF48" s="385"/>
      <c r="AG48" s="385" t="s">
        <v>749</v>
      </c>
      <c r="AH48" s="385"/>
      <c r="AI48" s="385" t="s">
        <v>749</v>
      </c>
      <c r="AJ48" s="385"/>
      <c r="AK48" s="385" t="s">
        <v>749</v>
      </c>
      <c r="AL48" s="385"/>
      <c r="AM48" s="385" t="s">
        <v>749</v>
      </c>
      <c r="AN48" s="385"/>
      <c r="AO48" s="385" t="s">
        <v>749</v>
      </c>
      <c r="AP48" s="386"/>
      <c r="AQ48" s="387"/>
      <c r="AR48" s="380"/>
      <c r="AS48" s="380"/>
      <c r="AT48" s="380"/>
      <c r="AU48" s="380"/>
      <c r="AV48" s="380"/>
      <c r="AW48" s="380"/>
      <c r="AX48" s="380"/>
      <c r="AY48" s="380"/>
      <c r="AZ48" s="380"/>
      <c r="BA48" s="380"/>
      <c r="BB48" s="381"/>
      <c r="CB48" s="173"/>
    </row>
    <row r="49" spans="2:80" ht="16.649999999999999" customHeight="1" thickBot="1">
      <c r="B49" s="174"/>
      <c r="D49" s="443"/>
      <c r="E49" s="444"/>
      <c r="F49" s="382" t="s">
        <v>799</v>
      </c>
      <c r="G49" s="383"/>
      <c r="H49" s="383"/>
      <c r="I49" s="383"/>
      <c r="J49" s="383"/>
      <c r="K49" s="383"/>
      <c r="L49" s="383"/>
      <c r="M49" s="383"/>
      <c r="N49" s="383"/>
      <c r="O49" s="383"/>
      <c r="P49" s="383"/>
      <c r="Q49" s="383"/>
      <c r="R49" s="384"/>
      <c r="S49" s="373" t="s">
        <v>749</v>
      </c>
      <c r="T49" s="366"/>
      <c r="U49" s="366" t="s">
        <v>749</v>
      </c>
      <c r="V49" s="366"/>
      <c r="W49" s="366" t="s">
        <v>749</v>
      </c>
      <c r="X49" s="366"/>
      <c r="Y49" s="366" t="s">
        <v>749</v>
      </c>
      <c r="Z49" s="366"/>
      <c r="AA49" s="366" t="s">
        <v>749</v>
      </c>
      <c r="AB49" s="366"/>
      <c r="AC49" s="366" t="s">
        <v>749</v>
      </c>
      <c r="AD49" s="367"/>
      <c r="AE49" s="379" t="s">
        <v>749</v>
      </c>
      <c r="AF49" s="366"/>
      <c r="AG49" s="366" t="s">
        <v>749</v>
      </c>
      <c r="AH49" s="366"/>
      <c r="AI49" s="366" t="s">
        <v>749</v>
      </c>
      <c r="AJ49" s="366"/>
      <c r="AK49" s="366" t="s">
        <v>749</v>
      </c>
      <c r="AL49" s="366"/>
      <c r="AM49" s="366" t="s">
        <v>749</v>
      </c>
      <c r="AN49" s="366"/>
      <c r="AO49" s="366" t="s">
        <v>749</v>
      </c>
      <c r="AP49" s="390"/>
      <c r="AQ49" s="391" t="s">
        <v>749</v>
      </c>
      <c r="AR49" s="388"/>
      <c r="AS49" s="388" t="s">
        <v>749</v>
      </c>
      <c r="AT49" s="388"/>
      <c r="AU49" s="388" t="s">
        <v>749</v>
      </c>
      <c r="AV49" s="388"/>
      <c r="AW49" s="388" t="s">
        <v>749</v>
      </c>
      <c r="AX49" s="388"/>
      <c r="AY49" s="388" t="s">
        <v>749</v>
      </c>
      <c r="AZ49" s="388"/>
      <c r="BA49" s="388" t="s">
        <v>749</v>
      </c>
      <c r="BB49" s="389"/>
      <c r="CB49" s="173"/>
    </row>
    <row r="50" spans="2:80" ht="16.649999999999999" customHeight="1" thickBot="1">
      <c r="B50" s="174"/>
      <c r="D50" s="443"/>
      <c r="E50" s="444"/>
      <c r="F50" s="374" t="s">
        <v>800</v>
      </c>
      <c r="G50" s="377"/>
      <c r="H50" s="377"/>
      <c r="I50" s="377"/>
      <c r="J50" s="377"/>
      <c r="K50" s="377"/>
      <c r="L50" s="377"/>
      <c r="M50" s="377"/>
      <c r="N50" s="377"/>
      <c r="O50" s="377"/>
      <c r="P50" s="377"/>
      <c r="Q50" s="377"/>
      <c r="R50" s="378"/>
      <c r="S50" s="373" t="s">
        <v>749</v>
      </c>
      <c r="T50" s="366"/>
      <c r="U50" s="366" t="s">
        <v>749</v>
      </c>
      <c r="V50" s="366"/>
      <c r="W50" s="366" t="s">
        <v>749</v>
      </c>
      <c r="X50" s="366"/>
      <c r="Y50" s="366" t="s">
        <v>749</v>
      </c>
      <c r="Z50" s="366"/>
      <c r="AA50" s="366" t="s">
        <v>749</v>
      </c>
      <c r="AB50" s="366"/>
      <c r="AC50" s="366" t="s">
        <v>749</v>
      </c>
      <c r="AD50" s="367"/>
      <c r="AE50" s="373" t="s">
        <v>749</v>
      </c>
      <c r="AF50" s="366"/>
      <c r="AG50" s="366" t="s">
        <v>749</v>
      </c>
      <c r="AH50" s="366"/>
      <c r="AI50" s="366" t="s">
        <v>749</v>
      </c>
      <c r="AJ50" s="366"/>
      <c r="AK50" s="366" t="s">
        <v>749</v>
      </c>
      <c r="AL50" s="366"/>
      <c r="AM50" s="366" t="s">
        <v>749</v>
      </c>
      <c r="AN50" s="366"/>
      <c r="AO50" s="366" t="s">
        <v>749</v>
      </c>
      <c r="AP50" s="367"/>
      <c r="AQ50" s="373" t="s">
        <v>749</v>
      </c>
      <c r="AR50" s="366"/>
      <c r="AS50" s="366" t="s">
        <v>749</v>
      </c>
      <c r="AT50" s="366"/>
      <c r="AU50" s="366" t="s">
        <v>749</v>
      </c>
      <c r="AV50" s="366"/>
      <c r="AW50" s="366" t="s">
        <v>749</v>
      </c>
      <c r="AX50" s="366"/>
      <c r="AY50" s="366" t="s">
        <v>749</v>
      </c>
      <c r="AZ50" s="366"/>
      <c r="BA50" s="366" t="s">
        <v>749</v>
      </c>
      <c r="BB50" s="367"/>
      <c r="CB50" s="173"/>
    </row>
    <row r="51" spans="2:80" ht="16.649999999999999" customHeight="1" thickBot="1">
      <c r="B51" s="174"/>
      <c r="D51" s="443"/>
      <c r="E51" s="444"/>
      <c r="F51" s="374" t="s">
        <v>801</v>
      </c>
      <c r="G51" s="375"/>
      <c r="H51" s="375"/>
      <c r="I51" s="375"/>
      <c r="J51" s="375"/>
      <c r="K51" s="375"/>
      <c r="L51" s="375"/>
      <c r="M51" s="375"/>
      <c r="N51" s="375"/>
      <c r="O51" s="375"/>
      <c r="P51" s="375"/>
      <c r="Q51" s="375"/>
      <c r="R51" s="376"/>
      <c r="S51" s="373" t="s">
        <v>749</v>
      </c>
      <c r="T51" s="366"/>
      <c r="U51" s="366" t="s">
        <v>749</v>
      </c>
      <c r="V51" s="366"/>
      <c r="W51" s="366" t="s">
        <v>749</v>
      </c>
      <c r="X51" s="366"/>
      <c r="Y51" s="366" t="s">
        <v>749</v>
      </c>
      <c r="Z51" s="366"/>
      <c r="AA51" s="366" t="s">
        <v>749</v>
      </c>
      <c r="AB51" s="366"/>
      <c r="AC51" s="366" t="s">
        <v>749</v>
      </c>
      <c r="AD51" s="367"/>
      <c r="AE51" s="373" t="s">
        <v>749</v>
      </c>
      <c r="AF51" s="366"/>
      <c r="AG51" s="366" t="s">
        <v>749</v>
      </c>
      <c r="AH51" s="366"/>
      <c r="AI51" s="366" t="s">
        <v>749</v>
      </c>
      <c r="AJ51" s="366"/>
      <c r="AK51" s="366" t="s">
        <v>749</v>
      </c>
      <c r="AL51" s="366"/>
      <c r="AM51" s="366" t="s">
        <v>749</v>
      </c>
      <c r="AN51" s="366"/>
      <c r="AO51" s="366" t="s">
        <v>749</v>
      </c>
      <c r="AP51" s="367"/>
      <c r="AQ51" s="373" t="s">
        <v>749</v>
      </c>
      <c r="AR51" s="366"/>
      <c r="AS51" s="366" t="s">
        <v>749</v>
      </c>
      <c r="AT51" s="366"/>
      <c r="AU51" s="366" t="s">
        <v>749</v>
      </c>
      <c r="AV51" s="366"/>
      <c r="AW51" s="366" t="s">
        <v>749</v>
      </c>
      <c r="AX51" s="366"/>
      <c r="AY51" s="366" t="s">
        <v>749</v>
      </c>
      <c r="AZ51" s="366"/>
      <c r="BA51" s="366" t="s">
        <v>749</v>
      </c>
      <c r="BB51" s="367"/>
      <c r="CB51" s="173"/>
    </row>
    <row r="52" spans="2:80" ht="16.649999999999999" customHeight="1" thickBot="1">
      <c r="B52" s="174"/>
      <c r="D52" s="443"/>
      <c r="E52" s="444"/>
      <c r="F52" s="374" t="s">
        <v>802</v>
      </c>
      <c r="G52" s="375"/>
      <c r="H52" s="375"/>
      <c r="I52" s="375"/>
      <c r="J52" s="375"/>
      <c r="K52" s="375"/>
      <c r="L52" s="375"/>
      <c r="M52" s="375"/>
      <c r="N52" s="375"/>
      <c r="O52" s="375"/>
      <c r="P52" s="375"/>
      <c r="Q52" s="375"/>
      <c r="R52" s="376"/>
      <c r="S52" s="373" t="s">
        <v>749</v>
      </c>
      <c r="T52" s="366"/>
      <c r="U52" s="366" t="s">
        <v>749</v>
      </c>
      <c r="V52" s="366"/>
      <c r="W52" s="366" t="s">
        <v>749</v>
      </c>
      <c r="X52" s="366"/>
      <c r="Y52" s="366" t="s">
        <v>749</v>
      </c>
      <c r="Z52" s="366"/>
      <c r="AA52" s="366" t="s">
        <v>749</v>
      </c>
      <c r="AB52" s="366"/>
      <c r="AC52" s="366" t="s">
        <v>749</v>
      </c>
      <c r="AD52" s="367"/>
      <c r="AE52" s="373" t="s">
        <v>749</v>
      </c>
      <c r="AF52" s="366"/>
      <c r="AG52" s="366" t="s">
        <v>749</v>
      </c>
      <c r="AH52" s="366"/>
      <c r="AI52" s="366" t="s">
        <v>749</v>
      </c>
      <c r="AJ52" s="366"/>
      <c r="AK52" s="366" t="s">
        <v>749</v>
      </c>
      <c r="AL52" s="366"/>
      <c r="AM52" s="366" t="s">
        <v>749</v>
      </c>
      <c r="AN52" s="366"/>
      <c r="AO52" s="366" t="s">
        <v>749</v>
      </c>
      <c r="AP52" s="367"/>
      <c r="AQ52" s="373" t="s">
        <v>749</v>
      </c>
      <c r="AR52" s="366"/>
      <c r="AS52" s="366" t="s">
        <v>749</v>
      </c>
      <c r="AT52" s="366"/>
      <c r="AU52" s="366" t="s">
        <v>749</v>
      </c>
      <c r="AV52" s="366"/>
      <c r="AW52" s="366" t="s">
        <v>749</v>
      </c>
      <c r="AX52" s="366"/>
      <c r="AY52" s="366" t="s">
        <v>749</v>
      </c>
      <c r="AZ52" s="366"/>
      <c r="BA52" s="366" t="s">
        <v>749</v>
      </c>
      <c r="BB52" s="367"/>
      <c r="CB52" s="173"/>
    </row>
    <row r="53" spans="2:80" ht="16.649999999999999" customHeight="1" thickBot="1">
      <c r="B53" s="174"/>
      <c r="D53" s="443"/>
      <c r="E53" s="444"/>
      <c r="F53" s="368" t="s">
        <v>803</v>
      </c>
      <c r="G53" s="369"/>
      <c r="H53" s="369"/>
      <c r="I53" s="369"/>
      <c r="J53" s="369"/>
      <c r="K53" s="370" t="s">
        <v>804</v>
      </c>
      <c r="L53" s="371"/>
      <c r="M53" s="371"/>
      <c r="N53" s="371"/>
      <c r="O53" s="371"/>
      <c r="P53" s="371"/>
      <c r="Q53" s="371"/>
      <c r="R53" s="372"/>
      <c r="S53" s="365" t="s">
        <v>749</v>
      </c>
      <c r="T53" s="363"/>
      <c r="U53" s="362" t="s">
        <v>749</v>
      </c>
      <c r="V53" s="363"/>
      <c r="W53" s="362" t="s">
        <v>749</v>
      </c>
      <c r="X53" s="363"/>
      <c r="Y53" s="362" t="s">
        <v>749</v>
      </c>
      <c r="Z53" s="363"/>
      <c r="AA53" s="362" t="s">
        <v>749</v>
      </c>
      <c r="AB53" s="363"/>
      <c r="AC53" s="362" t="s">
        <v>749</v>
      </c>
      <c r="AD53" s="364"/>
      <c r="AE53" s="365" t="s">
        <v>749</v>
      </c>
      <c r="AF53" s="363"/>
      <c r="AG53" s="362" t="s">
        <v>749</v>
      </c>
      <c r="AH53" s="363"/>
      <c r="AI53" s="362" t="s">
        <v>749</v>
      </c>
      <c r="AJ53" s="363"/>
      <c r="AK53" s="362" t="s">
        <v>749</v>
      </c>
      <c r="AL53" s="363"/>
      <c r="AM53" s="362" t="s">
        <v>749</v>
      </c>
      <c r="AN53" s="363"/>
      <c r="AO53" s="362" t="s">
        <v>749</v>
      </c>
      <c r="AP53" s="364"/>
      <c r="AQ53" s="365" t="s">
        <v>749</v>
      </c>
      <c r="AR53" s="363"/>
      <c r="AS53" s="362" t="s">
        <v>749</v>
      </c>
      <c r="AT53" s="363"/>
      <c r="AU53" s="362" t="s">
        <v>749</v>
      </c>
      <c r="AV53" s="363"/>
      <c r="AW53" s="362" t="s">
        <v>749</v>
      </c>
      <c r="AX53" s="363"/>
      <c r="AY53" s="362" t="s">
        <v>749</v>
      </c>
      <c r="AZ53" s="363"/>
      <c r="BA53" s="362" t="s">
        <v>749</v>
      </c>
      <c r="BB53" s="364"/>
      <c r="CB53" s="173"/>
    </row>
    <row r="54" spans="2:80" ht="16.649999999999999" customHeight="1" thickTop="1" thickBot="1">
      <c r="B54" s="174"/>
      <c r="D54" s="445"/>
      <c r="E54" s="446"/>
      <c r="F54" s="356" t="s">
        <v>805</v>
      </c>
      <c r="G54" s="357"/>
      <c r="H54" s="357"/>
      <c r="I54" s="357"/>
      <c r="J54" s="357"/>
      <c r="K54" s="357"/>
      <c r="L54" s="357"/>
      <c r="M54" s="357"/>
      <c r="N54" s="357"/>
      <c r="O54" s="357"/>
      <c r="P54" s="357"/>
      <c r="Q54" s="357"/>
      <c r="R54" s="358"/>
      <c r="S54" s="354" t="s">
        <v>749</v>
      </c>
      <c r="T54" s="355"/>
      <c r="U54" s="355" t="s">
        <v>749</v>
      </c>
      <c r="V54" s="355"/>
      <c r="W54" s="355" t="s">
        <v>749</v>
      </c>
      <c r="X54" s="355"/>
      <c r="Y54" s="355" t="s">
        <v>749</v>
      </c>
      <c r="Z54" s="355"/>
      <c r="AA54" s="355" t="s">
        <v>749</v>
      </c>
      <c r="AB54" s="355"/>
      <c r="AC54" s="355" t="s">
        <v>749</v>
      </c>
      <c r="AD54" s="359"/>
      <c r="AE54" s="360" t="s">
        <v>749</v>
      </c>
      <c r="AF54" s="355"/>
      <c r="AG54" s="355" t="s">
        <v>749</v>
      </c>
      <c r="AH54" s="355"/>
      <c r="AI54" s="355" t="s">
        <v>749</v>
      </c>
      <c r="AJ54" s="355"/>
      <c r="AK54" s="355" t="s">
        <v>749</v>
      </c>
      <c r="AL54" s="355"/>
      <c r="AM54" s="355" t="s">
        <v>749</v>
      </c>
      <c r="AN54" s="355"/>
      <c r="AO54" s="355" t="s">
        <v>749</v>
      </c>
      <c r="AP54" s="361"/>
      <c r="AQ54" s="354" t="s">
        <v>749</v>
      </c>
      <c r="AR54" s="355"/>
      <c r="AS54" s="355" t="s">
        <v>749</v>
      </c>
      <c r="AT54" s="355"/>
      <c r="AU54" s="355" t="s">
        <v>749</v>
      </c>
      <c r="AV54" s="355"/>
      <c r="AW54" s="355" t="s">
        <v>749</v>
      </c>
      <c r="AX54" s="355"/>
      <c r="AY54" s="355" t="s">
        <v>749</v>
      </c>
      <c r="AZ54" s="355"/>
      <c r="BA54" s="355" t="s">
        <v>749</v>
      </c>
      <c r="BB54" s="359"/>
      <c r="CB54" s="173"/>
    </row>
    <row r="55" spans="2:80" ht="6.75" customHeight="1" thickBot="1">
      <c r="B55" s="174"/>
      <c r="D55" s="178"/>
      <c r="E55" s="178"/>
      <c r="F55" s="353"/>
      <c r="G55" s="353"/>
      <c r="H55" s="353"/>
      <c r="I55" s="353"/>
      <c r="J55" s="353"/>
      <c r="K55" s="353"/>
      <c r="L55" s="353"/>
      <c r="M55" s="353"/>
      <c r="N55" s="353"/>
      <c r="O55" s="353"/>
      <c r="P55" s="353"/>
      <c r="Q55" s="353"/>
      <c r="R55" s="353"/>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W55" s="348"/>
      <c r="AX55" s="348"/>
      <c r="AY55" s="348"/>
      <c r="AZ55" s="348"/>
      <c r="BA55" s="348"/>
      <c r="BB55" s="348"/>
      <c r="CB55" s="173"/>
    </row>
    <row r="56" spans="2:80" ht="13.65" customHeight="1" thickBot="1">
      <c r="B56" s="174"/>
      <c r="D56" s="349" t="s">
        <v>806</v>
      </c>
      <c r="E56" s="349"/>
      <c r="F56" s="349"/>
      <c r="G56" s="349"/>
      <c r="H56" s="349"/>
      <c r="I56" s="349"/>
      <c r="J56" s="349"/>
      <c r="K56" s="349"/>
      <c r="L56" s="349"/>
      <c r="M56" s="349"/>
      <c r="N56" s="349"/>
      <c r="O56" s="349"/>
      <c r="P56" s="349"/>
      <c r="Q56" s="349"/>
      <c r="R56" s="349"/>
      <c r="S56" s="349"/>
      <c r="T56" s="349"/>
      <c r="U56" s="349"/>
      <c r="V56" s="349"/>
      <c r="W56" s="349"/>
      <c r="X56" s="184"/>
      <c r="Y56" s="184"/>
      <c r="Z56" s="184"/>
      <c r="AA56" s="184"/>
      <c r="AB56" s="184"/>
      <c r="AC56" s="184"/>
      <c r="AD56" s="184"/>
      <c r="AE56" s="184"/>
      <c r="AF56" s="184"/>
      <c r="AG56" s="184"/>
      <c r="CB56" s="173"/>
    </row>
    <row r="57" spans="2:80" ht="13.65" customHeight="1" thickBot="1">
      <c r="B57" s="174"/>
      <c r="D57" s="350" t="s">
        <v>807</v>
      </c>
      <c r="E57" s="350"/>
      <c r="F57" s="350"/>
      <c r="G57" s="350"/>
      <c r="H57" s="350"/>
      <c r="I57" s="350"/>
      <c r="J57" s="350"/>
      <c r="K57" s="350"/>
      <c r="L57" s="350"/>
      <c r="M57" s="350"/>
      <c r="N57" s="351" t="s">
        <v>808</v>
      </c>
      <c r="O57" s="351"/>
      <c r="P57" s="351"/>
      <c r="Q57" s="351"/>
      <c r="R57" s="351"/>
      <c r="S57" s="351"/>
      <c r="T57" s="351"/>
      <c r="U57" s="351"/>
      <c r="V57" s="351"/>
      <c r="W57" s="351"/>
      <c r="X57" s="184"/>
      <c r="Y57" s="184"/>
      <c r="Z57" s="184"/>
      <c r="AA57" s="184"/>
      <c r="AB57" s="184"/>
      <c r="AC57" s="184"/>
      <c r="AD57" s="184"/>
      <c r="AE57" s="184"/>
      <c r="AF57" s="184"/>
      <c r="AG57" s="184"/>
      <c r="CB57" s="173"/>
    </row>
    <row r="58" spans="2:80" ht="13.65" customHeight="1" thickBot="1">
      <c r="B58" s="174"/>
      <c r="D58" s="352" t="s">
        <v>749</v>
      </c>
      <c r="E58" s="346"/>
      <c r="F58" s="345" t="s">
        <v>749</v>
      </c>
      <c r="G58" s="346"/>
      <c r="H58" s="345" t="s">
        <v>749</v>
      </c>
      <c r="I58" s="346"/>
      <c r="J58" s="345" t="s">
        <v>749</v>
      </c>
      <c r="K58" s="346"/>
      <c r="L58" s="345" t="s">
        <v>749</v>
      </c>
      <c r="M58" s="346"/>
      <c r="N58" s="345" t="s">
        <v>749</v>
      </c>
      <c r="O58" s="346"/>
      <c r="P58" s="345" t="s">
        <v>749</v>
      </c>
      <c r="Q58" s="346"/>
      <c r="R58" s="345" t="s">
        <v>749</v>
      </c>
      <c r="S58" s="346"/>
      <c r="T58" s="345" t="s">
        <v>749</v>
      </c>
      <c r="U58" s="346"/>
      <c r="V58" s="345" t="s">
        <v>749</v>
      </c>
      <c r="W58" s="347"/>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BG45"/>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84</v>
      </c>
      <c r="AD13" s="897"/>
      <c r="AE13" s="36"/>
      <c r="AF13" s="133" t="s">
        <v>104</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56</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858</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117</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117</v>
      </c>
      <c r="E29" s="47" t="s">
        <v>117</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117</v>
      </c>
      <c r="E31" s="47" t="s">
        <v>117</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3" s="1" customFormat="1"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row>
    <row r="34" spans="1:43" s="1" customFormat="1"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row>
    <row r="35" spans="1:43" s="1" customFormat="1"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row>
    <row r="36" spans="1:43" s="1" customFormat="1"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row>
    <row r="37" spans="1:43" s="1" customFormat="1"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row>
    <row r="38" spans="1:43" s="1" customFormat="1"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row>
    <row r="39" spans="1:43" s="1" customFormat="1"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row>
    <row r="40" spans="1:43" s="1" customFormat="1"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156"/>
    </row>
    <row r="43" spans="1:43" s="1" customFormat="1" ht="6.75" customHeight="1"/>
    <row r="44" spans="1:43" s="1" customFormat="1" ht="18" customHeight="1"/>
    <row r="45" spans="1:43" s="1" customFormat="1"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84</v>
      </c>
      <c r="AD13" s="897"/>
      <c r="AE13" s="36"/>
      <c r="AF13" s="133" t="s">
        <v>104</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56</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858</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117</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117</v>
      </c>
      <c r="E29" s="47" t="s">
        <v>117</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117</v>
      </c>
      <c r="E31" s="47" t="s">
        <v>117</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7"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c r="AU33" s="1"/>
    </row>
    <row r="34" spans="1:47"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c r="AU34" s="1"/>
    </row>
    <row r="35" spans="1:47"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c r="AU35" s="1"/>
    </row>
    <row r="36" spans="1:47"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c r="AU36" s="1"/>
    </row>
    <row r="37" spans="1:47"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c r="AU37" s="1"/>
    </row>
    <row r="38" spans="1:47"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c r="AU38" s="1"/>
    </row>
    <row r="39" spans="1:47"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c r="AU39" s="1"/>
    </row>
    <row r="40" spans="1:47"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84</v>
      </c>
      <c r="AD13" s="897"/>
      <c r="AE13" s="36"/>
      <c r="AF13" s="133" t="s">
        <v>104</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56</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858</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117</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117</v>
      </c>
      <c r="E29" s="47" t="s">
        <v>117</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117</v>
      </c>
      <c r="E31" s="47" t="s">
        <v>117</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7"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c r="AU33" s="1"/>
    </row>
    <row r="34" spans="1:47"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c r="AU34" s="1"/>
    </row>
    <row r="35" spans="1:47"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c r="AU35" s="1"/>
    </row>
    <row r="36" spans="1:47"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c r="AU36" s="1"/>
    </row>
    <row r="37" spans="1:47"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c r="AU37" s="1"/>
    </row>
    <row r="38" spans="1:47"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c r="AU38" s="1"/>
    </row>
    <row r="39" spans="1:47"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c r="AU39" s="1"/>
    </row>
    <row r="40" spans="1:47"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BG45"/>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84</v>
      </c>
      <c r="AD13" s="897"/>
      <c r="AE13" s="36"/>
      <c r="AF13" s="133" t="s">
        <v>104</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56</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858</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117</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117</v>
      </c>
      <c r="E29" s="47" t="s">
        <v>117</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117</v>
      </c>
      <c r="E31" s="47" t="s">
        <v>117</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7"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c r="AU33" s="1"/>
    </row>
    <row r="34" spans="1:47"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c r="AU34" s="1"/>
    </row>
    <row r="35" spans="1:47"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c r="AU35" s="1"/>
    </row>
    <row r="36" spans="1:47"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c r="AU36" s="1"/>
    </row>
    <row r="37" spans="1:47"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c r="AU37" s="1"/>
    </row>
    <row r="38" spans="1:47"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c r="AU38" s="1"/>
    </row>
    <row r="39" spans="1:47"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c r="AU39" s="1"/>
    </row>
    <row r="40" spans="1:47"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BG45"/>
  <sheetViews>
    <sheetView view="pageBreakPreview" zoomScale="80" zoomScaleNormal="85"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84</v>
      </c>
      <c r="AD13" s="897"/>
      <c r="AE13" s="36"/>
      <c r="AF13" s="133" t="s">
        <v>104</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56</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858</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117</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117</v>
      </c>
      <c r="E29" s="47" t="s">
        <v>117</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117</v>
      </c>
      <c r="E31" s="47" t="s">
        <v>117</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7"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c r="AU33" s="1"/>
    </row>
    <row r="34" spans="1:47"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c r="AU34" s="1"/>
    </row>
    <row r="35" spans="1:47"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c r="AU35" s="1"/>
    </row>
    <row r="36" spans="1:47"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c r="AU36" s="1"/>
    </row>
    <row r="37" spans="1:47"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c r="AU37" s="1"/>
    </row>
    <row r="38" spans="1:47"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c r="AU38" s="1"/>
    </row>
    <row r="39" spans="1:47"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c r="AU39" s="1"/>
    </row>
    <row r="40" spans="1:47"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BG45"/>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84</v>
      </c>
      <c r="AD13" s="897"/>
      <c r="AE13" s="36"/>
      <c r="AF13" s="133" t="s">
        <v>104</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56</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858</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117</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117</v>
      </c>
      <c r="E29" s="47" t="s">
        <v>117</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117</v>
      </c>
      <c r="E31" s="47" t="s">
        <v>117</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7"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c r="AU33" s="1"/>
    </row>
    <row r="34" spans="1:47"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c r="AU34" s="1"/>
    </row>
    <row r="35" spans="1:47"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c r="AU35" s="1"/>
    </row>
    <row r="36" spans="1:47"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c r="AU36" s="1"/>
    </row>
    <row r="37" spans="1:47"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c r="AU37" s="1"/>
    </row>
    <row r="38" spans="1:47"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c r="AU38" s="1"/>
    </row>
    <row r="39" spans="1:47"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c r="AU39" s="1"/>
    </row>
    <row r="40" spans="1:47"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BG45"/>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84</v>
      </c>
      <c r="AD13" s="897"/>
      <c r="AE13" s="36"/>
      <c r="AF13" s="133" t="s">
        <v>104</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56</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858</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117</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117</v>
      </c>
      <c r="E29" s="47" t="s">
        <v>117</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117</v>
      </c>
      <c r="E31" s="47" t="s">
        <v>117</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7"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c r="AU33" s="1"/>
    </row>
    <row r="34" spans="1:47"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c r="AU34" s="1"/>
    </row>
    <row r="35" spans="1:47"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c r="AU35" s="1"/>
    </row>
    <row r="36" spans="1:47"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c r="AU36" s="1"/>
    </row>
    <row r="37" spans="1:47"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c r="AU37" s="1"/>
    </row>
    <row r="38" spans="1:47"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c r="AU38" s="1"/>
    </row>
    <row r="39" spans="1:47"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c r="AU39" s="1"/>
    </row>
    <row r="40" spans="1:47"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BG45"/>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84</v>
      </c>
      <c r="AD13" s="897"/>
      <c r="AE13" s="36"/>
      <c r="AF13" s="133" t="s">
        <v>104</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56</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858</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117</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117</v>
      </c>
      <c r="E29" s="47" t="s">
        <v>117</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117</v>
      </c>
      <c r="E31" s="47" t="s">
        <v>117</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7"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c r="AU33" s="1"/>
    </row>
    <row r="34" spans="1:47"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c r="AU34" s="1"/>
    </row>
    <row r="35" spans="1:47"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c r="AU35" s="1"/>
    </row>
    <row r="36" spans="1:47"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c r="AU36" s="1"/>
    </row>
    <row r="37" spans="1:47"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c r="AU37" s="1"/>
    </row>
    <row r="38" spans="1:47"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c r="AU38" s="1"/>
    </row>
    <row r="39" spans="1:47"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c r="AU39" s="1"/>
    </row>
    <row r="40" spans="1:47"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84</v>
      </c>
      <c r="AD13" s="897"/>
      <c r="AE13" s="36"/>
      <c r="AF13" s="133" t="s">
        <v>104</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56</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858</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117</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117</v>
      </c>
      <c r="E29" s="47" t="s">
        <v>117</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117</v>
      </c>
      <c r="E31" s="47" t="s">
        <v>117</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7"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c r="AU33" s="1"/>
    </row>
    <row r="34" spans="1:47"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c r="AU34" s="1"/>
    </row>
    <row r="35" spans="1:47"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c r="AU35" s="1"/>
    </row>
    <row r="36" spans="1:47"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c r="AU36" s="1"/>
    </row>
    <row r="37" spans="1:47"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c r="AU37" s="1"/>
    </row>
    <row r="38" spans="1:47"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c r="AU38" s="1"/>
    </row>
    <row r="39" spans="1:47"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c r="AU39" s="1"/>
    </row>
    <row r="40" spans="1:47"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B1:AZ36"/>
  <sheetViews>
    <sheetView view="pageBreakPreview"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76" t="s">
        <v>73</v>
      </c>
      <c r="AC3" s="1077"/>
      <c r="AD3" s="1077"/>
      <c r="AE3" s="1077"/>
      <c r="AF3" s="1077"/>
      <c r="AG3" s="1077"/>
      <c r="AH3" s="1078"/>
      <c r="AI3" s="66"/>
      <c r="AJ3" s="67"/>
    </row>
    <row r="4" spans="2:52" ht="33.75" customHeight="1">
      <c r="B4" s="1079" t="s">
        <v>728</v>
      </c>
      <c r="C4" s="1080"/>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2"/>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83" t="str">
        <f>請求書!J25</f>
        <v>令和</v>
      </c>
      <c r="Z6" s="1084"/>
      <c r="AA6" s="1087">
        <f>請求書!L25</f>
        <v>0</v>
      </c>
      <c r="AB6" s="1089">
        <f>請求書!M25</f>
        <v>0</v>
      </c>
      <c r="AC6" s="1083" t="s">
        <v>18</v>
      </c>
      <c r="AD6" s="1084"/>
      <c r="AE6" s="1087">
        <f>請求書!P25</f>
        <v>0</v>
      </c>
      <c r="AF6" s="1091">
        <f>請求書!Q25</f>
        <v>0</v>
      </c>
      <c r="AG6" s="1083" t="s">
        <v>75</v>
      </c>
      <c r="AH6" s="1084"/>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85"/>
      <c r="Z7" s="1086"/>
      <c r="AA7" s="1088"/>
      <c r="AB7" s="1090"/>
      <c r="AC7" s="1085"/>
      <c r="AD7" s="1086"/>
      <c r="AE7" s="1088"/>
      <c r="AF7" s="1092"/>
      <c r="AG7" s="1085"/>
      <c r="AH7" s="1086"/>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25" t="s">
        <v>713</v>
      </c>
      <c r="E9" s="1126"/>
      <c r="F9" s="1126"/>
      <c r="G9" s="1126"/>
      <c r="H9" s="1127"/>
      <c r="I9" s="1119"/>
      <c r="J9" s="1120"/>
      <c r="K9" s="1120"/>
      <c r="L9" s="1120"/>
      <c r="M9" s="1120"/>
      <c r="N9" s="1120"/>
      <c r="O9" s="1120"/>
      <c r="P9" s="1120"/>
      <c r="Q9" s="1120"/>
      <c r="R9" s="1120"/>
      <c r="S9" s="1121"/>
      <c r="T9" s="73"/>
      <c r="U9" s="1107" t="s">
        <v>70</v>
      </c>
      <c r="V9" s="1108"/>
      <c r="W9" s="1108"/>
      <c r="X9" s="1109"/>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28"/>
      <c r="E10" s="1129"/>
      <c r="F10" s="1129"/>
      <c r="G10" s="1129"/>
      <c r="H10" s="1130"/>
      <c r="I10" s="1122"/>
      <c r="J10" s="1123"/>
      <c r="K10" s="1123"/>
      <c r="L10" s="1123"/>
      <c r="M10" s="1123"/>
      <c r="N10" s="1123"/>
      <c r="O10" s="1123"/>
      <c r="P10" s="1123"/>
      <c r="Q10" s="1123"/>
      <c r="R10" s="1123"/>
      <c r="S10" s="1124"/>
      <c r="T10" s="73"/>
      <c r="U10" s="1110" t="s">
        <v>76</v>
      </c>
      <c r="V10" s="1111"/>
      <c r="W10" s="1111"/>
      <c r="X10" s="1112"/>
      <c r="Y10" s="1141">
        <f>請求書!U9</f>
        <v>0</v>
      </c>
      <c r="Z10" s="1142"/>
      <c r="AA10" s="1142"/>
      <c r="AB10" s="1142"/>
      <c r="AC10" s="1142"/>
      <c r="AD10" s="1142"/>
      <c r="AE10" s="1142"/>
      <c r="AF10" s="1142"/>
      <c r="AG10" s="1142"/>
      <c r="AH10" s="1143"/>
      <c r="AI10" s="73"/>
      <c r="AJ10" s="72"/>
      <c r="AL10" s="135" t="s">
        <v>206</v>
      </c>
      <c r="AM10" s="52" t="s">
        <v>714</v>
      </c>
      <c r="AO10" s="71" t="s">
        <v>854</v>
      </c>
      <c r="AY10" s="258" t="s">
        <v>3292</v>
      </c>
      <c r="AZ10" s="259"/>
    </row>
    <row r="11" spans="2:52" s="71" customFormat="1" ht="22.5" customHeight="1">
      <c r="B11" s="68"/>
      <c r="C11" s="70"/>
      <c r="D11" s="1132" t="s">
        <v>81</v>
      </c>
      <c r="E11" s="1133"/>
      <c r="F11" s="1133"/>
      <c r="G11" s="1133"/>
      <c r="H11" s="1133"/>
      <c r="I11" s="1147" t="s">
        <v>82</v>
      </c>
      <c r="J11" s="1148"/>
      <c r="K11" s="1148"/>
      <c r="L11" s="1148"/>
      <c r="M11" s="1148"/>
      <c r="N11" s="1149"/>
      <c r="O11" s="1107" t="s">
        <v>83</v>
      </c>
      <c r="P11" s="1148"/>
      <c r="Q11" s="1148"/>
      <c r="R11" s="1148"/>
      <c r="S11" s="1149"/>
      <c r="T11" s="73"/>
      <c r="U11" s="1113"/>
      <c r="V11" s="1114"/>
      <c r="W11" s="1114"/>
      <c r="X11" s="1115"/>
      <c r="Y11" s="1144"/>
      <c r="Z11" s="1145"/>
      <c r="AA11" s="1145"/>
      <c r="AB11" s="1145"/>
      <c r="AC11" s="1145"/>
      <c r="AD11" s="1145"/>
      <c r="AE11" s="1145"/>
      <c r="AF11" s="1145"/>
      <c r="AG11" s="1145"/>
      <c r="AH11" s="1146"/>
      <c r="AI11" s="73"/>
      <c r="AJ11" s="72"/>
      <c r="AL11" s="6" t="s">
        <v>207</v>
      </c>
      <c r="AM11" s="52" t="s">
        <v>714</v>
      </c>
      <c r="AO11" s="71" t="s">
        <v>855</v>
      </c>
      <c r="AY11" s="258" t="s">
        <v>3293</v>
      </c>
      <c r="AZ11" s="269" t="s">
        <v>53</v>
      </c>
    </row>
    <row r="12" spans="2:52" s="71" customFormat="1" ht="22.5" customHeight="1">
      <c r="B12" s="68"/>
      <c r="C12" s="70"/>
      <c r="D12" s="1134"/>
      <c r="E12" s="1135"/>
      <c r="F12" s="1135"/>
      <c r="G12" s="1135"/>
      <c r="H12" s="1136"/>
      <c r="I12" s="230"/>
      <c r="J12" s="104" t="s">
        <v>18</v>
      </c>
      <c r="K12" s="232"/>
      <c r="L12" s="104" t="s">
        <v>22</v>
      </c>
      <c r="M12" s="232"/>
      <c r="N12" s="105" t="s">
        <v>84</v>
      </c>
      <c r="O12" s="1137"/>
      <c r="P12" s="1138"/>
      <c r="Q12" s="1138"/>
      <c r="R12" s="1138"/>
      <c r="S12" s="150" t="s">
        <v>84</v>
      </c>
      <c r="T12" s="73"/>
      <c r="U12" s="1113"/>
      <c r="V12" s="1114"/>
      <c r="W12" s="1114"/>
      <c r="X12" s="1115"/>
      <c r="Y12" s="1131">
        <f>請求書!U16</f>
        <v>0</v>
      </c>
      <c r="Z12" s="1131"/>
      <c r="AA12" s="1131"/>
      <c r="AB12" s="1131"/>
      <c r="AC12" s="1131"/>
      <c r="AD12" s="1131"/>
      <c r="AE12" s="1131"/>
      <c r="AF12" s="1131"/>
      <c r="AG12" s="1131"/>
      <c r="AH12" s="1131"/>
      <c r="AI12" s="73"/>
      <c r="AJ12" s="72"/>
      <c r="AL12" s="6" t="s">
        <v>208</v>
      </c>
      <c r="AM12" s="52" t="s">
        <v>723</v>
      </c>
      <c r="AY12" s="260" t="s">
        <v>3294</v>
      </c>
      <c r="AZ12" s="267" t="s">
        <v>54</v>
      </c>
    </row>
    <row r="13" spans="2:52" s="71" customFormat="1" ht="22.5" customHeight="1" thickBot="1">
      <c r="B13" s="68"/>
      <c r="C13" s="69"/>
      <c r="D13" s="1134"/>
      <c r="E13" s="1135"/>
      <c r="F13" s="1135"/>
      <c r="G13" s="1135"/>
      <c r="H13" s="1136"/>
      <c r="I13" s="231"/>
      <c r="J13" s="102" t="s">
        <v>18</v>
      </c>
      <c r="K13" s="233"/>
      <c r="L13" s="102" t="s">
        <v>22</v>
      </c>
      <c r="M13" s="233"/>
      <c r="N13" s="103" t="s">
        <v>84</v>
      </c>
      <c r="O13" s="1137"/>
      <c r="P13" s="1138"/>
      <c r="Q13" s="1138"/>
      <c r="R13" s="1138"/>
      <c r="S13" s="153" t="s">
        <v>84</v>
      </c>
      <c r="T13" s="73"/>
      <c r="U13" s="1113"/>
      <c r="V13" s="1114"/>
      <c r="W13" s="1114"/>
      <c r="X13" s="1115"/>
      <c r="Y13" s="1131"/>
      <c r="Z13" s="1131"/>
      <c r="AA13" s="1131"/>
      <c r="AB13" s="1131"/>
      <c r="AC13" s="1131"/>
      <c r="AD13" s="1131"/>
      <c r="AE13" s="1131"/>
      <c r="AF13" s="1131"/>
      <c r="AG13" s="1131"/>
      <c r="AH13" s="1131"/>
      <c r="AI13" s="73"/>
      <c r="AJ13" s="72"/>
      <c r="AL13" s="6" t="s">
        <v>209</v>
      </c>
      <c r="AM13" s="52" t="s">
        <v>723</v>
      </c>
      <c r="AY13" s="260" t="s">
        <v>3295</v>
      </c>
      <c r="AZ13" s="267" t="s">
        <v>55</v>
      </c>
    </row>
    <row r="14" spans="2:52" s="71" customFormat="1" ht="22.5" customHeight="1" thickBot="1">
      <c r="B14" s="68"/>
      <c r="C14" s="69"/>
      <c r="D14" s="1134"/>
      <c r="E14" s="1135"/>
      <c r="F14" s="1135"/>
      <c r="G14" s="1135"/>
      <c r="H14" s="1136"/>
      <c r="I14" s="230" t="s">
        <v>99</v>
      </c>
      <c r="J14" s="104" t="s">
        <v>18</v>
      </c>
      <c r="K14" s="232"/>
      <c r="L14" s="104" t="s">
        <v>22</v>
      </c>
      <c r="M14" s="232"/>
      <c r="N14" s="105" t="s">
        <v>84</v>
      </c>
      <c r="O14" s="1137"/>
      <c r="P14" s="1138"/>
      <c r="Q14" s="1138"/>
      <c r="R14" s="1138"/>
      <c r="S14" s="150" t="s">
        <v>84</v>
      </c>
      <c r="T14" s="73"/>
      <c r="U14" s="1116"/>
      <c r="V14" s="1117"/>
      <c r="W14" s="1117"/>
      <c r="X14" s="1118"/>
      <c r="Y14" s="1131" t="s">
        <v>721</v>
      </c>
      <c r="Z14" s="1131"/>
      <c r="AA14" s="1131"/>
      <c r="AB14" s="1131"/>
      <c r="AC14" s="1131"/>
      <c r="AD14" s="1131"/>
      <c r="AE14" s="1107" t="str">
        <f>請求書!AA21</f>
        <v>5対1</v>
      </c>
      <c r="AF14" s="1108"/>
      <c r="AG14" s="1108"/>
      <c r="AH14" s="1109"/>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50" t="s">
        <v>85</v>
      </c>
      <c r="J15" s="1151"/>
      <c r="K15" s="1151"/>
      <c r="L15" s="1151"/>
      <c r="M15" s="1151"/>
      <c r="N15" s="1152"/>
      <c r="O15" s="1139">
        <f>SUM(O12:R14)</f>
        <v>0</v>
      </c>
      <c r="P15" s="1140"/>
      <c r="Q15" s="1140"/>
      <c r="R15" s="1140"/>
      <c r="S15" s="106" t="s">
        <v>84</v>
      </c>
      <c r="T15" s="69"/>
      <c r="U15" s="1131" t="s">
        <v>853</v>
      </c>
      <c r="V15" s="1131"/>
      <c r="W15" s="1131"/>
      <c r="X15" s="1131"/>
      <c r="Y15" s="1131"/>
      <c r="Z15" s="1131"/>
      <c r="AA15" s="1131"/>
      <c r="AB15" s="1131"/>
      <c r="AC15" s="1131"/>
      <c r="AD15" s="1131"/>
      <c r="AE15" s="1153"/>
      <c r="AF15" s="1153"/>
      <c r="AG15" s="1153"/>
      <c r="AH15" s="1153"/>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31" t="s">
        <v>4781</v>
      </c>
      <c r="V16" s="1131"/>
      <c r="W16" s="1131"/>
      <c r="X16" s="1131"/>
      <c r="Y16" s="1131"/>
      <c r="Z16" s="1131"/>
      <c r="AA16" s="1131"/>
      <c r="AB16" s="1131"/>
      <c r="AC16" s="1131"/>
      <c r="AD16" s="1131"/>
      <c r="AE16" s="1154"/>
      <c r="AF16" s="1155"/>
      <c r="AG16" s="1155"/>
      <c r="AH16" s="1156"/>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1" t="s">
        <v>86</v>
      </c>
      <c r="E19" s="1102"/>
      <c r="F19" s="1102"/>
      <c r="G19" s="1102"/>
      <c r="H19" s="1102"/>
      <c r="I19" s="1102"/>
      <c r="J19" s="1102"/>
      <c r="K19" s="1102"/>
      <c r="L19" s="1103"/>
      <c r="M19" s="1107" t="s">
        <v>78</v>
      </c>
      <c r="N19" s="1108"/>
      <c r="O19" s="1108"/>
      <c r="P19" s="1108"/>
      <c r="Q19" s="1109"/>
      <c r="R19" s="1107" t="s">
        <v>85</v>
      </c>
      <c r="S19" s="1108"/>
      <c r="T19" s="1108"/>
      <c r="U19" s="1108"/>
      <c r="V19" s="1109"/>
      <c r="W19" s="1107" t="s">
        <v>79</v>
      </c>
      <c r="X19" s="1108"/>
      <c r="Y19" s="1108"/>
      <c r="Z19" s="1108"/>
      <c r="AA19" s="1108"/>
      <c r="AB19" s="1108"/>
      <c r="AC19" s="1109"/>
      <c r="AD19" s="1101" t="s">
        <v>722</v>
      </c>
      <c r="AE19" s="1163"/>
      <c r="AF19" s="1163"/>
      <c r="AG19" s="1163"/>
      <c r="AH19" s="1164"/>
      <c r="AI19" s="79"/>
      <c r="AJ19" s="70"/>
      <c r="AY19" s="260" t="s">
        <v>3301</v>
      </c>
      <c r="AZ19" s="267" t="s">
        <v>4172</v>
      </c>
    </row>
    <row r="20" spans="2:52" s="71" customFormat="1" ht="24.75" customHeight="1">
      <c r="B20" s="68"/>
      <c r="C20" s="78"/>
      <c r="D20" s="1104"/>
      <c r="E20" s="1105"/>
      <c r="F20" s="1105"/>
      <c r="G20" s="1105"/>
      <c r="H20" s="1105"/>
      <c r="I20" s="1105"/>
      <c r="J20" s="1105"/>
      <c r="K20" s="1105"/>
      <c r="L20" s="1106"/>
      <c r="M20" s="1171">
        <f>IF($AZ$9="","",VLOOKUP($AZ$9&amp;$AZ$25,'R6単価一覧'!$M$124:$N$134,2,FALSE))</f>
        <v>2530</v>
      </c>
      <c r="N20" s="1172"/>
      <c r="O20" s="1172"/>
      <c r="P20" s="1172"/>
      <c r="Q20" s="1173"/>
      <c r="R20" s="1174">
        <f>O15</f>
        <v>0</v>
      </c>
      <c r="S20" s="1175"/>
      <c r="T20" s="1175"/>
      <c r="U20" s="1175"/>
      <c r="V20" s="1176"/>
      <c r="W20" s="1096">
        <f>IF(R20=0,0,M20*R20)</f>
        <v>0</v>
      </c>
      <c r="X20" s="1099"/>
      <c r="Y20" s="1099"/>
      <c r="Z20" s="1099"/>
      <c r="AA20" s="1099"/>
      <c r="AB20" s="1099"/>
      <c r="AC20" s="1100"/>
      <c r="AD20" s="1165"/>
      <c r="AE20" s="1166"/>
      <c r="AF20" s="1166"/>
      <c r="AG20" s="1166"/>
      <c r="AH20" s="1167"/>
      <c r="AI20" s="79"/>
      <c r="AJ20" s="70"/>
      <c r="AY20" s="260" t="s">
        <v>3302</v>
      </c>
      <c r="AZ20" s="267">
        <v>10</v>
      </c>
    </row>
    <row r="21" spans="2:52" s="71" customFormat="1" ht="33" customHeight="1">
      <c r="B21" s="68"/>
      <c r="C21" s="78"/>
      <c r="D21" s="1093" t="s">
        <v>716</v>
      </c>
      <c r="E21" s="1094"/>
      <c r="F21" s="1094"/>
      <c r="G21" s="1094"/>
      <c r="H21" s="1094"/>
      <c r="I21" s="1094"/>
      <c r="J21" s="1094"/>
      <c r="K21" s="1094"/>
      <c r="L21" s="1095"/>
      <c r="M21" s="1096">
        <v>800</v>
      </c>
      <c r="N21" s="1097"/>
      <c r="O21" s="1097"/>
      <c r="P21" s="1097"/>
      <c r="Q21" s="1098"/>
      <c r="R21" s="1177"/>
      <c r="S21" s="1178"/>
      <c r="T21" s="1178"/>
      <c r="U21" s="1178"/>
      <c r="V21" s="1179"/>
      <c r="W21" s="1096">
        <f>M21*R20</f>
        <v>0</v>
      </c>
      <c r="X21" s="1099"/>
      <c r="Y21" s="1099"/>
      <c r="Z21" s="1099"/>
      <c r="AA21" s="1099"/>
      <c r="AB21" s="1099"/>
      <c r="AC21" s="1100"/>
      <c r="AD21" s="1168"/>
      <c r="AE21" s="1169"/>
      <c r="AF21" s="1169"/>
      <c r="AG21" s="1169"/>
      <c r="AH21" s="1170"/>
      <c r="AI21" s="81"/>
      <c r="AJ21" s="78"/>
      <c r="AY21" s="260" t="s">
        <v>3304</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204" t="s">
        <v>85</v>
      </c>
      <c r="J23" s="1205"/>
      <c r="K23" s="1206" t="s">
        <v>80</v>
      </c>
      <c r="L23" s="1207"/>
      <c r="M23" s="1208" t="s">
        <v>87</v>
      </c>
      <c r="N23" s="1209"/>
      <c r="O23" s="1209"/>
      <c r="P23" s="1210" t="s">
        <v>88</v>
      </c>
      <c r="Q23" s="1209"/>
      <c r="R23" s="1209"/>
      <c r="S23" s="1211"/>
      <c r="T23" s="1208" t="s">
        <v>89</v>
      </c>
      <c r="U23" s="1209"/>
      <c r="V23" s="1209"/>
      <c r="W23" s="1180" t="s">
        <v>90</v>
      </c>
      <c r="X23" s="1181"/>
      <c r="Y23" s="1182"/>
      <c r="Z23" s="1157" t="s">
        <v>91</v>
      </c>
      <c r="AA23" s="1158"/>
      <c r="AB23" s="1158"/>
      <c r="AC23" s="1159"/>
      <c r="AD23" s="1160" t="s">
        <v>92</v>
      </c>
      <c r="AE23" s="1161"/>
      <c r="AF23" s="1161"/>
      <c r="AG23" s="1161"/>
      <c r="AH23" s="1162"/>
      <c r="AI23" s="79"/>
      <c r="AJ23" s="70"/>
      <c r="AY23" s="260" t="s">
        <v>3303</v>
      </c>
      <c r="AZ23" s="267">
        <v>13</v>
      </c>
    </row>
    <row r="24" spans="2:52" s="71" customFormat="1" ht="24.75" customHeight="1" thickBot="1">
      <c r="B24" s="68"/>
      <c r="C24" s="78"/>
      <c r="D24" s="1183" t="s">
        <v>720</v>
      </c>
      <c r="E24" s="1184"/>
      <c r="F24" s="1189" t="s">
        <v>100</v>
      </c>
      <c r="G24" s="1190"/>
      <c r="H24" s="1191"/>
      <c r="I24" s="1192">
        <f>K24</f>
        <v>0</v>
      </c>
      <c r="J24" s="1149"/>
      <c r="K24" s="1193"/>
      <c r="L24" s="1194"/>
      <c r="M24" s="1199">
        <v>69800</v>
      </c>
      <c r="N24" s="1175"/>
      <c r="O24" s="1175"/>
      <c r="P24" s="1096" t="e">
        <f>ROUND(M24*I24/K24,0)</f>
        <v>#DIV/0!</v>
      </c>
      <c r="Q24" s="1099"/>
      <c r="R24" s="1099"/>
      <c r="S24" s="1219"/>
      <c r="T24" s="1220"/>
      <c r="U24" s="1221"/>
      <c r="V24" s="1221"/>
      <c r="W24" s="1212"/>
      <c r="X24" s="1213"/>
      <c r="Y24" s="1214"/>
      <c r="Z24" s="1096" t="e">
        <f>ROUND(T24*I24/K24,0)+W24</f>
        <v>#DIV/0!</v>
      </c>
      <c r="AA24" s="1148"/>
      <c r="AB24" s="1148"/>
      <c r="AC24" s="1215"/>
      <c r="AD24" s="1216">
        <f>IF(I24=0,0,MIN(P24,Z24))</f>
        <v>0</v>
      </c>
      <c r="AE24" s="1217"/>
      <c r="AF24" s="1217"/>
      <c r="AG24" s="1217"/>
      <c r="AH24" s="1218"/>
      <c r="AI24" s="79"/>
      <c r="AJ24" s="70"/>
      <c r="AY24" s="263" t="s">
        <v>4163</v>
      </c>
      <c r="AZ24" s="268">
        <v>14</v>
      </c>
    </row>
    <row r="25" spans="2:52" s="71" customFormat="1" ht="24" customHeight="1" thickBot="1">
      <c r="B25" s="68"/>
      <c r="C25" s="78"/>
      <c r="D25" s="1185"/>
      <c r="E25" s="1186"/>
      <c r="F25" s="1189">
        <f>D12</f>
        <v>0</v>
      </c>
      <c r="G25" s="1190"/>
      <c r="H25" s="1191"/>
      <c r="I25" s="1192">
        <f>O12</f>
        <v>0</v>
      </c>
      <c r="J25" s="1149"/>
      <c r="K25" s="1195"/>
      <c r="L25" s="1196"/>
      <c r="M25" s="1200"/>
      <c r="N25" s="1201"/>
      <c r="O25" s="1201"/>
      <c r="P25" s="1096" t="e">
        <f>ROUND(M24*I25/K24,0)</f>
        <v>#DIV/0!</v>
      </c>
      <c r="Q25" s="1099"/>
      <c r="R25" s="1099"/>
      <c r="S25" s="1219"/>
      <c r="T25" s="1220"/>
      <c r="U25" s="1221"/>
      <c r="V25" s="1221"/>
      <c r="W25" s="1212"/>
      <c r="X25" s="1213"/>
      <c r="Y25" s="1214"/>
      <c r="Z25" s="1096" t="e">
        <f>ROUND(T25*I25/K24,0)+W25</f>
        <v>#DIV/0!</v>
      </c>
      <c r="AA25" s="1148"/>
      <c r="AB25" s="1148"/>
      <c r="AC25" s="1215"/>
      <c r="AD25" s="1216">
        <f>IF(I25=0,0,MIN(P25,Z25))</f>
        <v>0</v>
      </c>
      <c r="AE25" s="1217"/>
      <c r="AF25" s="1217"/>
      <c r="AG25" s="1217"/>
      <c r="AH25" s="1218"/>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85"/>
      <c r="E26" s="1186"/>
      <c r="F26" s="1189">
        <f>D13</f>
        <v>0</v>
      </c>
      <c r="G26" s="1190"/>
      <c r="H26" s="1191"/>
      <c r="I26" s="1192">
        <f>O13</f>
        <v>0</v>
      </c>
      <c r="J26" s="1149"/>
      <c r="K26" s="1195"/>
      <c r="L26" s="1196"/>
      <c r="M26" s="1200"/>
      <c r="N26" s="1201"/>
      <c r="O26" s="1201"/>
      <c r="P26" s="1096" t="e">
        <f>ROUND(M24*I26/K24,0)</f>
        <v>#DIV/0!</v>
      </c>
      <c r="Q26" s="1099"/>
      <c r="R26" s="1099"/>
      <c r="S26" s="1219"/>
      <c r="T26" s="1220"/>
      <c r="U26" s="1243"/>
      <c r="V26" s="1243"/>
      <c r="W26" s="1212"/>
      <c r="X26" s="1213"/>
      <c r="Y26" s="1214"/>
      <c r="Z26" s="1096" t="e">
        <f>ROUND(T26*I26/K24,0)+W26</f>
        <v>#DIV/0!</v>
      </c>
      <c r="AA26" s="1148"/>
      <c r="AB26" s="1148"/>
      <c r="AC26" s="1215"/>
      <c r="AD26" s="1216">
        <f t="shared" ref="AD26:AD27" si="0">IF(I26=0,0,MIN(P26,Z26))</f>
        <v>0</v>
      </c>
      <c r="AE26" s="1217"/>
      <c r="AF26" s="1217"/>
      <c r="AG26" s="1217"/>
      <c r="AH26" s="1218"/>
      <c r="AI26" s="81"/>
      <c r="AJ26" s="78"/>
    </row>
    <row r="27" spans="2:52" s="71" customFormat="1" ht="24" customHeight="1" thickBot="1">
      <c r="B27" s="68"/>
      <c r="C27" s="78"/>
      <c r="D27" s="1187"/>
      <c r="E27" s="1188"/>
      <c r="F27" s="1189">
        <f>D14</f>
        <v>0</v>
      </c>
      <c r="G27" s="1190"/>
      <c r="H27" s="1191"/>
      <c r="I27" s="1192">
        <f>O14</f>
        <v>0</v>
      </c>
      <c r="J27" s="1149"/>
      <c r="K27" s="1197"/>
      <c r="L27" s="1198"/>
      <c r="M27" s="1202"/>
      <c r="N27" s="1203"/>
      <c r="O27" s="1203"/>
      <c r="P27" s="1233" t="e">
        <f>ROUND(M24*I27/K24,0)</f>
        <v>#DIV/0!</v>
      </c>
      <c r="Q27" s="1234"/>
      <c r="R27" s="1234"/>
      <c r="S27" s="1235"/>
      <c r="T27" s="1236"/>
      <c r="U27" s="1237"/>
      <c r="V27" s="1237"/>
      <c r="W27" s="1238"/>
      <c r="X27" s="1239"/>
      <c r="Y27" s="1240"/>
      <c r="Z27" s="1233" t="e">
        <f>ROUND(T27*I27/K24,0)+W27</f>
        <v>#DIV/0!</v>
      </c>
      <c r="AA27" s="1241"/>
      <c r="AB27" s="1241"/>
      <c r="AC27" s="1242"/>
      <c r="AD27" s="1232">
        <f t="shared" si="0"/>
        <v>0</v>
      </c>
      <c r="AE27" s="1169"/>
      <c r="AF27" s="1169"/>
      <c r="AG27" s="1169"/>
      <c r="AH27" s="1170"/>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222">
        <f>W20</f>
        <v>0</v>
      </c>
      <c r="Y31" s="1223"/>
      <c r="Z31" s="1223"/>
      <c r="AA31" s="1223"/>
      <c r="AB31" s="1223"/>
      <c r="AC31" s="1223"/>
      <c r="AD31" s="155"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224">
        <f>W21</f>
        <v>0</v>
      </c>
      <c r="Y32" s="1225"/>
      <c r="Z32" s="1225"/>
      <c r="AA32" s="1225"/>
      <c r="AB32" s="1225"/>
      <c r="AC32" s="1225"/>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222">
        <f>SUM(AD24:AG27)</f>
        <v>0</v>
      </c>
      <c r="Y33" s="1226"/>
      <c r="Z33" s="1226"/>
      <c r="AA33" s="1226"/>
      <c r="AB33" s="1226"/>
      <c r="AC33" s="1226"/>
      <c r="AD33" s="96" t="s">
        <v>74</v>
      </c>
      <c r="AE33" s="69"/>
      <c r="AF33" s="69"/>
      <c r="AG33" s="69"/>
      <c r="AH33" s="69"/>
      <c r="AI33" s="69"/>
      <c r="AJ33" s="70"/>
    </row>
    <row r="34" spans="2:36" s="71" customFormat="1" ht="30" customHeight="1" thickTop="1" thickBot="1">
      <c r="B34" s="68"/>
      <c r="C34" s="69"/>
      <c r="D34" s="69"/>
      <c r="E34" s="69"/>
      <c r="F34" s="69"/>
      <c r="G34" s="69"/>
      <c r="H34" s="1227" t="s">
        <v>93</v>
      </c>
      <c r="I34" s="1228"/>
      <c r="J34" s="1228"/>
      <c r="K34" s="1228"/>
      <c r="L34" s="1228"/>
      <c r="M34" s="1228"/>
      <c r="N34" s="1228"/>
      <c r="O34" s="1228"/>
      <c r="P34" s="1228"/>
      <c r="Q34" s="1228"/>
      <c r="R34" s="1228"/>
      <c r="S34" s="1228"/>
      <c r="T34" s="1228"/>
      <c r="U34" s="1228"/>
      <c r="V34" s="1228"/>
      <c r="W34" s="1229"/>
      <c r="X34" s="1230">
        <f>SUM(X31:AC33)</f>
        <v>0</v>
      </c>
      <c r="Y34" s="1231"/>
      <c r="Z34" s="1231"/>
      <c r="AA34" s="1231"/>
      <c r="AB34" s="1231"/>
      <c r="AC34" s="1231"/>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100-000000000000}">
      <formula1>$AO$10:$AO$11</formula1>
    </dataValidation>
    <dataValidation type="list" allowBlank="1" showInputMessage="1" showErrorMessage="1" sqref="AE16:AH16" xr:uid="{00000000-0002-0000-11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pageSetUpPr fitToPage="1"/>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9" t="s">
        <v>737</v>
      </c>
      <c r="B21" s="569"/>
      <c r="C21" s="569"/>
      <c r="D21" s="569"/>
      <c r="E21" s="569"/>
      <c r="F21" s="569"/>
      <c r="G21" s="569"/>
      <c r="H21" s="569"/>
      <c r="I21" s="569"/>
      <c r="J21" s="569"/>
      <c r="K21" s="569"/>
      <c r="L21" s="569"/>
      <c r="M21" s="569"/>
      <c r="N21" s="569"/>
    </row>
    <row r="22" spans="1:14">
      <c r="A22" s="569"/>
      <c r="B22" s="569"/>
      <c r="C22" s="569"/>
      <c r="D22" s="569"/>
      <c r="E22" s="569"/>
      <c r="F22" s="569"/>
      <c r="G22" s="569"/>
      <c r="H22" s="569"/>
      <c r="I22" s="569"/>
      <c r="J22" s="569"/>
      <c r="K22" s="569"/>
      <c r="L22" s="569"/>
      <c r="M22" s="569"/>
      <c r="N22" s="569"/>
    </row>
    <row r="23" spans="1:14">
      <c r="A23" s="164"/>
      <c r="B23" s="164"/>
      <c r="C23" s="164"/>
      <c r="D23" s="164"/>
      <c r="E23" s="164"/>
      <c r="F23" s="164"/>
      <c r="G23" s="164"/>
      <c r="H23" s="164"/>
      <c r="I23" s="164"/>
      <c r="J23" s="164"/>
      <c r="K23" s="164"/>
      <c r="L23" s="164"/>
      <c r="M23" s="164"/>
      <c r="N23" s="164"/>
    </row>
    <row r="24" spans="1:14" ht="16.2">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password="A886" sheet="1" objects="1" scenarios="1"/>
  <mergeCells count="1">
    <mergeCell ref="A21:N22"/>
  </mergeCells>
  <phoneticPr fontId="22"/>
  <printOptions horizontalCentered="1"/>
  <pageMargins left="0.70866141732283472" right="0.70866141732283472" top="0.74803149606299213" bottom="0.74803149606299213" header="0.31496062992125984" footer="0.31496062992125984"/>
  <pageSetup paperSize="9" scale="99" orientation="landscape" r:id="rId1"/>
  <colBreaks count="1" manualBreakCount="1">
    <brk id="15" max="32"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B1:AZ36"/>
  <sheetViews>
    <sheetView view="pageBreakPreview"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76" t="s">
        <v>73</v>
      </c>
      <c r="AC3" s="1077"/>
      <c r="AD3" s="1077"/>
      <c r="AE3" s="1077"/>
      <c r="AF3" s="1077"/>
      <c r="AG3" s="1077"/>
      <c r="AH3" s="1078"/>
      <c r="AI3" s="66"/>
      <c r="AJ3" s="67"/>
    </row>
    <row r="4" spans="2:52" ht="33.75" customHeight="1">
      <c r="B4" s="1079" t="s">
        <v>728</v>
      </c>
      <c r="C4" s="1080"/>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2"/>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83" t="str">
        <f>請求書!J25</f>
        <v>令和</v>
      </c>
      <c r="Z6" s="1084"/>
      <c r="AA6" s="1087">
        <f>請求書!L25</f>
        <v>0</v>
      </c>
      <c r="AB6" s="1089">
        <f>請求書!M25</f>
        <v>0</v>
      </c>
      <c r="AC6" s="1083" t="s">
        <v>18</v>
      </c>
      <c r="AD6" s="1084"/>
      <c r="AE6" s="1087">
        <f>請求書!P25</f>
        <v>0</v>
      </c>
      <c r="AF6" s="1091">
        <f>請求書!Q25</f>
        <v>0</v>
      </c>
      <c r="AG6" s="1083" t="s">
        <v>75</v>
      </c>
      <c r="AH6" s="1084"/>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85"/>
      <c r="Z7" s="1086"/>
      <c r="AA7" s="1088"/>
      <c r="AB7" s="1090"/>
      <c r="AC7" s="1085"/>
      <c r="AD7" s="1086"/>
      <c r="AE7" s="1088"/>
      <c r="AF7" s="1092"/>
      <c r="AG7" s="1085"/>
      <c r="AH7" s="1086"/>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25" t="s">
        <v>713</v>
      </c>
      <c r="E9" s="1126"/>
      <c r="F9" s="1126"/>
      <c r="G9" s="1126"/>
      <c r="H9" s="1127"/>
      <c r="I9" s="1119"/>
      <c r="J9" s="1120"/>
      <c r="K9" s="1120"/>
      <c r="L9" s="1120"/>
      <c r="M9" s="1120"/>
      <c r="N9" s="1120"/>
      <c r="O9" s="1120"/>
      <c r="P9" s="1120"/>
      <c r="Q9" s="1120"/>
      <c r="R9" s="1120"/>
      <c r="S9" s="1121"/>
      <c r="T9" s="73"/>
      <c r="U9" s="1107" t="s">
        <v>70</v>
      </c>
      <c r="V9" s="1108"/>
      <c r="W9" s="1108"/>
      <c r="X9" s="1109"/>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28"/>
      <c r="E10" s="1129"/>
      <c r="F10" s="1129"/>
      <c r="G10" s="1129"/>
      <c r="H10" s="1130"/>
      <c r="I10" s="1122"/>
      <c r="J10" s="1123"/>
      <c r="K10" s="1123"/>
      <c r="L10" s="1123"/>
      <c r="M10" s="1123"/>
      <c r="N10" s="1123"/>
      <c r="O10" s="1123"/>
      <c r="P10" s="1123"/>
      <c r="Q10" s="1123"/>
      <c r="R10" s="1123"/>
      <c r="S10" s="1124"/>
      <c r="T10" s="73"/>
      <c r="U10" s="1110" t="s">
        <v>76</v>
      </c>
      <c r="V10" s="1111"/>
      <c r="W10" s="1111"/>
      <c r="X10" s="1112"/>
      <c r="Y10" s="1141">
        <f>請求書!U9</f>
        <v>0</v>
      </c>
      <c r="Z10" s="1142"/>
      <c r="AA10" s="1142"/>
      <c r="AB10" s="1142"/>
      <c r="AC10" s="1142"/>
      <c r="AD10" s="1142"/>
      <c r="AE10" s="1142"/>
      <c r="AF10" s="1142"/>
      <c r="AG10" s="1142"/>
      <c r="AH10" s="1143"/>
      <c r="AI10" s="73"/>
      <c r="AJ10" s="72"/>
      <c r="AL10" s="135" t="s">
        <v>206</v>
      </c>
      <c r="AM10" s="52" t="s">
        <v>714</v>
      </c>
      <c r="AO10" s="71" t="s">
        <v>854</v>
      </c>
      <c r="AY10" s="258" t="s">
        <v>3292</v>
      </c>
      <c r="AZ10" s="259"/>
    </row>
    <row r="11" spans="2:52" s="71" customFormat="1" ht="22.5" customHeight="1">
      <c r="B11" s="68"/>
      <c r="C11" s="70"/>
      <c r="D11" s="1132" t="s">
        <v>81</v>
      </c>
      <c r="E11" s="1133"/>
      <c r="F11" s="1133"/>
      <c r="G11" s="1133"/>
      <c r="H11" s="1133"/>
      <c r="I11" s="1147" t="s">
        <v>82</v>
      </c>
      <c r="J11" s="1148"/>
      <c r="K11" s="1148"/>
      <c r="L11" s="1148"/>
      <c r="M11" s="1148"/>
      <c r="N11" s="1149"/>
      <c r="O11" s="1107" t="s">
        <v>83</v>
      </c>
      <c r="P11" s="1148"/>
      <c r="Q11" s="1148"/>
      <c r="R11" s="1148"/>
      <c r="S11" s="1149"/>
      <c r="T11" s="73"/>
      <c r="U11" s="1113"/>
      <c r="V11" s="1114"/>
      <c r="W11" s="1114"/>
      <c r="X11" s="1115"/>
      <c r="Y11" s="1144"/>
      <c r="Z11" s="1145"/>
      <c r="AA11" s="1145"/>
      <c r="AB11" s="1145"/>
      <c r="AC11" s="1145"/>
      <c r="AD11" s="1145"/>
      <c r="AE11" s="1145"/>
      <c r="AF11" s="1145"/>
      <c r="AG11" s="1145"/>
      <c r="AH11" s="1146"/>
      <c r="AI11" s="73"/>
      <c r="AJ11" s="72"/>
      <c r="AL11" s="6" t="s">
        <v>207</v>
      </c>
      <c r="AM11" s="52" t="s">
        <v>714</v>
      </c>
      <c r="AO11" s="71" t="s">
        <v>855</v>
      </c>
      <c r="AY11" s="258" t="s">
        <v>3293</v>
      </c>
      <c r="AZ11" s="269" t="s">
        <v>53</v>
      </c>
    </row>
    <row r="12" spans="2:52" s="71" customFormat="1" ht="22.5" customHeight="1">
      <c r="B12" s="68"/>
      <c r="C12" s="70"/>
      <c r="D12" s="1134"/>
      <c r="E12" s="1135"/>
      <c r="F12" s="1135"/>
      <c r="G12" s="1135"/>
      <c r="H12" s="1136"/>
      <c r="I12" s="230"/>
      <c r="J12" s="104" t="s">
        <v>18</v>
      </c>
      <c r="K12" s="232"/>
      <c r="L12" s="104" t="s">
        <v>22</v>
      </c>
      <c r="M12" s="232"/>
      <c r="N12" s="105" t="s">
        <v>84</v>
      </c>
      <c r="O12" s="1137"/>
      <c r="P12" s="1138"/>
      <c r="Q12" s="1138"/>
      <c r="R12" s="1138"/>
      <c r="S12" s="316" t="s">
        <v>84</v>
      </c>
      <c r="T12" s="73"/>
      <c r="U12" s="1113"/>
      <c r="V12" s="1114"/>
      <c r="W12" s="1114"/>
      <c r="X12" s="1115"/>
      <c r="Y12" s="1131">
        <f>請求書!U16</f>
        <v>0</v>
      </c>
      <c r="Z12" s="1131"/>
      <c r="AA12" s="1131"/>
      <c r="AB12" s="1131"/>
      <c r="AC12" s="1131"/>
      <c r="AD12" s="1131"/>
      <c r="AE12" s="1131"/>
      <c r="AF12" s="1131"/>
      <c r="AG12" s="1131"/>
      <c r="AH12" s="1131"/>
      <c r="AI12" s="73"/>
      <c r="AJ12" s="72"/>
      <c r="AL12" s="6" t="s">
        <v>208</v>
      </c>
      <c r="AM12" s="52" t="s">
        <v>715</v>
      </c>
      <c r="AY12" s="260" t="s">
        <v>3294</v>
      </c>
      <c r="AZ12" s="267" t="s">
        <v>54</v>
      </c>
    </row>
    <row r="13" spans="2:52" s="71" customFormat="1" ht="22.5" customHeight="1" thickBot="1">
      <c r="B13" s="68"/>
      <c r="C13" s="69"/>
      <c r="D13" s="1134"/>
      <c r="E13" s="1135"/>
      <c r="F13" s="1135"/>
      <c r="G13" s="1135"/>
      <c r="H13" s="1136"/>
      <c r="I13" s="231"/>
      <c r="J13" s="102" t="s">
        <v>18</v>
      </c>
      <c r="K13" s="233"/>
      <c r="L13" s="102" t="s">
        <v>22</v>
      </c>
      <c r="M13" s="233"/>
      <c r="N13" s="103" t="s">
        <v>84</v>
      </c>
      <c r="O13" s="1137"/>
      <c r="P13" s="1138"/>
      <c r="Q13" s="1138"/>
      <c r="R13" s="1138"/>
      <c r="S13" s="320" t="s">
        <v>84</v>
      </c>
      <c r="T13" s="73"/>
      <c r="U13" s="1113"/>
      <c r="V13" s="1114"/>
      <c r="W13" s="1114"/>
      <c r="X13" s="1115"/>
      <c r="Y13" s="1131"/>
      <c r="Z13" s="1131"/>
      <c r="AA13" s="1131"/>
      <c r="AB13" s="1131"/>
      <c r="AC13" s="1131"/>
      <c r="AD13" s="1131"/>
      <c r="AE13" s="1131"/>
      <c r="AF13" s="1131"/>
      <c r="AG13" s="1131"/>
      <c r="AH13" s="1131"/>
      <c r="AI13" s="73"/>
      <c r="AJ13" s="72"/>
      <c r="AL13" s="6" t="s">
        <v>209</v>
      </c>
      <c r="AM13" s="52" t="s">
        <v>715</v>
      </c>
      <c r="AY13" s="260" t="s">
        <v>3295</v>
      </c>
      <c r="AZ13" s="267" t="s">
        <v>55</v>
      </c>
    </row>
    <row r="14" spans="2:52" s="71" customFormat="1" ht="22.5" customHeight="1" thickBot="1">
      <c r="B14" s="68"/>
      <c r="C14" s="69"/>
      <c r="D14" s="1134"/>
      <c r="E14" s="1135"/>
      <c r="F14" s="1135"/>
      <c r="G14" s="1135"/>
      <c r="H14" s="1136"/>
      <c r="I14" s="230" t="s">
        <v>99</v>
      </c>
      <c r="J14" s="104" t="s">
        <v>18</v>
      </c>
      <c r="K14" s="232"/>
      <c r="L14" s="104" t="s">
        <v>22</v>
      </c>
      <c r="M14" s="232"/>
      <c r="N14" s="105" t="s">
        <v>84</v>
      </c>
      <c r="O14" s="1137"/>
      <c r="P14" s="1138"/>
      <c r="Q14" s="1138"/>
      <c r="R14" s="1138"/>
      <c r="S14" s="316" t="s">
        <v>84</v>
      </c>
      <c r="T14" s="73"/>
      <c r="U14" s="1116"/>
      <c r="V14" s="1117"/>
      <c r="W14" s="1117"/>
      <c r="X14" s="1118"/>
      <c r="Y14" s="1131" t="s">
        <v>721</v>
      </c>
      <c r="Z14" s="1131"/>
      <c r="AA14" s="1131"/>
      <c r="AB14" s="1131"/>
      <c r="AC14" s="1131"/>
      <c r="AD14" s="1131"/>
      <c r="AE14" s="1107" t="str">
        <f>請求書!AA21</f>
        <v>5対1</v>
      </c>
      <c r="AF14" s="1108"/>
      <c r="AG14" s="1108"/>
      <c r="AH14" s="1109"/>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50" t="s">
        <v>85</v>
      </c>
      <c r="J15" s="1151"/>
      <c r="K15" s="1151"/>
      <c r="L15" s="1151"/>
      <c r="M15" s="1151"/>
      <c r="N15" s="1152"/>
      <c r="O15" s="1139">
        <f>SUM(O12:R14)</f>
        <v>0</v>
      </c>
      <c r="P15" s="1140"/>
      <c r="Q15" s="1140"/>
      <c r="R15" s="1140"/>
      <c r="S15" s="106" t="s">
        <v>84</v>
      </c>
      <c r="T15" s="69"/>
      <c r="U15" s="1131" t="s">
        <v>853</v>
      </c>
      <c r="V15" s="1131"/>
      <c r="W15" s="1131"/>
      <c r="X15" s="1131"/>
      <c r="Y15" s="1131"/>
      <c r="Z15" s="1131"/>
      <c r="AA15" s="1131"/>
      <c r="AB15" s="1131"/>
      <c r="AC15" s="1131"/>
      <c r="AD15" s="1131"/>
      <c r="AE15" s="1153"/>
      <c r="AF15" s="1153"/>
      <c r="AG15" s="1153"/>
      <c r="AH15" s="1153"/>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31" t="s">
        <v>4779</v>
      </c>
      <c r="V16" s="1131"/>
      <c r="W16" s="1131"/>
      <c r="X16" s="1131"/>
      <c r="Y16" s="1131"/>
      <c r="Z16" s="1131"/>
      <c r="AA16" s="1131"/>
      <c r="AB16" s="1131"/>
      <c r="AC16" s="1131"/>
      <c r="AD16" s="1131"/>
      <c r="AE16" s="1154"/>
      <c r="AF16" s="1155"/>
      <c r="AG16" s="1155"/>
      <c r="AH16" s="1156"/>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1" t="s">
        <v>86</v>
      </c>
      <c r="E19" s="1102"/>
      <c r="F19" s="1102"/>
      <c r="G19" s="1102"/>
      <c r="H19" s="1102"/>
      <c r="I19" s="1102"/>
      <c r="J19" s="1102"/>
      <c r="K19" s="1102"/>
      <c r="L19" s="1103"/>
      <c r="M19" s="1107" t="s">
        <v>78</v>
      </c>
      <c r="N19" s="1108"/>
      <c r="O19" s="1108"/>
      <c r="P19" s="1108"/>
      <c r="Q19" s="1109"/>
      <c r="R19" s="1107" t="s">
        <v>85</v>
      </c>
      <c r="S19" s="1108"/>
      <c r="T19" s="1108"/>
      <c r="U19" s="1108"/>
      <c r="V19" s="1109"/>
      <c r="W19" s="1107" t="s">
        <v>79</v>
      </c>
      <c r="X19" s="1108"/>
      <c r="Y19" s="1108"/>
      <c r="Z19" s="1108"/>
      <c r="AA19" s="1108"/>
      <c r="AB19" s="1108"/>
      <c r="AC19" s="1109"/>
      <c r="AD19" s="1101" t="s">
        <v>722</v>
      </c>
      <c r="AE19" s="1163"/>
      <c r="AF19" s="1163"/>
      <c r="AG19" s="1163"/>
      <c r="AH19" s="1164"/>
      <c r="AI19" s="79"/>
      <c r="AJ19" s="70"/>
      <c r="AY19" s="260" t="s">
        <v>3301</v>
      </c>
      <c r="AZ19" s="267" t="s">
        <v>4172</v>
      </c>
    </row>
    <row r="20" spans="2:52" s="71" customFormat="1" ht="24.75" customHeight="1">
      <c r="B20" s="68"/>
      <c r="C20" s="78"/>
      <c r="D20" s="1104"/>
      <c r="E20" s="1105"/>
      <c r="F20" s="1105"/>
      <c r="G20" s="1105"/>
      <c r="H20" s="1105"/>
      <c r="I20" s="1105"/>
      <c r="J20" s="1105"/>
      <c r="K20" s="1105"/>
      <c r="L20" s="1106"/>
      <c r="M20" s="1244">
        <f>IF($AZ$9="","",VLOOKUP($AZ$9&amp;$AZ$25,'R6単価一覧'!$M$124:$N$134,2,FALSE))</f>
        <v>2530</v>
      </c>
      <c r="N20" s="1245"/>
      <c r="O20" s="1245"/>
      <c r="P20" s="1245"/>
      <c r="Q20" s="1246"/>
      <c r="R20" s="1174">
        <f>O15</f>
        <v>0</v>
      </c>
      <c r="S20" s="1175"/>
      <c r="T20" s="1175"/>
      <c r="U20" s="1175"/>
      <c r="V20" s="1176"/>
      <c r="W20" s="1096">
        <f>IF(R20=0,0,M20*R20)</f>
        <v>0</v>
      </c>
      <c r="X20" s="1099"/>
      <c r="Y20" s="1099"/>
      <c r="Z20" s="1099"/>
      <c r="AA20" s="1099"/>
      <c r="AB20" s="1099"/>
      <c r="AC20" s="1100"/>
      <c r="AD20" s="1165"/>
      <c r="AE20" s="1166"/>
      <c r="AF20" s="1166"/>
      <c r="AG20" s="1166"/>
      <c r="AH20" s="1167"/>
      <c r="AI20" s="79"/>
      <c r="AJ20" s="70"/>
      <c r="AY20" s="260" t="s">
        <v>3302</v>
      </c>
      <c r="AZ20" s="267">
        <v>10</v>
      </c>
    </row>
    <row r="21" spans="2:52" s="71" customFormat="1" ht="33" customHeight="1">
      <c r="B21" s="68"/>
      <c r="C21" s="78"/>
      <c r="D21" s="1093" t="s">
        <v>716</v>
      </c>
      <c r="E21" s="1094"/>
      <c r="F21" s="1094"/>
      <c r="G21" s="1094"/>
      <c r="H21" s="1094"/>
      <c r="I21" s="1094"/>
      <c r="J21" s="1094"/>
      <c r="K21" s="1094"/>
      <c r="L21" s="1095"/>
      <c r="M21" s="1096">
        <v>800</v>
      </c>
      <c r="N21" s="1097"/>
      <c r="O21" s="1097"/>
      <c r="P21" s="1097"/>
      <c r="Q21" s="1098"/>
      <c r="R21" s="1177"/>
      <c r="S21" s="1178"/>
      <c r="T21" s="1178"/>
      <c r="U21" s="1178"/>
      <c r="V21" s="1179"/>
      <c r="W21" s="1096">
        <f>M21*R20</f>
        <v>0</v>
      </c>
      <c r="X21" s="1099"/>
      <c r="Y21" s="1099"/>
      <c r="Z21" s="1099"/>
      <c r="AA21" s="1099"/>
      <c r="AB21" s="1099"/>
      <c r="AC21" s="1100"/>
      <c r="AD21" s="1168"/>
      <c r="AE21" s="1169"/>
      <c r="AF21" s="1169"/>
      <c r="AG21" s="1169"/>
      <c r="AH21" s="1170"/>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204" t="s">
        <v>85</v>
      </c>
      <c r="J23" s="1205"/>
      <c r="K23" s="1206" t="s">
        <v>80</v>
      </c>
      <c r="L23" s="1207"/>
      <c r="M23" s="1208" t="s">
        <v>87</v>
      </c>
      <c r="N23" s="1209"/>
      <c r="O23" s="1209"/>
      <c r="P23" s="1210" t="s">
        <v>88</v>
      </c>
      <c r="Q23" s="1209"/>
      <c r="R23" s="1209"/>
      <c r="S23" s="1211"/>
      <c r="T23" s="1208" t="s">
        <v>89</v>
      </c>
      <c r="U23" s="1209"/>
      <c r="V23" s="1209"/>
      <c r="W23" s="1180" t="s">
        <v>90</v>
      </c>
      <c r="X23" s="1181"/>
      <c r="Y23" s="1182"/>
      <c r="Z23" s="1157" t="s">
        <v>91</v>
      </c>
      <c r="AA23" s="1158"/>
      <c r="AB23" s="1158"/>
      <c r="AC23" s="1159"/>
      <c r="AD23" s="1160" t="s">
        <v>92</v>
      </c>
      <c r="AE23" s="1161"/>
      <c r="AF23" s="1161"/>
      <c r="AG23" s="1161"/>
      <c r="AH23" s="1162"/>
      <c r="AI23" s="79"/>
      <c r="AJ23" s="70"/>
      <c r="AY23" s="260" t="s">
        <v>3303</v>
      </c>
      <c r="AZ23" s="267">
        <v>13</v>
      </c>
    </row>
    <row r="24" spans="2:52" s="71" customFormat="1" ht="24.75" customHeight="1" thickBot="1">
      <c r="B24" s="68"/>
      <c r="C24" s="78"/>
      <c r="D24" s="1183" t="s">
        <v>720</v>
      </c>
      <c r="E24" s="1184"/>
      <c r="F24" s="1189" t="s">
        <v>100</v>
      </c>
      <c r="G24" s="1190"/>
      <c r="H24" s="1191"/>
      <c r="I24" s="1192">
        <f>K24</f>
        <v>0</v>
      </c>
      <c r="J24" s="1149"/>
      <c r="K24" s="1193"/>
      <c r="L24" s="1194"/>
      <c r="M24" s="1199">
        <v>69800</v>
      </c>
      <c r="N24" s="1175"/>
      <c r="O24" s="1175"/>
      <c r="P24" s="1096" t="e">
        <f>ROUND(M24*I24/K24,0)</f>
        <v>#DIV/0!</v>
      </c>
      <c r="Q24" s="1099"/>
      <c r="R24" s="1099"/>
      <c r="S24" s="1219"/>
      <c r="T24" s="1220"/>
      <c r="U24" s="1221"/>
      <c r="V24" s="1221"/>
      <c r="W24" s="1212"/>
      <c r="X24" s="1213"/>
      <c r="Y24" s="1214"/>
      <c r="Z24" s="1096" t="e">
        <f>ROUND(T24*I24/K24,0)+W24</f>
        <v>#DIV/0!</v>
      </c>
      <c r="AA24" s="1148"/>
      <c r="AB24" s="1148"/>
      <c r="AC24" s="1215"/>
      <c r="AD24" s="1216">
        <f>IF(I24=0,0,MIN(P24,Z24))</f>
        <v>0</v>
      </c>
      <c r="AE24" s="1217"/>
      <c r="AF24" s="1217"/>
      <c r="AG24" s="1217"/>
      <c r="AH24" s="1218"/>
      <c r="AI24" s="79"/>
      <c r="AJ24" s="70"/>
      <c r="AY24" s="263" t="s">
        <v>4163</v>
      </c>
      <c r="AZ24" s="268">
        <v>14</v>
      </c>
    </row>
    <row r="25" spans="2:52" s="71" customFormat="1" ht="24" customHeight="1" thickBot="1">
      <c r="B25" s="68"/>
      <c r="C25" s="78"/>
      <c r="D25" s="1185"/>
      <c r="E25" s="1186"/>
      <c r="F25" s="1189">
        <f>D12</f>
        <v>0</v>
      </c>
      <c r="G25" s="1190"/>
      <c r="H25" s="1191"/>
      <c r="I25" s="1192">
        <f>O12</f>
        <v>0</v>
      </c>
      <c r="J25" s="1149"/>
      <c r="K25" s="1195"/>
      <c r="L25" s="1196"/>
      <c r="M25" s="1200"/>
      <c r="N25" s="1201"/>
      <c r="O25" s="1201"/>
      <c r="P25" s="1096" t="e">
        <f>ROUND(M24*I25/K24,0)</f>
        <v>#DIV/0!</v>
      </c>
      <c r="Q25" s="1099"/>
      <c r="R25" s="1099"/>
      <c r="S25" s="1219"/>
      <c r="T25" s="1220"/>
      <c r="U25" s="1221"/>
      <c r="V25" s="1221"/>
      <c r="W25" s="1212"/>
      <c r="X25" s="1213"/>
      <c r="Y25" s="1214"/>
      <c r="Z25" s="1096" t="e">
        <f>ROUND(T25*I25/K24,0)+W25</f>
        <v>#DIV/0!</v>
      </c>
      <c r="AA25" s="1148"/>
      <c r="AB25" s="1148"/>
      <c r="AC25" s="1215"/>
      <c r="AD25" s="1216">
        <f>IF(I25=0,0,MIN(P25,Z25))</f>
        <v>0</v>
      </c>
      <c r="AE25" s="1217"/>
      <c r="AF25" s="1217"/>
      <c r="AG25" s="1217"/>
      <c r="AH25" s="1218"/>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85"/>
      <c r="E26" s="1186"/>
      <c r="F26" s="1189">
        <f>D13</f>
        <v>0</v>
      </c>
      <c r="G26" s="1190"/>
      <c r="H26" s="1191"/>
      <c r="I26" s="1192">
        <f>O13</f>
        <v>0</v>
      </c>
      <c r="J26" s="1149"/>
      <c r="K26" s="1195"/>
      <c r="L26" s="1196"/>
      <c r="M26" s="1200"/>
      <c r="N26" s="1201"/>
      <c r="O26" s="1201"/>
      <c r="P26" s="1096" t="e">
        <f>ROUND(M24*I26/K24,0)</f>
        <v>#DIV/0!</v>
      </c>
      <c r="Q26" s="1099"/>
      <c r="R26" s="1099"/>
      <c r="S26" s="1219"/>
      <c r="T26" s="1220"/>
      <c r="U26" s="1243"/>
      <c r="V26" s="1243"/>
      <c r="W26" s="1212"/>
      <c r="X26" s="1213"/>
      <c r="Y26" s="1214"/>
      <c r="Z26" s="1096" t="e">
        <f>ROUND(T26*I26/K24,0)+W26</f>
        <v>#DIV/0!</v>
      </c>
      <c r="AA26" s="1148"/>
      <c r="AB26" s="1148"/>
      <c r="AC26" s="1215"/>
      <c r="AD26" s="1216">
        <f t="shared" ref="AD26:AD27" si="0">IF(I26=0,0,MIN(P26,Z26))</f>
        <v>0</v>
      </c>
      <c r="AE26" s="1217"/>
      <c r="AF26" s="1217"/>
      <c r="AG26" s="1217"/>
      <c r="AH26" s="1218"/>
      <c r="AI26" s="81"/>
      <c r="AJ26" s="78"/>
    </row>
    <row r="27" spans="2:52" s="71" customFormat="1" ht="24" customHeight="1" thickBot="1">
      <c r="B27" s="68"/>
      <c r="C27" s="78"/>
      <c r="D27" s="1187"/>
      <c r="E27" s="1188"/>
      <c r="F27" s="1189">
        <f>D14</f>
        <v>0</v>
      </c>
      <c r="G27" s="1190"/>
      <c r="H27" s="1191"/>
      <c r="I27" s="1192">
        <f>O14</f>
        <v>0</v>
      </c>
      <c r="J27" s="1149"/>
      <c r="K27" s="1197"/>
      <c r="L27" s="1198"/>
      <c r="M27" s="1202"/>
      <c r="N27" s="1203"/>
      <c r="O27" s="1203"/>
      <c r="P27" s="1233" t="e">
        <f>ROUND(M24*I27/K24,0)</f>
        <v>#DIV/0!</v>
      </c>
      <c r="Q27" s="1234"/>
      <c r="R27" s="1234"/>
      <c r="S27" s="1235"/>
      <c r="T27" s="1236"/>
      <c r="U27" s="1237"/>
      <c r="V27" s="1237"/>
      <c r="W27" s="1238"/>
      <c r="X27" s="1239"/>
      <c r="Y27" s="1240"/>
      <c r="Z27" s="1233" t="e">
        <f>ROUND(T27*I27/K24,0)+W27</f>
        <v>#DIV/0!</v>
      </c>
      <c r="AA27" s="1241"/>
      <c r="AB27" s="1241"/>
      <c r="AC27" s="1242"/>
      <c r="AD27" s="1232">
        <f t="shared" si="0"/>
        <v>0</v>
      </c>
      <c r="AE27" s="1169"/>
      <c r="AF27" s="1169"/>
      <c r="AG27" s="1169"/>
      <c r="AH27" s="1170"/>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222">
        <f>W20</f>
        <v>0</v>
      </c>
      <c r="Y31" s="1223"/>
      <c r="Z31" s="1223"/>
      <c r="AA31" s="1223"/>
      <c r="AB31" s="1223"/>
      <c r="AC31" s="1223"/>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224">
        <f>W21</f>
        <v>0</v>
      </c>
      <c r="Y32" s="1225"/>
      <c r="Z32" s="1225"/>
      <c r="AA32" s="1225"/>
      <c r="AB32" s="1225"/>
      <c r="AC32" s="1225"/>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222">
        <f>SUM(AD24:AG27)</f>
        <v>0</v>
      </c>
      <c r="Y33" s="1226"/>
      <c r="Z33" s="1226"/>
      <c r="AA33" s="1226"/>
      <c r="AB33" s="1226"/>
      <c r="AC33" s="1226"/>
      <c r="AD33" s="96" t="s">
        <v>74</v>
      </c>
      <c r="AE33" s="69"/>
      <c r="AF33" s="69"/>
      <c r="AG33" s="69"/>
      <c r="AH33" s="69"/>
      <c r="AI33" s="69"/>
      <c r="AJ33" s="70"/>
    </row>
    <row r="34" spans="2:36" s="71" customFormat="1" ht="30" customHeight="1" thickTop="1" thickBot="1">
      <c r="B34" s="68"/>
      <c r="C34" s="69"/>
      <c r="D34" s="69"/>
      <c r="E34" s="69"/>
      <c r="F34" s="69"/>
      <c r="G34" s="69"/>
      <c r="H34" s="1227" t="s">
        <v>93</v>
      </c>
      <c r="I34" s="1228"/>
      <c r="J34" s="1228"/>
      <c r="K34" s="1228"/>
      <c r="L34" s="1228"/>
      <c r="M34" s="1228"/>
      <c r="N34" s="1228"/>
      <c r="O34" s="1228"/>
      <c r="P34" s="1228"/>
      <c r="Q34" s="1228"/>
      <c r="R34" s="1228"/>
      <c r="S34" s="1228"/>
      <c r="T34" s="1228"/>
      <c r="U34" s="1228"/>
      <c r="V34" s="1228"/>
      <c r="W34" s="1229"/>
      <c r="X34" s="1230">
        <f>SUM(X31:AC33)</f>
        <v>0</v>
      </c>
      <c r="Y34" s="1231"/>
      <c r="Z34" s="1231"/>
      <c r="AA34" s="1231"/>
      <c r="AB34" s="1231"/>
      <c r="AC34" s="1231"/>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xr:uid="{00000000-0002-0000-1200-000000000000}">
      <formula1>$AO$10:$AO$11</formula1>
    </dataValidation>
    <dataValidation type="list" allowBlank="1" showInputMessage="1" showErrorMessage="1" sqref="AE16:AH16" xr:uid="{00000000-0002-0000-12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B1:AZ36"/>
  <sheetViews>
    <sheetView view="pageBreakPreview"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76" t="s">
        <v>73</v>
      </c>
      <c r="AC3" s="1077"/>
      <c r="AD3" s="1077"/>
      <c r="AE3" s="1077"/>
      <c r="AF3" s="1077"/>
      <c r="AG3" s="1077"/>
      <c r="AH3" s="1078"/>
      <c r="AI3" s="66"/>
      <c r="AJ3" s="67"/>
    </row>
    <row r="4" spans="2:52" ht="33.75" customHeight="1">
      <c r="B4" s="1079" t="s">
        <v>728</v>
      </c>
      <c r="C4" s="1080"/>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2"/>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83" t="str">
        <f>請求書!J25</f>
        <v>令和</v>
      </c>
      <c r="Z6" s="1084"/>
      <c r="AA6" s="1087">
        <f>請求書!L25</f>
        <v>0</v>
      </c>
      <c r="AB6" s="1089">
        <f>請求書!M25</f>
        <v>0</v>
      </c>
      <c r="AC6" s="1083" t="s">
        <v>18</v>
      </c>
      <c r="AD6" s="1084"/>
      <c r="AE6" s="1087">
        <f>請求書!P25</f>
        <v>0</v>
      </c>
      <c r="AF6" s="1091">
        <f>請求書!Q25</f>
        <v>0</v>
      </c>
      <c r="AG6" s="1083" t="s">
        <v>75</v>
      </c>
      <c r="AH6" s="1084"/>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85"/>
      <c r="Z7" s="1086"/>
      <c r="AA7" s="1088"/>
      <c r="AB7" s="1090"/>
      <c r="AC7" s="1085"/>
      <c r="AD7" s="1086"/>
      <c r="AE7" s="1088"/>
      <c r="AF7" s="1092"/>
      <c r="AG7" s="1085"/>
      <c r="AH7" s="1086"/>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25" t="s">
        <v>713</v>
      </c>
      <c r="E9" s="1126"/>
      <c r="F9" s="1126"/>
      <c r="G9" s="1126"/>
      <c r="H9" s="1127"/>
      <c r="I9" s="1119"/>
      <c r="J9" s="1120"/>
      <c r="K9" s="1120"/>
      <c r="L9" s="1120"/>
      <c r="M9" s="1120"/>
      <c r="N9" s="1120"/>
      <c r="O9" s="1120"/>
      <c r="P9" s="1120"/>
      <c r="Q9" s="1120"/>
      <c r="R9" s="1120"/>
      <c r="S9" s="1121"/>
      <c r="T9" s="73"/>
      <c r="U9" s="1107" t="s">
        <v>70</v>
      </c>
      <c r="V9" s="1108"/>
      <c r="W9" s="1108"/>
      <c r="X9" s="1109"/>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28"/>
      <c r="E10" s="1129"/>
      <c r="F10" s="1129"/>
      <c r="G10" s="1129"/>
      <c r="H10" s="1130"/>
      <c r="I10" s="1122"/>
      <c r="J10" s="1123"/>
      <c r="K10" s="1123"/>
      <c r="L10" s="1123"/>
      <c r="M10" s="1123"/>
      <c r="N10" s="1123"/>
      <c r="O10" s="1123"/>
      <c r="P10" s="1123"/>
      <c r="Q10" s="1123"/>
      <c r="R10" s="1123"/>
      <c r="S10" s="1124"/>
      <c r="T10" s="73"/>
      <c r="U10" s="1110" t="s">
        <v>76</v>
      </c>
      <c r="V10" s="1111"/>
      <c r="W10" s="1111"/>
      <c r="X10" s="1112"/>
      <c r="Y10" s="1141">
        <f>請求書!U9</f>
        <v>0</v>
      </c>
      <c r="Z10" s="1142"/>
      <c r="AA10" s="1142"/>
      <c r="AB10" s="1142"/>
      <c r="AC10" s="1142"/>
      <c r="AD10" s="1142"/>
      <c r="AE10" s="1142"/>
      <c r="AF10" s="1142"/>
      <c r="AG10" s="1142"/>
      <c r="AH10" s="1143"/>
      <c r="AI10" s="73"/>
      <c r="AJ10" s="72"/>
      <c r="AL10" s="135" t="s">
        <v>206</v>
      </c>
      <c r="AM10" s="52" t="s">
        <v>714</v>
      </c>
      <c r="AO10" s="71" t="s">
        <v>854</v>
      </c>
      <c r="AY10" s="258" t="s">
        <v>3292</v>
      </c>
      <c r="AZ10" s="259"/>
    </row>
    <row r="11" spans="2:52" s="71" customFormat="1" ht="22.5" customHeight="1">
      <c r="B11" s="68"/>
      <c r="C11" s="70"/>
      <c r="D11" s="1132" t="s">
        <v>81</v>
      </c>
      <c r="E11" s="1133"/>
      <c r="F11" s="1133"/>
      <c r="G11" s="1133"/>
      <c r="H11" s="1133"/>
      <c r="I11" s="1147" t="s">
        <v>82</v>
      </c>
      <c r="J11" s="1148"/>
      <c r="K11" s="1148"/>
      <c r="L11" s="1148"/>
      <c r="M11" s="1148"/>
      <c r="N11" s="1149"/>
      <c r="O11" s="1107" t="s">
        <v>83</v>
      </c>
      <c r="P11" s="1148"/>
      <c r="Q11" s="1148"/>
      <c r="R11" s="1148"/>
      <c r="S11" s="1149"/>
      <c r="T11" s="73"/>
      <c r="U11" s="1113"/>
      <c r="V11" s="1114"/>
      <c r="W11" s="1114"/>
      <c r="X11" s="1115"/>
      <c r="Y11" s="1144"/>
      <c r="Z11" s="1145"/>
      <c r="AA11" s="1145"/>
      <c r="AB11" s="1145"/>
      <c r="AC11" s="1145"/>
      <c r="AD11" s="1145"/>
      <c r="AE11" s="1145"/>
      <c r="AF11" s="1145"/>
      <c r="AG11" s="1145"/>
      <c r="AH11" s="1146"/>
      <c r="AI11" s="73"/>
      <c r="AJ11" s="72"/>
      <c r="AL11" s="6" t="s">
        <v>207</v>
      </c>
      <c r="AM11" s="52" t="s">
        <v>714</v>
      </c>
      <c r="AO11" s="71" t="s">
        <v>855</v>
      </c>
      <c r="AY11" s="258" t="s">
        <v>3293</v>
      </c>
      <c r="AZ11" s="269" t="s">
        <v>53</v>
      </c>
    </row>
    <row r="12" spans="2:52" s="71" customFormat="1" ht="22.5" customHeight="1">
      <c r="B12" s="68"/>
      <c r="C12" s="70"/>
      <c r="D12" s="1134"/>
      <c r="E12" s="1135"/>
      <c r="F12" s="1135"/>
      <c r="G12" s="1135"/>
      <c r="H12" s="1136"/>
      <c r="I12" s="230"/>
      <c r="J12" s="104" t="s">
        <v>18</v>
      </c>
      <c r="K12" s="232"/>
      <c r="L12" s="104" t="s">
        <v>22</v>
      </c>
      <c r="M12" s="232"/>
      <c r="N12" s="105" t="s">
        <v>84</v>
      </c>
      <c r="O12" s="1137"/>
      <c r="P12" s="1138"/>
      <c r="Q12" s="1138"/>
      <c r="R12" s="1138"/>
      <c r="S12" s="316" t="s">
        <v>84</v>
      </c>
      <c r="T12" s="73"/>
      <c r="U12" s="1113"/>
      <c r="V12" s="1114"/>
      <c r="W12" s="1114"/>
      <c r="X12" s="1115"/>
      <c r="Y12" s="1131">
        <f>請求書!U16</f>
        <v>0</v>
      </c>
      <c r="Z12" s="1131"/>
      <c r="AA12" s="1131"/>
      <c r="AB12" s="1131"/>
      <c r="AC12" s="1131"/>
      <c r="AD12" s="1131"/>
      <c r="AE12" s="1131"/>
      <c r="AF12" s="1131"/>
      <c r="AG12" s="1131"/>
      <c r="AH12" s="1131"/>
      <c r="AI12" s="73"/>
      <c r="AJ12" s="72"/>
      <c r="AL12" s="6" t="s">
        <v>208</v>
      </c>
      <c r="AM12" s="52" t="s">
        <v>715</v>
      </c>
      <c r="AY12" s="260" t="s">
        <v>3294</v>
      </c>
      <c r="AZ12" s="267" t="s">
        <v>54</v>
      </c>
    </row>
    <row r="13" spans="2:52" s="71" customFormat="1" ht="22.5" customHeight="1" thickBot="1">
      <c r="B13" s="68"/>
      <c r="C13" s="69"/>
      <c r="D13" s="1134"/>
      <c r="E13" s="1135"/>
      <c r="F13" s="1135"/>
      <c r="G13" s="1135"/>
      <c r="H13" s="1136"/>
      <c r="I13" s="231"/>
      <c r="J13" s="102" t="s">
        <v>18</v>
      </c>
      <c r="K13" s="233"/>
      <c r="L13" s="102" t="s">
        <v>22</v>
      </c>
      <c r="M13" s="233"/>
      <c r="N13" s="103" t="s">
        <v>84</v>
      </c>
      <c r="O13" s="1137"/>
      <c r="P13" s="1138"/>
      <c r="Q13" s="1138"/>
      <c r="R13" s="1138"/>
      <c r="S13" s="320" t="s">
        <v>84</v>
      </c>
      <c r="T13" s="73"/>
      <c r="U13" s="1113"/>
      <c r="V13" s="1114"/>
      <c r="W13" s="1114"/>
      <c r="X13" s="1115"/>
      <c r="Y13" s="1131"/>
      <c r="Z13" s="1131"/>
      <c r="AA13" s="1131"/>
      <c r="AB13" s="1131"/>
      <c r="AC13" s="1131"/>
      <c r="AD13" s="1131"/>
      <c r="AE13" s="1131"/>
      <c r="AF13" s="1131"/>
      <c r="AG13" s="1131"/>
      <c r="AH13" s="1131"/>
      <c r="AI13" s="73"/>
      <c r="AJ13" s="72"/>
      <c r="AL13" s="6" t="s">
        <v>209</v>
      </c>
      <c r="AM13" s="52" t="s">
        <v>715</v>
      </c>
      <c r="AY13" s="260" t="s">
        <v>3295</v>
      </c>
      <c r="AZ13" s="267" t="s">
        <v>55</v>
      </c>
    </row>
    <row r="14" spans="2:52" s="71" customFormat="1" ht="22.5" customHeight="1" thickBot="1">
      <c r="B14" s="68"/>
      <c r="C14" s="69"/>
      <c r="D14" s="1134"/>
      <c r="E14" s="1135"/>
      <c r="F14" s="1135"/>
      <c r="G14" s="1135"/>
      <c r="H14" s="1136"/>
      <c r="I14" s="230" t="s">
        <v>99</v>
      </c>
      <c r="J14" s="104" t="s">
        <v>18</v>
      </c>
      <c r="K14" s="232"/>
      <c r="L14" s="104" t="s">
        <v>22</v>
      </c>
      <c r="M14" s="232"/>
      <c r="N14" s="105" t="s">
        <v>84</v>
      </c>
      <c r="O14" s="1137"/>
      <c r="P14" s="1138"/>
      <c r="Q14" s="1138"/>
      <c r="R14" s="1138"/>
      <c r="S14" s="316" t="s">
        <v>84</v>
      </c>
      <c r="T14" s="73"/>
      <c r="U14" s="1116"/>
      <c r="V14" s="1117"/>
      <c r="W14" s="1117"/>
      <c r="X14" s="1118"/>
      <c r="Y14" s="1131" t="s">
        <v>721</v>
      </c>
      <c r="Z14" s="1131"/>
      <c r="AA14" s="1131"/>
      <c r="AB14" s="1131"/>
      <c r="AC14" s="1131"/>
      <c r="AD14" s="1131"/>
      <c r="AE14" s="1107" t="str">
        <f>請求書!AA21</f>
        <v>5対1</v>
      </c>
      <c r="AF14" s="1108"/>
      <c r="AG14" s="1108"/>
      <c r="AH14" s="1109"/>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50" t="s">
        <v>85</v>
      </c>
      <c r="J15" s="1151"/>
      <c r="K15" s="1151"/>
      <c r="L15" s="1151"/>
      <c r="M15" s="1151"/>
      <c r="N15" s="1152"/>
      <c r="O15" s="1139">
        <f>SUM(O12:R14)</f>
        <v>0</v>
      </c>
      <c r="P15" s="1140"/>
      <c r="Q15" s="1140"/>
      <c r="R15" s="1140"/>
      <c r="S15" s="106" t="s">
        <v>84</v>
      </c>
      <c r="T15" s="69"/>
      <c r="U15" s="1131" t="s">
        <v>853</v>
      </c>
      <c r="V15" s="1131"/>
      <c r="W15" s="1131"/>
      <c r="X15" s="1131"/>
      <c r="Y15" s="1131"/>
      <c r="Z15" s="1131"/>
      <c r="AA15" s="1131"/>
      <c r="AB15" s="1131"/>
      <c r="AC15" s="1131"/>
      <c r="AD15" s="1131"/>
      <c r="AE15" s="1153"/>
      <c r="AF15" s="1153"/>
      <c r="AG15" s="1153"/>
      <c r="AH15" s="1153"/>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31" t="s">
        <v>4779</v>
      </c>
      <c r="V16" s="1131"/>
      <c r="W16" s="1131"/>
      <c r="X16" s="1131"/>
      <c r="Y16" s="1131"/>
      <c r="Z16" s="1131"/>
      <c r="AA16" s="1131"/>
      <c r="AB16" s="1131"/>
      <c r="AC16" s="1131"/>
      <c r="AD16" s="1131"/>
      <c r="AE16" s="1154"/>
      <c r="AF16" s="1155"/>
      <c r="AG16" s="1155"/>
      <c r="AH16" s="1156"/>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1" t="s">
        <v>86</v>
      </c>
      <c r="E19" s="1102"/>
      <c r="F19" s="1102"/>
      <c r="G19" s="1102"/>
      <c r="H19" s="1102"/>
      <c r="I19" s="1102"/>
      <c r="J19" s="1102"/>
      <c r="K19" s="1102"/>
      <c r="L19" s="1103"/>
      <c r="M19" s="1107" t="s">
        <v>78</v>
      </c>
      <c r="N19" s="1108"/>
      <c r="O19" s="1108"/>
      <c r="P19" s="1108"/>
      <c r="Q19" s="1109"/>
      <c r="R19" s="1107" t="s">
        <v>85</v>
      </c>
      <c r="S19" s="1108"/>
      <c r="T19" s="1108"/>
      <c r="U19" s="1108"/>
      <c r="V19" s="1109"/>
      <c r="W19" s="1107" t="s">
        <v>79</v>
      </c>
      <c r="X19" s="1108"/>
      <c r="Y19" s="1108"/>
      <c r="Z19" s="1108"/>
      <c r="AA19" s="1108"/>
      <c r="AB19" s="1108"/>
      <c r="AC19" s="1109"/>
      <c r="AD19" s="1101" t="s">
        <v>722</v>
      </c>
      <c r="AE19" s="1163"/>
      <c r="AF19" s="1163"/>
      <c r="AG19" s="1163"/>
      <c r="AH19" s="1164"/>
      <c r="AI19" s="79"/>
      <c r="AJ19" s="70"/>
      <c r="AY19" s="260" t="s">
        <v>3301</v>
      </c>
      <c r="AZ19" s="267" t="s">
        <v>4172</v>
      </c>
    </row>
    <row r="20" spans="2:52" s="71" customFormat="1" ht="24.75" customHeight="1">
      <c r="B20" s="68"/>
      <c r="C20" s="78"/>
      <c r="D20" s="1104"/>
      <c r="E20" s="1105"/>
      <c r="F20" s="1105"/>
      <c r="G20" s="1105"/>
      <c r="H20" s="1105"/>
      <c r="I20" s="1105"/>
      <c r="J20" s="1105"/>
      <c r="K20" s="1105"/>
      <c r="L20" s="1106"/>
      <c r="M20" s="1244">
        <f>IF($AZ$9="","",VLOOKUP($AZ$9&amp;$AZ$25,'R6単価一覧'!$M$124:$N$134,2,FALSE))</f>
        <v>2530</v>
      </c>
      <c r="N20" s="1245"/>
      <c r="O20" s="1245"/>
      <c r="P20" s="1245"/>
      <c r="Q20" s="1246"/>
      <c r="R20" s="1174">
        <f>O15</f>
        <v>0</v>
      </c>
      <c r="S20" s="1175"/>
      <c r="T20" s="1175"/>
      <c r="U20" s="1175"/>
      <c r="V20" s="1176"/>
      <c r="W20" s="1096">
        <f>IF(R20=0,0,M20*R20)</f>
        <v>0</v>
      </c>
      <c r="X20" s="1099"/>
      <c r="Y20" s="1099"/>
      <c r="Z20" s="1099"/>
      <c r="AA20" s="1099"/>
      <c r="AB20" s="1099"/>
      <c r="AC20" s="1100"/>
      <c r="AD20" s="1165"/>
      <c r="AE20" s="1166"/>
      <c r="AF20" s="1166"/>
      <c r="AG20" s="1166"/>
      <c r="AH20" s="1167"/>
      <c r="AI20" s="79"/>
      <c r="AJ20" s="70"/>
      <c r="AY20" s="260" t="s">
        <v>3302</v>
      </c>
      <c r="AZ20" s="267">
        <v>10</v>
      </c>
    </row>
    <row r="21" spans="2:52" s="71" customFormat="1" ht="33" customHeight="1">
      <c r="B21" s="68"/>
      <c r="C21" s="78"/>
      <c r="D21" s="1093" t="s">
        <v>716</v>
      </c>
      <c r="E21" s="1094"/>
      <c r="F21" s="1094"/>
      <c r="G21" s="1094"/>
      <c r="H21" s="1094"/>
      <c r="I21" s="1094"/>
      <c r="J21" s="1094"/>
      <c r="K21" s="1094"/>
      <c r="L21" s="1095"/>
      <c r="M21" s="1096">
        <v>800</v>
      </c>
      <c r="N21" s="1097"/>
      <c r="O21" s="1097"/>
      <c r="P21" s="1097"/>
      <c r="Q21" s="1098"/>
      <c r="R21" s="1177"/>
      <c r="S21" s="1178"/>
      <c r="T21" s="1178"/>
      <c r="U21" s="1178"/>
      <c r="V21" s="1179"/>
      <c r="W21" s="1096">
        <f>M21*R20</f>
        <v>0</v>
      </c>
      <c r="X21" s="1099"/>
      <c r="Y21" s="1099"/>
      <c r="Z21" s="1099"/>
      <c r="AA21" s="1099"/>
      <c r="AB21" s="1099"/>
      <c r="AC21" s="1100"/>
      <c r="AD21" s="1168"/>
      <c r="AE21" s="1169"/>
      <c r="AF21" s="1169"/>
      <c r="AG21" s="1169"/>
      <c r="AH21" s="1170"/>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204" t="s">
        <v>85</v>
      </c>
      <c r="J23" s="1205"/>
      <c r="K23" s="1206" t="s">
        <v>80</v>
      </c>
      <c r="L23" s="1207"/>
      <c r="M23" s="1208" t="s">
        <v>87</v>
      </c>
      <c r="N23" s="1209"/>
      <c r="O23" s="1209"/>
      <c r="P23" s="1210" t="s">
        <v>88</v>
      </c>
      <c r="Q23" s="1209"/>
      <c r="R23" s="1209"/>
      <c r="S23" s="1211"/>
      <c r="T23" s="1208" t="s">
        <v>89</v>
      </c>
      <c r="U23" s="1209"/>
      <c r="V23" s="1209"/>
      <c r="W23" s="1180" t="s">
        <v>90</v>
      </c>
      <c r="X23" s="1181"/>
      <c r="Y23" s="1182"/>
      <c r="Z23" s="1157" t="s">
        <v>91</v>
      </c>
      <c r="AA23" s="1158"/>
      <c r="AB23" s="1158"/>
      <c r="AC23" s="1159"/>
      <c r="AD23" s="1160" t="s">
        <v>92</v>
      </c>
      <c r="AE23" s="1161"/>
      <c r="AF23" s="1161"/>
      <c r="AG23" s="1161"/>
      <c r="AH23" s="1162"/>
      <c r="AI23" s="79"/>
      <c r="AJ23" s="70"/>
      <c r="AY23" s="260" t="s">
        <v>3303</v>
      </c>
      <c r="AZ23" s="267">
        <v>13</v>
      </c>
    </row>
    <row r="24" spans="2:52" s="71" customFormat="1" ht="24.75" customHeight="1" thickBot="1">
      <c r="B24" s="68"/>
      <c r="C24" s="78"/>
      <c r="D24" s="1183" t="s">
        <v>720</v>
      </c>
      <c r="E24" s="1184"/>
      <c r="F24" s="1189" t="s">
        <v>100</v>
      </c>
      <c r="G24" s="1190"/>
      <c r="H24" s="1191"/>
      <c r="I24" s="1192">
        <f>K24</f>
        <v>0</v>
      </c>
      <c r="J24" s="1149"/>
      <c r="K24" s="1193"/>
      <c r="L24" s="1194"/>
      <c r="M24" s="1199">
        <v>69800</v>
      </c>
      <c r="N24" s="1175"/>
      <c r="O24" s="1175"/>
      <c r="P24" s="1096" t="e">
        <f>ROUND(M24*I24/K24,0)</f>
        <v>#DIV/0!</v>
      </c>
      <c r="Q24" s="1099"/>
      <c r="R24" s="1099"/>
      <c r="S24" s="1219"/>
      <c r="T24" s="1220"/>
      <c r="U24" s="1221"/>
      <c r="V24" s="1221"/>
      <c r="W24" s="1212"/>
      <c r="X24" s="1213"/>
      <c r="Y24" s="1214"/>
      <c r="Z24" s="1096" t="e">
        <f>ROUND(T24*I24/K24,0)+W24</f>
        <v>#DIV/0!</v>
      </c>
      <c r="AA24" s="1148"/>
      <c r="AB24" s="1148"/>
      <c r="AC24" s="1215"/>
      <c r="AD24" s="1216">
        <f>IF(I24=0,0,MIN(P24,Z24))</f>
        <v>0</v>
      </c>
      <c r="AE24" s="1217"/>
      <c r="AF24" s="1217"/>
      <c r="AG24" s="1217"/>
      <c r="AH24" s="1218"/>
      <c r="AI24" s="79"/>
      <c r="AJ24" s="70"/>
      <c r="AY24" s="263" t="s">
        <v>4163</v>
      </c>
      <c r="AZ24" s="268">
        <v>14</v>
      </c>
    </row>
    <row r="25" spans="2:52" s="71" customFormat="1" ht="24" customHeight="1" thickBot="1">
      <c r="B25" s="68"/>
      <c r="C25" s="78"/>
      <c r="D25" s="1185"/>
      <c r="E25" s="1186"/>
      <c r="F25" s="1189">
        <f>D12</f>
        <v>0</v>
      </c>
      <c r="G25" s="1190"/>
      <c r="H25" s="1191"/>
      <c r="I25" s="1192">
        <f>O12</f>
        <v>0</v>
      </c>
      <c r="J25" s="1149"/>
      <c r="K25" s="1195"/>
      <c r="L25" s="1196"/>
      <c r="M25" s="1200"/>
      <c r="N25" s="1201"/>
      <c r="O25" s="1201"/>
      <c r="P25" s="1096" t="e">
        <f>ROUND(M24*I25/K24,0)</f>
        <v>#DIV/0!</v>
      </c>
      <c r="Q25" s="1099"/>
      <c r="R25" s="1099"/>
      <c r="S25" s="1219"/>
      <c r="T25" s="1220"/>
      <c r="U25" s="1221"/>
      <c r="V25" s="1221"/>
      <c r="W25" s="1212"/>
      <c r="X25" s="1213"/>
      <c r="Y25" s="1214"/>
      <c r="Z25" s="1096" t="e">
        <f>ROUND(T25*I25/K24,0)+W25</f>
        <v>#DIV/0!</v>
      </c>
      <c r="AA25" s="1148"/>
      <c r="AB25" s="1148"/>
      <c r="AC25" s="1215"/>
      <c r="AD25" s="1216">
        <f>IF(I25=0,0,MIN(P25,Z25))</f>
        <v>0</v>
      </c>
      <c r="AE25" s="1217"/>
      <c r="AF25" s="1217"/>
      <c r="AG25" s="1217"/>
      <c r="AH25" s="1218"/>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85"/>
      <c r="E26" s="1186"/>
      <c r="F26" s="1189">
        <f>D13</f>
        <v>0</v>
      </c>
      <c r="G26" s="1190"/>
      <c r="H26" s="1191"/>
      <c r="I26" s="1192">
        <f>O13</f>
        <v>0</v>
      </c>
      <c r="J26" s="1149"/>
      <c r="K26" s="1195"/>
      <c r="L26" s="1196"/>
      <c r="M26" s="1200"/>
      <c r="N26" s="1201"/>
      <c r="O26" s="1201"/>
      <c r="P26" s="1096" t="e">
        <f>ROUND(M24*I26/K24,0)</f>
        <v>#DIV/0!</v>
      </c>
      <c r="Q26" s="1099"/>
      <c r="R26" s="1099"/>
      <c r="S26" s="1219"/>
      <c r="T26" s="1220"/>
      <c r="U26" s="1243"/>
      <c r="V26" s="1243"/>
      <c r="W26" s="1212"/>
      <c r="X26" s="1213"/>
      <c r="Y26" s="1214"/>
      <c r="Z26" s="1096" t="e">
        <f>ROUND(T26*I26/K24,0)+W26</f>
        <v>#DIV/0!</v>
      </c>
      <c r="AA26" s="1148"/>
      <c r="AB26" s="1148"/>
      <c r="AC26" s="1215"/>
      <c r="AD26" s="1216">
        <f t="shared" ref="AD26:AD27" si="0">IF(I26=0,0,MIN(P26,Z26))</f>
        <v>0</v>
      </c>
      <c r="AE26" s="1217"/>
      <c r="AF26" s="1217"/>
      <c r="AG26" s="1217"/>
      <c r="AH26" s="1218"/>
      <c r="AI26" s="81"/>
      <c r="AJ26" s="78"/>
    </row>
    <row r="27" spans="2:52" s="71" customFormat="1" ht="24" customHeight="1" thickBot="1">
      <c r="B27" s="68"/>
      <c r="C27" s="78"/>
      <c r="D27" s="1187"/>
      <c r="E27" s="1188"/>
      <c r="F27" s="1189">
        <f>D14</f>
        <v>0</v>
      </c>
      <c r="G27" s="1190"/>
      <c r="H27" s="1191"/>
      <c r="I27" s="1192">
        <f>O14</f>
        <v>0</v>
      </c>
      <c r="J27" s="1149"/>
      <c r="K27" s="1197"/>
      <c r="L27" s="1198"/>
      <c r="M27" s="1202"/>
      <c r="N27" s="1203"/>
      <c r="O27" s="1203"/>
      <c r="P27" s="1233" t="e">
        <f>ROUND(M24*I27/K24,0)</f>
        <v>#DIV/0!</v>
      </c>
      <c r="Q27" s="1234"/>
      <c r="R27" s="1234"/>
      <c r="S27" s="1235"/>
      <c r="T27" s="1236"/>
      <c r="U27" s="1237"/>
      <c r="V27" s="1237"/>
      <c r="W27" s="1238"/>
      <c r="X27" s="1239"/>
      <c r="Y27" s="1240"/>
      <c r="Z27" s="1233" t="e">
        <f>ROUND(T27*I27/K24,0)+W27</f>
        <v>#DIV/0!</v>
      </c>
      <c r="AA27" s="1241"/>
      <c r="AB27" s="1241"/>
      <c r="AC27" s="1242"/>
      <c r="AD27" s="1232">
        <f t="shared" si="0"/>
        <v>0</v>
      </c>
      <c r="AE27" s="1169"/>
      <c r="AF27" s="1169"/>
      <c r="AG27" s="1169"/>
      <c r="AH27" s="1170"/>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222">
        <f>W20</f>
        <v>0</v>
      </c>
      <c r="Y31" s="1223"/>
      <c r="Z31" s="1223"/>
      <c r="AA31" s="1223"/>
      <c r="AB31" s="1223"/>
      <c r="AC31" s="1223"/>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224">
        <f>W21</f>
        <v>0</v>
      </c>
      <c r="Y32" s="1225"/>
      <c r="Z32" s="1225"/>
      <c r="AA32" s="1225"/>
      <c r="AB32" s="1225"/>
      <c r="AC32" s="1225"/>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222">
        <f>SUM(AD24:AG27)</f>
        <v>0</v>
      </c>
      <c r="Y33" s="1226"/>
      <c r="Z33" s="1226"/>
      <c r="AA33" s="1226"/>
      <c r="AB33" s="1226"/>
      <c r="AC33" s="1226"/>
      <c r="AD33" s="96" t="s">
        <v>74</v>
      </c>
      <c r="AE33" s="69"/>
      <c r="AF33" s="69"/>
      <c r="AG33" s="69"/>
      <c r="AH33" s="69"/>
      <c r="AI33" s="69"/>
      <c r="AJ33" s="70"/>
    </row>
    <row r="34" spans="2:36" s="71" customFormat="1" ht="30" customHeight="1" thickTop="1" thickBot="1">
      <c r="B34" s="68"/>
      <c r="C34" s="69"/>
      <c r="D34" s="69"/>
      <c r="E34" s="69"/>
      <c r="F34" s="69"/>
      <c r="G34" s="69"/>
      <c r="H34" s="1227" t="s">
        <v>93</v>
      </c>
      <c r="I34" s="1228"/>
      <c r="J34" s="1228"/>
      <c r="K34" s="1228"/>
      <c r="L34" s="1228"/>
      <c r="M34" s="1228"/>
      <c r="N34" s="1228"/>
      <c r="O34" s="1228"/>
      <c r="P34" s="1228"/>
      <c r="Q34" s="1228"/>
      <c r="R34" s="1228"/>
      <c r="S34" s="1228"/>
      <c r="T34" s="1228"/>
      <c r="U34" s="1228"/>
      <c r="V34" s="1228"/>
      <c r="W34" s="1229"/>
      <c r="X34" s="1230">
        <f>SUM(X31:AC33)</f>
        <v>0</v>
      </c>
      <c r="Y34" s="1231"/>
      <c r="Z34" s="1231"/>
      <c r="AA34" s="1231"/>
      <c r="AB34" s="1231"/>
      <c r="AC34" s="1231"/>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xr:uid="{00000000-0002-0000-1300-000000000000}">
      <formula1>$AO$10:$AO$11</formula1>
    </dataValidation>
    <dataValidation type="list" allowBlank="1" showInputMessage="1" showErrorMessage="1" sqref="AE16:AH16" xr:uid="{00000000-0002-0000-13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Q16369"/>
  <sheetViews>
    <sheetView zoomScaleNormal="100" zoomScaleSheetLayoutView="90" workbookViewId="0">
      <pane ySplit="1" topLeftCell="A2" activePane="bottomLeft" state="frozen"/>
      <selection pane="bottomLeft" activeCell="P19" sqref="P19"/>
    </sheetView>
  </sheetViews>
  <sheetFormatPr defaultRowHeight="13.2"/>
  <cols>
    <col min="1" max="1" width="8.6640625" customWidth="1"/>
    <col min="2" max="2" width="10.44140625" customWidth="1"/>
    <col min="4" max="4" width="14" style="274" customWidth="1"/>
    <col min="5" max="5" width="44.88671875" customWidth="1"/>
    <col min="6" max="6" width="8.88671875" style="249"/>
    <col min="9" max="9" width="0" hidden="1" customWidth="1"/>
    <col min="10" max="10" width="8.88671875" hidden="1" customWidth="1"/>
    <col min="11" max="11" width="14.77734375" hidden="1" customWidth="1"/>
    <col min="12" max="12" width="18.21875" customWidth="1"/>
    <col min="13" max="13" width="14.88671875" hidden="1" customWidth="1"/>
    <col min="14" max="14" width="11.77734375" hidden="1" customWidth="1"/>
    <col min="16" max="16" width="8.88671875" style="278"/>
  </cols>
  <sheetData>
    <row r="1" spans="1:17" ht="26.4">
      <c r="A1" s="123" t="s">
        <v>188</v>
      </c>
      <c r="B1" s="120" t="s">
        <v>43</v>
      </c>
      <c r="C1" s="125" t="s">
        <v>50</v>
      </c>
      <c r="D1" s="309" t="s">
        <v>1144</v>
      </c>
      <c r="E1" s="139" t="s">
        <v>136</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3.8"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3.8"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3.8"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3.8"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3.8"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3.8"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4783</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4784</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4785</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4786</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4787</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4788</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4789</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4790</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4791</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4792</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4793</v>
      </c>
      <c r="N133" s="325">
        <v>2530</v>
      </c>
      <c r="O133" s="148"/>
    </row>
    <row r="134" spans="1:15" ht="13.8"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4794</v>
      </c>
      <c r="N134" s="327">
        <v>2530</v>
      </c>
      <c r="O134" s="148"/>
    </row>
    <row r="135" spans="1:15" ht="13.8"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47" t="s">
        <v>4801</v>
      </c>
      <c r="N135" s="1248"/>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4795</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4796</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4797</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4798</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4799</v>
      </c>
      <c r="N140" s="325">
        <v>4190</v>
      </c>
      <c r="O140" s="148"/>
    </row>
    <row r="141" spans="1:15" ht="13.8"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4800</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609"/>
  <sheetViews>
    <sheetView zoomScaleNormal="100" zoomScaleSheetLayoutView="130" workbookViewId="0">
      <pane ySplit="1" topLeftCell="A2" activePane="bottomLeft" state="frozen"/>
      <selection pane="bottomLeft" activeCell="O9" sqref="O9"/>
    </sheetView>
  </sheetViews>
  <sheetFormatPr defaultRowHeight="13.2"/>
  <cols>
    <col min="3" max="3" width="0" hidden="1" customWidth="1"/>
    <col min="4" max="4" width="15.33203125" style="291" customWidth="1"/>
    <col min="5" max="5" width="37.77734375" style="148"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123" t="s">
        <v>188</v>
      </c>
      <c r="B1" s="120" t="s">
        <v>43</v>
      </c>
      <c r="C1" s="125" t="s">
        <v>50</v>
      </c>
      <c r="D1" s="292" t="s">
        <v>1144</v>
      </c>
      <c r="E1" s="279" t="s">
        <v>136</v>
      </c>
      <c r="F1" s="119" t="s">
        <v>189</v>
      </c>
      <c r="G1" s="120" t="s">
        <v>138</v>
      </c>
      <c r="H1" s="120" t="s">
        <v>191</v>
      </c>
      <c r="I1" s="120"/>
      <c r="J1" s="138"/>
      <c r="K1" s="120" t="s">
        <v>137</v>
      </c>
      <c r="L1" s="118" t="s">
        <v>44</v>
      </c>
    </row>
    <row r="2" spans="1:13">
      <c r="A2" t="s">
        <v>1165</v>
      </c>
      <c r="B2" t="s">
        <v>1166</v>
      </c>
      <c r="D2" s="291" t="s">
        <v>4176</v>
      </c>
      <c r="E2" s="280" t="s">
        <v>4140</v>
      </c>
      <c r="H2">
        <v>6</v>
      </c>
      <c r="K2" t="str">
        <f>D2&amp;A2&amp;H2</f>
        <v>7010016</v>
      </c>
      <c r="L2">
        <v>1706</v>
      </c>
      <c r="M2" t="s">
        <v>4802</v>
      </c>
    </row>
    <row r="3" spans="1:13">
      <c r="A3" t="s">
        <v>1165</v>
      </c>
      <c r="B3" t="s">
        <v>1166</v>
      </c>
      <c r="D3" s="291" t="s">
        <v>4177</v>
      </c>
      <c r="E3" s="280" t="s">
        <v>4140</v>
      </c>
      <c r="H3">
        <v>5</v>
      </c>
      <c r="K3" t="str">
        <f t="shared" ref="K3:K77" si="0">D3&amp;A3&amp;H3</f>
        <v>7010015</v>
      </c>
      <c r="L3">
        <v>1564</v>
      </c>
      <c r="M3" t="s">
        <v>4802</v>
      </c>
    </row>
    <row r="4" spans="1:13">
      <c r="A4" t="s">
        <v>1165</v>
      </c>
      <c r="B4" t="s">
        <v>1166</v>
      </c>
      <c r="D4" s="291" t="s">
        <v>4177</v>
      </c>
      <c r="E4" s="280" t="s">
        <v>4140</v>
      </c>
      <c r="H4">
        <v>4</v>
      </c>
      <c r="K4" t="str">
        <f t="shared" si="0"/>
        <v>7010014</v>
      </c>
      <c r="L4">
        <v>1397</v>
      </c>
      <c r="M4" t="s">
        <v>4802</v>
      </c>
    </row>
    <row r="5" spans="1:13">
      <c r="A5" t="s">
        <v>1165</v>
      </c>
      <c r="B5" t="s">
        <v>1166</v>
      </c>
      <c r="D5" s="291" t="s">
        <v>4178</v>
      </c>
      <c r="E5" s="280" t="s">
        <v>4141</v>
      </c>
      <c r="H5">
        <v>3</v>
      </c>
      <c r="K5" t="str">
        <f t="shared" si="0"/>
        <v>7011013</v>
      </c>
      <c r="L5">
        <v>1147</v>
      </c>
      <c r="M5" t="s">
        <v>4802</v>
      </c>
    </row>
    <row r="6" spans="1:13">
      <c r="A6" t="s">
        <v>1165</v>
      </c>
      <c r="B6" t="s">
        <v>1166</v>
      </c>
      <c r="D6" s="291" t="s">
        <v>4178</v>
      </c>
      <c r="E6" s="280" t="s">
        <v>4141</v>
      </c>
      <c r="H6">
        <v>2</v>
      </c>
      <c r="K6" t="str">
        <f t="shared" si="0"/>
        <v>7011012</v>
      </c>
      <c r="L6">
        <v>1139</v>
      </c>
      <c r="M6" t="s">
        <v>4802</v>
      </c>
    </row>
    <row r="7" spans="1:13">
      <c r="A7" t="s">
        <v>1165</v>
      </c>
      <c r="B7" t="s">
        <v>1166</v>
      </c>
      <c r="D7" s="291" t="s">
        <v>4178</v>
      </c>
      <c r="E7" s="280" t="s">
        <v>4141</v>
      </c>
      <c r="H7">
        <v>1</v>
      </c>
      <c r="K7" t="str">
        <f t="shared" si="0"/>
        <v>7011011</v>
      </c>
      <c r="L7">
        <v>187</v>
      </c>
      <c r="M7" t="s">
        <v>4802</v>
      </c>
    </row>
    <row r="8" spans="1:13">
      <c r="A8" t="s">
        <v>1165</v>
      </c>
      <c r="B8" t="s">
        <v>1166</v>
      </c>
      <c r="D8" s="291" t="s">
        <v>4179</v>
      </c>
      <c r="E8" s="275" t="s">
        <v>4142</v>
      </c>
      <c r="H8">
        <v>6</v>
      </c>
      <c r="K8" t="str">
        <f t="shared" si="0"/>
        <v>7012016</v>
      </c>
      <c r="L8">
        <v>1375</v>
      </c>
      <c r="M8" t="s">
        <v>4803</v>
      </c>
    </row>
    <row r="9" spans="1:13">
      <c r="A9" t="s">
        <v>1165</v>
      </c>
      <c r="B9" t="s">
        <v>1166</v>
      </c>
      <c r="D9" s="291" t="s">
        <v>4179</v>
      </c>
      <c r="E9" s="275" t="s">
        <v>4142</v>
      </c>
      <c r="H9">
        <v>5</v>
      </c>
      <c r="K9" t="str">
        <f t="shared" si="0"/>
        <v>7012015</v>
      </c>
      <c r="L9">
        <v>1423</v>
      </c>
      <c r="M9" t="s">
        <v>4803</v>
      </c>
    </row>
    <row r="10" spans="1:13">
      <c r="A10" t="s">
        <v>1165</v>
      </c>
      <c r="B10" t="s">
        <v>1166</v>
      </c>
      <c r="D10" s="291" t="s">
        <v>4179</v>
      </c>
      <c r="E10" s="275" t="s">
        <v>4142</v>
      </c>
      <c r="H10">
        <v>4</v>
      </c>
      <c r="K10" t="str">
        <f t="shared" si="0"/>
        <v>7012014</v>
      </c>
      <c r="L10">
        <v>1267</v>
      </c>
      <c r="M10" t="s">
        <v>4803</v>
      </c>
    </row>
    <row r="11" spans="1:13">
      <c r="A11" t="s">
        <v>1165</v>
      </c>
      <c r="B11" t="s">
        <v>1166</v>
      </c>
      <c r="D11" s="291" t="s">
        <v>4180</v>
      </c>
      <c r="E11" s="275" t="s">
        <v>4143</v>
      </c>
      <c r="H11">
        <v>3</v>
      </c>
      <c r="K11" t="str">
        <f t="shared" si="0"/>
        <v>7013013</v>
      </c>
      <c r="L11">
        <v>959</v>
      </c>
      <c r="M11" t="s">
        <v>4803</v>
      </c>
    </row>
    <row r="12" spans="1:13">
      <c r="A12" t="s">
        <v>1165</v>
      </c>
      <c r="B12" t="s">
        <v>1166</v>
      </c>
      <c r="D12" s="291" t="s">
        <v>4180</v>
      </c>
      <c r="E12" s="275" t="s">
        <v>4143</v>
      </c>
      <c r="H12">
        <v>2</v>
      </c>
      <c r="K12" t="str">
        <f t="shared" si="0"/>
        <v>7013012</v>
      </c>
      <c r="L12">
        <v>963</v>
      </c>
      <c r="M12" t="s">
        <v>4803</v>
      </c>
    </row>
    <row r="13" spans="1:13">
      <c r="A13" t="s">
        <v>1165</v>
      </c>
      <c r="B13" t="s">
        <v>1166</v>
      </c>
      <c r="D13" s="291" t="s">
        <v>4180</v>
      </c>
      <c r="E13" s="275" t="s">
        <v>4143</v>
      </c>
      <c r="H13">
        <v>1</v>
      </c>
      <c r="K13" t="str">
        <f t="shared" si="0"/>
        <v>7013011</v>
      </c>
      <c r="L13">
        <v>199</v>
      </c>
      <c r="M13" t="s">
        <v>4803</v>
      </c>
    </row>
    <row r="14" spans="1:13">
      <c r="A14" t="s">
        <v>1165</v>
      </c>
      <c r="B14" t="s">
        <v>1166</v>
      </c>
      <c r="D14" s="291" t="s">
        <v>4181</v>
      </c>
      <c r="E14" s="281" t="s">
        <v>4144</v>
      </c>
      <c r="H14">
        <v>5</v>
      </c>
      <c r="K14" t="str">
        <f t="shared" si="0"/>
        <v>7014015</v>
      </c>
      <c r="L14">
        <v>0</v>
      </c>
      <c r="M14" t="s">
        <v>4804</v>
      </c>
    </row>
    <row r="15" spans="1:13">
      <c r="A15" t="s">
        <v>1165</v>
      </c>
      <c r="B15" t="s">
        <v>1166</v>
      </c>
      <c r="D15" s="291" t="s">
        <v>4181</v>
      </c>
      <c r="E15" s="281" t="s">
        <v>4144</v>
      </c>
      <c r="H15">
        <v>4</v>
      </c>
      <c r="K15" t="str">
        <f t="shared" si="0"/>
        <v>7014014</v>
      </c>
      <c r="L15">
        <v>107</v>
      </c>
      <c r="M15" t="s">
        <v>4804</v>
      </c>
    </row>
    <row r="16" spans="1:13">
      <c r="A16" t="s">
        <v>1165</v>
      </c>
      <c r="B16" t="s">
        <v>1166</v>
      </c>
      <c r="D16" s="291" t="s">
        <v>4182</v>
      </c>
      <c r="E16" s="281" t="s">
        <v>4139</v>
      </c>
      <c r="H16">
        <v>5</v>
      </c>
      <c r="K16" t="str">
        <f t="shared" si="0"/>
        <v>7015015</v>
      </c>
      <c r="L16">
        <v>0</v>
      </c>
      <c r="M16" t="s">
        <v>4804</v>
      </c>
    </row>
    <row r="17" spans="1:13">
      <c r="A17" t="s">
        <v>1165</v>
      </c>
      <c r="B17" t="s">
        <v>1166</v>
      </c>
      <c r="D17" s="291" t="s">
        <v>4182</v>
      </c>
      <c r="E17" s="281" t="s">
        <v>4139</v>
      </c>
      <c r="H17">
        <v>4</v>
      </c>
      <c r="K17" t="str">
        <f t="shared" si="0"/>
        <v>7015014</v>
      </c>
      <c r="L17">
        <v>107</v>
      </c>
      <c r="M17" t="s">
        <v>4804</v>
      </c>
    </row>
    <row r="18" spans="1:13">
      <c r="A18" t="s">
        <v>1165</v>
      </c>
      <c r="B18" t="s">
        <v>1166</v>
      </c>
      <c r="D18" s="291" t="s">
        <v>4183</v>
      </c>
      <c r="E18" s="282" t="s">
        <v>4145</v>
      </c>
      <c r="H18">
        <v>5</v>
      </c>
      <c r="K18" t="str">
        <f t="shared" si="0"/>
        <v>7016015</v>
      </c>
      <c r="L18">
        <v>0</v>
      </c>
      <c r="M18" t="s">
        <v>4805</v>
      </c>
    </row>
    <row r="19" spans="1:13">
      <c r="A19" t="s">
        <v>1165</v>
      </c>
      <c r="B19" t="s">
        <v>1166</v>
      </c>
      <c r="D19" s="291" t="s">
        <v>4183</v>
      </c>
      <c r="E19" s="282" t="s">
        <v>4145</v>
      </c>
      <c r="H19">
        <v>4</v>
      </c>
      <c r="K19" t="str">
        <f t="shared" si="0"/>
        <v>7016014</v>
      </c>
      <c r="L19">
        <v>0</v>
      </c>
      <c r="M19" t="s">
        <v>4805</v>
      </c>
    </row>
    <row r="20" spans="1:13">
      <c r="A20" t="s">
        <v>1165</v>
      </c>
      <c r="B20" t="s">
        <v>1166</v>
      </c>
      <c r="D20" s="291" t="s">
        <v>4184</v>
      </c>
      <c r="E20" s="282" t="s">
        <v>4146</v>
      </c>
      <c r="H20">
        <v>5</v>
      </c>
      <c r="K20" t="str">
        <f t="shared" si="0"/>
        <v>7017015</v>
      </c>
      <c r="L20">
        <v>0</v>
      </c>
      <c r="M20" t="s">
        <v>4805</v>
      </c>
    </row>
    <row r="21" spans="1:13">
      <c r="A21" t="s">
        <v>1165</v>
      </c>
      <c r="B21" t="s">
        <v>1166</v>
      </c>
      <c r="D21" s="291" t="s">
        <v>4184</v>
      </c>
      <c r="E21" s="282" t="s">
        <v>4146</v>
      </c>
      <c r="H21">
        <v>4</v>
      </c>
      <c r="K21" t="str">
        <f t="shared" si="0"/>
        <v>7017014</v>
      </c>
      <c r="L21">
        <v>0</v>
      </c>
      <c r="M21" t="s">
        <v>4805</v>
      </c>
    </row>
    <row r="22" spans="1:13">
      <c r="A22" t="s">
        <v>1165</v>
      </c>
      <c r="B22" t="s">
        <v>1166</v>
      </c>
      <c r="D22" s="291" t="s">
        <v>4185</v>
      </c>
      <c r="E22" s="283" t="s">
        <v>4147</v>
      </c>
      <c r="H22">
        <v>6</v>
      </c>
      <c r="K22" t="str">
        <f t="shared" si="0"/>
        <v>7018016</v>
      </c>
      <c r="L22">
        <v>1543</v>
      </c>
      <c r="M22" t="s">
        <v>4806</v>
      </c>
    </row>
    <row r="23" spans="1:13">
      <c r="A23" t="s">
        <v>1165</v>
      </c>
      <c r="B23" t="s">
        <v>1166</v>
      </c>
      <c r="D23" s="291" t="s">
        <v>4185</v>
      </c>
      <c r="E23" s="283" t="s">
        <v>4147</v>
      </c>
      <c r="H23">
        <v>5</v>
      </c>
      <c r="K23" t="str">
        <f t="shared" si="0"/>
        <v>7018015</v>
      </c>
      <c r="L23">
        <v>1309</v>
      </c>
      <c r="M23" t="s">
        <v>4806</v>
      </c>
    </row>
    <row r="24" spans="1:13">
      <c r="A24" t="s">
        <v>1165</v>
      </c>
      <c r="B24" t="s">
        <v>1166</v>
      </c>
      <c r="D24" s="291" t="s">
        <v>4185</v>
      </c>
      <c r="E24" s="283" t="s">
        <v>4147</v>
      </c>
      <c r="H24">
        <v>4</v>
      </c>
      <c r="K24" t="str">
        <f t="shared" si="0"/>
        <v>7018014</v>
      </c>
      <c r="L24">
        <v>1188</v>
      </c>
      <c r="M24" t="s">
        <v>4806</v>
      </c>
    </row>
    <row r="25" spans="1:13">
      <c r="A25" t="s">
        <v>1165</v>
      </c>
      <c r="B25" t="s">
        <v>1166</v>
      </c>
      <c r="D25" s="291" t="s">
        <v>4186</v>
      </c>
      <c r="E25" s="283" t="s">
        <v>4148</v>
      </c>
      <c r="H25">
        <v>3</v>
      </c>
      <c r="K25" t="str">
        <f t="shared" si="0"/>
        <v>7019013</v>
      </c>
      <c r="L25">
        <v>1912</v>
      </c>
      <c r="M25" t="s">
        <v>4806</v>
      </c>
    </row>
    <row r="26" spans="1:13">
      <c r="A26" t="s">
        <v>1165</v>
      </c>
      <c r="B26" t="s">
        <v>1166</v>
      </c>
      <c r="D26" s="291" t="s">
        <v>4187</v>
      </c>
      <c r="E26" s="284" t="s">
        <v>4149</v>
      </c>
      <c r="H26">
        <v>6</v>
      </c>
      <c r="K26" t="str">
        <f t="shared" si="0"/>
        <v>7020016</v>
      </c>
      <c r="L26">
        <v>1555</v>
      </c>
      <c r="M26" t="s">
        <v>4807</v>
      </c>
    </row>
    <row r="27" spans="1:13">
      <c r="A27" t="s">
        <v>1165</v>
      </c>
      <c r="B27" t="s">
        <v>1166</v>
      </c>
      <c r="D27" s="291" t="s">
        <v>4187</v>
      </c>
      <c r="E27" s="284" t="s">
        <v>4149</v>
      </c>
      <c r="H27">
        <v>5</v>
      </c>
      <c r="K27" t="str">
        <f t="shared" si="0"/>
        <v>7020015</v>
      </c>
      <c r="L27">
        <v>1309</v>
      </c>
      <c r="M27" t="s">
        <v>4807</v>
      </c>
    </row>
    <row r="28" spans="1:13">
      <c r="A28" t="s">
        <v>1165</v>
      </c>
      <c r="B28" t="s">
        <v>1166</v>
      </c>
      <c r="D28" s="291" t="s">
        <v>4187</v>
      </c>
      <c r="E28" s="284" t="s">
        <v>4149</v>
      </c>
      <c r="H28">
        <v>4</v>
      </c>
      <c r="K28" t="str">
        <f t="shared" si="0"/>
        <v>7020014</v>
      </c>
      <c r="L28">
        <v>1188</v>
      </c>
      <c r="M28" t="s">
        <v>4807</v>
      </c>
    </row>
    <row r="29" spans="1:13">
      <c r="A29" t="s">
        <v>1165</v>
      </c>
      <c r="B29" t="s">
        <v>1166</v>
      </c>
      <c r="D29" s="291" t="s">
        <v>4188</v>
      </c>
      <c r="E29" s="284" t="s">
        <v>4150</v>
      </c>
      <c r="H29">
        <v>3</v>
      </c>
      <c r="K29" t="str">
        <f t="shared" si="0"/>
        <v>7021013</v>
      </c>
      <c r="L29">
        <v>1820</v>
      </c>
      <c r="M29" t="s">
        <v>4807</v>
      </c>
    </row>
    <row r="30" spans="1:13">
      <c r="A30" t="s">
        <v>1165</v>
      </c>
      <c r="B30" t="s">
        <v>1166</v>
      </c>
      <c r="D30" s="291" t="s">
        <v>4824</v>
      </c>
      <c r="E30" s="285" t="s">
        <v>4823</v>
      </c>
      <c r="H30">
        <v>6</v>
      </c>
      <c r="K30" t="str">
        <f t="shared" si="0"/>
        <v>7022016</v>
      </c>
      <c r="L30">
        <v>1543</v>
      </c>
      <c r="M30" t="s">
        <v>4806</v>
      </c>
    </row>
    <row r="31" spans="1:13">
      <c r="A31" t="s">
        <v>1165</v>
      </c>
      <c r="B31" t="s">
        <v>1166</v>
      </c>
      <c r="D31" s="291" t="s">
        <v>4824</v>
      </c>
      <c r="E31" s="285" t="s">
        <v>4823</v>
      </c>
      <c r="H31">
        <v>5</v>
      </c>
      <c r="K31" t="str">
        <f t="shared" si="0"/>
        <v>7022015</v>
      </c>
      <c r="L31">
        <v>1309</v>
      </c>
      <c r="M31" t="s">
        <v>4806</v>
      </c>
    </row>
    <row r="32" spans="1:13">
      <c r="A32" t="s">
        <v>1165</v>
      </c>
      <c r="B32" t="s">
        <v>1166</v>
      </c>
      <c r="D32" s="291" t="s">
        <v>4824</v>
      </c>
      <c r="E32" s="285" t="s">
        <v>4823</v>
      </c>
      <c r="H32">
        <v>4</v>
      </c>
      <c r="K32" t="str">
        <f t="shared" si="0"/>
        <v>7022014</v>
      </c>
      <c r="L32">
        <v>1188</v>
      </c>
      <c r="M32" t="s">
        <v>4806</v>
      </c>
    </row>
    <row r="33" spans="1:13">
      <c r="A33" t="s">
        <v>1165</v>
      </c>
      <c r="B33" t="s">
        <v>1166</v>
      </c>
      <c r="D33" s="291" t="s">
        <v>4189</v>
      </c>
      <c r="E33" s="285" t="s">
        <v>4820</v>
      </c>
      <c r="H33">
        <v>3</v>
      </c>
      <c r="K33" t="str">
        <f t="shared" si="0"/>
        <v>7023013</v>
      </c>
      <c r="L33">
        <v>1912</v>
      </c>
      <c r="M33" t="s">
        <v>4806</v>
      </c>
    </row>
    <row r="34" spans="1:13">
      <c r="A34" t="s">
        <v>1165</v>
      </c>
      <c r="B34" t="s">
        <v>1166</v>
      </c>
      <c r="D34" s="291" t="s">
        <v>4189</v>
      </c>
      <c r="E34" s="285" t="s">
        <v>4820</v>
      </c>
      <c r="H34">
        <v>2</v>
      </c>
      <c r="K34" t="str">
        <f t="shared" si="0"/>
        <v>7023012</v>
      </c>
      <c r="L34">
        <v>1696</v>
      </c>
      <c r="M34" t="s">
        <v>4806</v>
      </c>
    </row>
    <row r="35" spans="1:13">
      <c r="A35" t="s">
        <v>1165</v>
      </c>
      <c r="B35" t="s">
        <v>1166</v>
      </c>
      <c r="D35" s="291" t="s">
        <v>4189</v>
      </c>
      <c r="E35" s="285" t="s">
        <v>4151</v>
      </c>
      <c r="H35">
        <v>1</v>
      </c>
      <c r="K35" t="str">
        <f t="shared" si="0"/>
        <v>7023011</v>
      </c>
      <c r="L35">
        <v>627</v>
      </c>
      <c r="M35" t="s">
        <v>4806</v>
      </c>
    </row>
    <row r="36" spans="1:13">
      <c r="A36" t="s">
        <v>1165</v>
      </c>
      <c r="B36" t="s">
        <v>1166</v>
      </c>
      <c r="D36" s="291" t="s">
        <v>4826</v>
      </c>
      <c r="E36" s="276" t="s">
        <v>4825</v>
      </c>
      <c r="H36">
        <v>6</v>
      </c>
      <c r="K36" t="str">
        <f t="shared" si="0"/>
        <v>7024016</v>
      </c>
      <c r="L36">
        <v>1555</v>
      </c>
      <c r="M36" t="s">
        <v>4807</v>
      </c>
    </row>
    <row r="37" spans="1:13">
      <c r="A37" t="s">
        <v>1165</v>
      </c>
      <c r="B37" t="s">
        <v>1166</v>
      </c>
      <c r="D37" s="291" t="s">
        <v>4826</v>
      </c>
      <c r="E37" s="276" t="s">
        <v>4825</v>
      </c>
      <c r="H37">
        <v>5</v>
      </c>
      <c r="K37" t="str">
        <f t="shared" si="0"/>
        <v>7024015</v>
      </c>
      <c r="L37">
        <v>1309</v>
      </c>
      <c r="M37" t="s">
        <v>4807</v>
      </c>
    </row>
    <row r="38" spans="1:13">
      <c r="A38" t="s">
        <v>1165</v>
      </c>
      <c r="B38" t="s">
        <v>1166</v>
      </c>
      <c r="D38" s="291" t="s">
        <v>4826</v>
      </c>
      <c r="E38" s="276" t="s">
        <v>4825</v>
      </c>
      <c r="H38">
        <v>4</v>
      </c>
      <c r="K38" t="str">
        <f t="shared" si="0"/>
        <v>7024014</v>
      </c>
      <c r="L38">
        <v>1188</v>
      </c>
      <c r="M38" t="s">
        <v>4807</v>
      </c>
    </row>
    <row r="39" spans="1:13">
      <c r="A39" t="s">
        <v>1165</v>
      </c>
      <c r="B39" t="s">
        <v>1166</v>
      </c>
      <c r="D39" s="291" t="s">
        <v>4190</v>
      </c>
      <c r="E39" s="276" t="s">
        <v>4821</v>
      </c>
      <c r="H39">
        <v>3</v>
      </c>
      <c r="K39" t="str">
        <f t="shared" si="0"/>
        <v>7025013</v>
      </c>
      <c r="L39">
        <v>1820</v>
      </c>
      <c r="M39" t="s">
        <v>4807</v>
      </c>
    </row>
    <row r="40" spans="1:13">
      <c r="A40" t="s">
        <v>1165</v>
      </c>
      <c r="B40" t="s">
        <v>1166</v>
      </c>
      <c r="D40" s="291" t="s">
        <v>4190</v>
      </c>
      <c r="E40" s="276" t="s">
        <v>4821</v>
      </c>
      <c r="H40">
        <v>2</v>
      </c>
      <c r="K40" t="str">
        <f t="shared" si="0"/>
        <v>7025012</v>
      </c>
      <c r="L40">
        <v>1510</v>
      </c>
      <c r="M40" t="s">
        <v>4807</v>
      </c>
    </row>
    <row r="41" spans="1:13">
      <c r="A41" t="s">
        <v>1165</v>
      </c>
      <c r="B41" t="s">
        <v>1166</v>
      </c>
      <c r="D41" s="291" t="s">
        <v>4190</v>
      </c>
      <c r="E41" s="276" t="s">
        <v>4152</v>
      </c>
      <c r="H41">
        <v>1</v>
      </c>
      <c r="K41" t="str">
        <f t="shared" si="0"/>
        <v>7025011</v>
      </c>
      <c r="L41">
        <v>557</v>
      </c>
      <c r="M41" t="s">
        <v>4807</v>
      </c>
    </row>
    <row r="42" spans="1:13">
      <c r="A42" t="s">
        <v>1165</v>
      </c>
      <c r="B42" t="s">
        <v>1166</v>
      </c>
      <c r="D42" s="291" t="s">
        <v>4191</v>
      </c>
      <c r="E42" s="286" t="s">
        <v>4153</v>
      </c>
      <c r="H42">
        <v>6</v>
      </c>
      <c r="K42" t="str">
        <f t="shared" ref="K42" si="1">D42&amp;A42&amp;H42</f>
        <v>7026016</v>
      </c>
      <c r="L42">
        <v>0</v>
      </c>
      <c r="M42" t="s">
        <v>4808</v>
      </c>
    </row>
    <row r="43" spans="1:13">
      <c r="A43" t="s">
        <v>1165</v>
      </c>
      <c r="B43" t="s">
        <v>1166</v>
      </c>
      <c r="D43" s="291" t="s">
        <v>4191</v>
      </c>
      <c r="E43" s="286" t="s">
        <v>4153</v>
      </c>
      <c r="H43">
        <v>5</v>
      </c>
      <c r="K43" t="str">
        <f t="shared" si="0"/>
        <v>7026015</v>
      </c>
      <c r="L43">
        <v>128</v>
      </c>
      <c r="M43" t="s">
        <v>4808</v>
      </c>
    </row>
    <row r="44" spans="1:13">
      <c r="A44" t="s">
        <v>1165</v>
      </c>
      <c r="B44" t="s">
        <v>1166</v>
      </c>
      <c r="D44" s="291" t="s">
        <v>4191</v>
      </c>
      <c r="E44" s="286" t="s">
        <v>4153</v>
      </c>
      <c r="H44">
        <v>4</v>
      </c>
      <c r="K44" t="str">
        <f t="shared" si="0"/>
        <v>7026014</v>
      </c>
      <c r="L44">
        <v>177</v>
      </c>
      <c r="M44" t="s">
        <v>4808</v>
      </c>
    </row>
    <row r="45" spans="1:13">
      <c r="A45" t="s">
        <v>1165</v>
      </c>
      <c r="B45" t="s">
        <v>1166</v>
      </c>
      <c r="D45" s="291" t="s">
        <v>4192</v>
      </c>
      <c r="E45" s="286" t="s">
        <v>4154</v>
      </c>
      <c r="H45">
        <v>6</v>
      </c>
      <c r="K45" t="str">
        <f t="shared" ref="K45" si="2">D45&amp;A45&amp;H45</f>
        <v>7027016</v>
      </c>
      <c r="L45">
        <v>0</v>
      </c>
      <c r="M45" t="s">
        <v>4808</v>
      </c>
    </row>
    <row r="46" spans="1:13">
      <c r="A46" t="s">
        <v>1165</v>
      </c>
      <c r="B46" t="s">
        <v>1166</v>
      </c>
      <c r="D46" s="291" t="s">
        <v>4192</v>
      </c>
      <c r="E46" s="286" t="s">
        <v>4154</v>
      </c>
      <c r="H46">
        <v>5</v>
      </c>
      <c r="K46" t="str">
        <f t="shared" si="0"/>
        <v>7027015</v>
      </c>
      <c r="L46">
        <v>128</v>
      </c>
      <c r="M46" t="s">
        <v>4808</v>
      </c>
    </row>
    <row r="47" spans="1:13">
      <c r="A47" t="s">
        <v>1165</v>
      </c>
      <c r="B47" t="s">
        <v>1166</v>
      </c>
      <c r="D47" s="291" t="s">
        <v>4192</v>
      </c>
      <c r="E47" s="286" t="s">
        <v>4154</v>
      </c>
      <c r="H47">
        <v>4</v>
      </c>
      <c r="K47" t="str">
        <f t="shared" si="0"/>
        <v>7027014</v>
      </c>
      <c r="L47">
        <v>177</v>
      </c>
      <c r="M47" t="s">
        <v>4808</v>
      </c>
    </row>
    <row r="48" spans="1:13" ht="12.6" customHeight="1">
      <c r="A48" t="s">
        <v>1165</v>
      </c>
      <c r="B48" t="s">
        <v>1166</v>
      </c>
      <c r="D48" s="291" t="s">
        <v>4193</v>
      </c>
      <c r="E48" s="213" t="s">
        <v>4155</v>
      </c>
      <c r="H48">
        <v>6</v>
      </c>
      <c r="K48" t="str">
        <f t="shared" ref="K48" si="3">D48&amp;A48&amp;H48</f>
        <v>7028016</v>
      </c>
      <c r="L48">
        <v>0</v>
      </c>
      <c r="M48" t="s">
        <v>4804</v>
      </c>
    </row>
    <row r="49" spans="1:13" ht="12.6" customHeight="1">
      <c r="A49" t="s">
        <v>1165</v>
      </c>
      <c r="B49" t="s">
        <v>1166</v>
      </c>
      <c r="D49" s="291" t="s">
        <v>4193</v>
      </c>
      <c r="E49" s="213" t="s">
        <v>4155</v>
      </c>
      <c r="H49">
        <v>5</v>
      </c>
      <c r="K49" t="str">
        <f t="shared" si="0"/>
        <v>7028015</v>
      </c>
      <c r="L49">
        <v>116</v>
      </c>
      <c r="M49" t="s">
        <v>4804</v>
      </c>
    </row>
    <row r="50" spans="1:13" ht="12.6" customHeight="1">
      <c r="A50" t="s">
        <v>1165</v>
      </c>
      <c r="B50" t="s">
        <v>1166</v>
      </c>
      <c r="D50" s="291" t="s">
        <v>4193</v>
      </c>
      <c r="E50" s="213" t="s">
        <v>4155</v>
      </c>
      <c r="H50">
        <v>4</v>
      </c>
      <c r="K50" t="str">
        <f t="shared" si="0"/>
        <v>7028014</v>
      </c>
      <c r="L50">
        <v>177</v>
      </c>
      <c r="M50" t="s">
        <v>4804</v>
      </c>
    </row>
    <row r="51" spans="1:13">
      <c r="A51" t="s">
        <v>1165</v>
      </c>
      <c r="B51" t="s">
        <v>1166</v>
      </c>
      <c r="D51" s="291" t="s">
        <v>4194</v>
      </c>
      <c r="E51" s="213" t="s">
        <v>4156</v>
      </c>
      <c r="H51">
        <v>6</v>
      </c>
      <c r="K51" t="str">
        <f t="shared" ref="K51" si="4">D51&amp;A51&amp;H51</f>
        <v>7029016</v>
      </c>
      <c r="L51">
        <v>0</v>
      </c>
      <c r="M51" t="s">
        <v>4804</v>
      </c>
    </row>
    <row r="52" spans="1:13">
      <c r="A52" t="s">
        <v>1165</v>
      </c>
      <c r="B52" t="s">
        <v>1166</v>
      </c>
      <c r="D52" s="291" t="s">
        <v>4194</v>
      </c>
      <c r="E52" s="213" t="s">
        <v>4156</v>
      </c>
      <c r="H52">
        <v>5</v>
      </c>
      <c r="K52" t="str">
        <f t="shared" si="0"/>
        <v>7029015</v>
      </c>
      <c r="L52">
        <v>116</v>
      </c>
      <c r="M52" t="s">
        <v>4804</v>
      </c>
    </row>
    <row r="53" spans="1:13">
      <c r="A53" t="s">
        <v>1165</v>
      </c>
      <c r="B53" t="s">
        <v>1166</v>
      </c>
      <c r="D53" s="291" t="s">
        <v>4194</v>
      </c>
      <c r="E53" s="213" t="s">
        <v>4156</v>
      </c>
      <c r="H53">
        <v>4</v>
      </c>
      <c r="K53" t="str">
        <f t="shared" si="0"/>
        <v>7029014</v>
      </c>
      <c r="L53">
        <v>177</v>
      </c>
      <c r="M53" t="s">
        <v>4804</v>
      </c>
    </row>
    <row r="54" spans="1:13">
      <c r="A54" t="s">
        <v>1165</v>
      </c>
      <c r="B54" t="s">
        <v>1166</v>
      </c>
      <c r="D54" s="291" t="s">
        <v>4195</v>
      </c>
      <c r="E54" s="287" t="s">
        <v>4157</v>
      </c>
      <c r="H54">
        <v>6</v>
      </c>
      <c r="K54" t="str">
        <f t="shared" ref="K54" si="5">D54&amp;A54&amp;H54</f>
        <v>7030016</v>
      </c>
      <c r="L54">
        <v>0</v>
      </c>
      <c r="M54" t="s">
        <v>4808</v>
      </c>
    </row>
    <row r="55" spans="1:13">
      <c r="A55" t="s">
        <v>1165</v>
      </c>
      <c r="B55" t="s">
        <v>1166</v>
      </c>
      <c r="D55" s="291" t="s">
        <v>4195</v>
      </c>
      <c r="E55" s="287" t="s">
        <v>4157</v>
      </c>
      <c r="H55">
        <v>5</v>
      </c>
      <c r="K55" t="str">
        <f t="shared" si="0"/>
        <v>7030015</v>
      </c>
      <c r="L55">
        <v>128</v>
      </c>
      <c r="M55" t="s">
        <v>4808</v>
      </c>
    </row>
    <row r="56" spans="1:13">
      <c r="A56" t="s">
        <v>1165</v>
      </c>
      <c r="B56" t="s">
        <v>1166</v>
      </c>
      <c r="D56" s="291" t="s">
        <v>4195</v>
      </c>
      <c r="E56" s="287" t="s">
        <v>4157</v>
      </c>
      <c r="H56">
        <v>4</v>
      </c>
      <c r="K56" t="str">
        <f t="shared" si="0"/>
        <v>7030014</v>
      </c>
      <c r="L56">
        <v>177</v>
      </c>
      <c r="M56" t="s">
        <v>4808</v>
      </c>
    </row>
    <row r="57" spans="1:13">
      <c r="A57" t="s">
        <v>1165</v>
      </c>
      <c r="B57" t="s">
        <v>1166</v>
      </c>
      <c r="D57" s="291" t="s">
        <v>4196</v>
      </c>
      <c r="E57" s="287" t="s">
        <v>4158</v>
      </c>
      <c r="H57">
        <v>6</v>
      </c>
      <c r="K57" t="str">
        <f t="shared" ref="K57" si="6">D57&amp;A57&amp;H57</f>
        <v>7031016</v>
      </c>
      <c r="L57">
        <v>0</v>
      </c>
      <c r="M57" t="s">
        <v>4808</v>
      </c>
    </row>
    <row r="58" spans="1:13">
      <c r="A58" t="s">
        <v>1165</v>
      </c>
      <c r="B58" t="s">
        <v>1166</v>
      </c>
      <c r="D58" s="291" t="s">
        <v>4196</v>
      </c>
      <c r="E58" s="287" t="s">
        <v>4158</v>
      </c>
      <c r="H58">
        <v>5</v>
      </c>
      <c r="K58" t="str">
        <f t="shared" si="0"/>
        <v>7031015</v>
      </c>
      <c r="L58">
        <v>128</v>
      </c>
      <c r="M58" t="s">
        <v>4808</v>
      </c>
    </row>
    <row r="59" spans="1:13">
      <c r="A59" t="s">
        <v>1165</v>
      </c>
      <c r="B59" t="s">
        <v>1166</v>
      </c>
      <c r="D59" s="291" t="s">
        <v>4196</v>
      </c>
      <c r="E59" s="287" t="s">
        <v>4158</v>
      </c>
      <c r="H59">
        <v>4</v>
      </c>
      <c r="K59" t="str">
        <f t="shared" si="0"/>
        <v>7031014</v>
      </c>
      <c r="L59">
        <v>177</v>
      </c>
      <c r="M59" t="s">
        <v>4808</v>
      </c>
    </row>
    <row r="60" spans="1:13">
      <c r="A60" t="s">
        <v>1165</v>
      </c>
      <c r="B60" t="s">
        <v>1166</v>
      </c>
      <c r="D60" s="291" t="s">
        <v>4197</v>
      </c>
      <c r="E60" s="288" t="s">
        <v>4159</v>
      </c>
      <c r="H60">
        <v>6</v>
      </c>
      <c r="K60" t="str">
        <f t="shared" ref="K60" si="7">D60&amp;A60&amp;H60</f>
        <v>7032016</v>
      </c>
      <c r="L60">
        <v>0</v>
      </c>
      <c r="M60" t="s">
        <v>4804</v>
      </c>
    </row>
    <row r="61" spans="1:13">
      <c r="A61" t="s">
        <v>1165</v>
      </c>
      <c r="B61" t="s">
        <v>1166</v>
      </c>
      <c r="D61" s="291" t="s">
        <v>4197</v>
      </c>
      <c r="E61" s="288" t="s">
        <v>4159</v>
      </c>
      <c r="H61">
        <v>5</v>
      </c>
      <c r="K61" t="str">
        <f t="shared" si="0"/>
        <v>7032015</v>
      </c>
      <c r="L61">
        <v>116</v>
      </c>
      <c r="M61" t="s">
        <v>4804</v>
      </c>
    </row>
    <row r="62" spans="1:13">
      <c r="A62" t="s">
        <v>1165</v>
      </c>
      <c r="B62" t="s">
        <v>1166</v>
      </c>
      <c r="D62" s="291" t="s">
        <v>4197</v>
      </c>
      <c r="E62" s="288" t="s">
        <v>4159</v>
      </c>
      <c r="H62">
        <v>4</v>
      </c>
      <c r="K62" t="str">
        <f t="shared" si="0"/>
        <v>7032014</v>
      </c>
      <c r="L62">
        <v>177</v>
      </c>
      <c r="M62" t="s">
        <v>4804</v>
      </c>
    </row>
    <row r="63" spans="1:13">
      <c r="A63" t="s">
        <v>1165</v>
      </c>
      <c r="B63" t="s">
        <v>1166</v>
      </c>
      <c r="D63" s="291" t="s">
        <v>4175</v>
      </c>
      <c r="E63" s="288" t="s">
        <v>4160</v>
      </c>
      <c r="H63">
        <v>6</v>
      </c>
      <c r="K63" t="str">
        <f t="shared" ref="K63" si="8">D63&amp;A63&amp;H63</f>
        <v>7033016</v>
      </c>
      <c r="L63">
        <v>0</v>
      </c>
      <c r="M63" t="s">
        <v>4804</v>
      </c>
    </row>
    <row r="64" spans="1:13">
      <c r="A64" t="s">
        <v>1165</v>
      </c>
      <c r="B64" t="s">
        <v>1166</v>
      </c>
      <c r="D64" s="291" t="s">
        <v>4175</v>
      </c>
      <c r="E64" s="288" t="s">
        <v>4160</v>
      </c>
      <c r="H64">
        <v>5</v>
      </c>
      <c r="K64" t="str">
        <f t="shared" si="0"/>
        <v>7033015</v>
      </c>
      <c r="L64">
        <v>116</v>
      </c>
      <c r="M64" t="s">
        <v>4804</v>
      </c>
    </row>
    <row r="65" spans="1:13">
      <c r="A65" t="s">
        <v>1165</v>
      </c>
      <c r="B65" t="s">
        <v>1166</v>
      </c>
      <c r="D65" s="291" t="s">
        <v>4175</v>
      </c>
      <c r="E65" s="288" t="s">
        <v>4160</v>
      </c>
      <c r="H65">
        <v>4</v>
      </c>
      <c r="K65" t="str">
        <f t="shared" si="0"/>
        <v>7033014</v>
      </c>
      <c r="L65">
        <v>177</v>
      </c>
      <c r="M65" t="s">
        <v>4804</v>
      </c>
    </row>
    <row r="66" spans="1:13">
      <c r="A66" t="s">
        <v>1165</v>
      </c>
      <c r="B66" t="s">
        <v>1166</v>
      </c>
      <c r="D66" s="291" t="s">
        <v>4198</v>
      </c>
      <c r="E66" s="289" t="s">
        <v>4161</v>
      </c>
      <c r="H66">
        <v>6</v>
      </c>
      <c r="K66" t="str">
        <f t="shared" si="0"/>
        <v>7034016</v>
      </c>
      <c r="L66">
        <v>1383</v>
      </c>
      <c r="M66" t="s">
        <v>4802</v>
      </c>
    </row>
    <row r="67" spans="1:13">
      <c r="A67" t="s">
        <v>1165</v>
      </c>
      <c r="B67" t="s">
        <v>1166</v>
      </c>
      <c r="D67" s="291" t="s">
        <v>4198</v>
      </c>
      <c r="E67" s="289" t="s">
        <v>4161</v>
      </c>
      <c r="H67">
        <v>5</v>
      </c>
      <c r="K67" t="str">
        <f t="shared" si="0"/>
        <v>7034015</v>
      </c>
      <c r="L67">
        <v>1383</v>
      </c>
      <c r="M67" t="s">
        <v>4802</v>
      </c>
    </row>
    <row r="68" spans="1:13">
      <c r="A68" t="s">
        <v>1165</v>
      </c>
      <c r="B68" t="s">
        <v>1166</v>
      </c>
      <c r="D68" s="291" t="s">
        <v>4198</v>
      </c>
      <c r="E68" s="289" t="s">
        <v>4161</v>
      </c>
      <c r="H68">
        <v>4</v>
      </c>
      <c r="K68" t="str">
        <f t="shared" si="0"/>
        <v>7034014</v>
      </c>
      <c r="L68">
        <v>1383</v>
      </c>
      <c r="M68" t="s">
        <v>4802</v>
      </c>
    </row>
    <row r="69" spans="1:13">
      <c r="A69" t="s">
        <v>1165</v>
      </c>
      <c r="B69" t="s">
        <v>1166</v>
      </c>
      <c r="D69" s="291" t="s">
        <v>4198</v>
      </c>
      <c r="E69" s="289" t="s">
        <v>4161</v>
      </c>
      <c r="H69">
        <v>3</v>
      </c>
      <c r="K69" t="str">
        <f t="shared" si="0"/>
        <v>7034013</v>
      </c>
      <c r="L69">
        <v>1383</v>
      </c>
      <c r="M69" t="s">
        <v>4802</v>
      </c>
    </row>
    <row r="70" spans="1:13">
      <c r="A70" t="s">
        <v>1165</v>
      </c>
      <c r="B70" t="s">
        <v>1166</v>
      </c>
      <c r="D70" s="291" t="s">
        <v>4198</v>
      </c>
      <c r="E70" s="289" t="s">
        <v>4161</v>
      </c>
      <c r="H70">
        <v>2</v>
      </c>
      <c r="K70" t="str">
        <f t="shared" si="0"/>
        <v>7034012</v>
      </c>
      <c r="L70">
        <v>1383</v>
      </c>
      <c r="M70" t="s">
        <v>4802</v>
      </c>
    </row>
    <row r="71" spans="1:13">
      <c r="A71" t="s">
        <v>1165</v>
      </c>
      <c r="B71" t="s">
        <v>1166</v>
      </c>
      <c r="D71" s="291" t="s">
        <v>4198</v>
      </c>
      <c r="E71" s="289" t="s">
        <v>4161</v>
      </c>
      <c r="H71">
        <v>1</v>
      </c>
      <c r="K71" t="str">
        <f t="shared" si="0"/>
        <v>7034011</v>
      </c>
      <c r="L71">
        <v>233</v>
      </c>
      <c r="M71" t="s">
        <v>4802</v>
      </c>
    </row>
    <row r="72" spans="1:13">
      <c r="A72" t="s">
        <v>1165</v>
      </c>
      <c r="B72" t="s">
        <v>1166</v>
      </c>
      <c r="D72" s="291" t="s">
        <v>4199</v>
      </c>
      <c r="E72" s="290" t="s">
        <v>4162</v>
      </c>
      <c r="H72">
        <v>6</v>
      </c>
      <c r="K72" t="str">
        <f t="shared" si="0"/>
        <v>7035016</v>
      </c>
      <c r="L72">
        <v>1184</v>
      </c>
      <c r="M72" t="s">
        <v>4803</v>
      </c>
    </row>
    <row r="73" spans="1:13">
      <c r="A73" t="s">
        <v>1165</v>
      </c>
      <c r="B73" t="s">
        <v>1166</v>
      </c>
      <c r="D73" s="291" t="s">
        <v>4199</v>
      </c>
      <c r="E73" s="290" t="s">
        <v>4162</v>
      </c>
      <c r="H73">
        <v>5</v>
      </c>
      <c r="K73" t="str">
        <f t="shared" si="0"/>
        <v>7035015</v>
      </c>
      <c r="L73">
        <v>1184</v>
      </c>
      <c r="M73" t="s">
        <v>4803</v>
      </c>
    </row>
    <row r="74" spans="1:13">
      <c r="A74" t="s">
        <v>1165</v>
      </c>
      <c r="B74" t="s">
        <v>1166</v>
      </c>
      <c r="D74" s="291" t="s">
        <v>4199</v>
      </c>
      <c r="E74" s="290" t="s">
        <v>4162</v>
      </c>
      <c r="H74">
        <v>4</v>
      </c>
      <c r="K74" t="str">
        <f t="shared" si="0"/>
        <v>7035014</v>
      </c>
      <c r="L74">
        <v>1184</v>
      </c>
      <c r="M74" t="s">
        <v>4803</v>
      </c>
    </row>
    <row r="75" spans="1:13">
      <c r="A75" t="s">
        <v>1165</v>
      </c>
      <c r="B75" t="s">
        <v>1166</v>
      </c>
      <c r="D75" s="291" t="s">
        <v>4199</v>
      </c>
      <c r="E75" s="290" t="s">
        <v>4162</v>
      </c>
      <c r="H75">
        <v>3</v>
      </c>
      <c r="K75" t="str">
        <f t="shared" si="0"/>
        <v>7035013</v>
      </c>
      <c r="L75">
        <v>1184</v>
      </c>
      <c r="M75" t="s">
        <v>4803</v>
      </c>
    </row>
    <row r="76" spans="1:13">
      <c r="A76" t="s">
        <v>1165</v>
      </c>
      <c r="B76" t="s">
        <v>1166</v>
      </c>
      <c r="D76" s="291" t="s">
        <v>4174</v>
      </c>
      <c r="E76" s="290" t="s">
        <v>4162</v>
      </c>
      <c r="H76">
        <v>2</v>
      </c>
      <c r="K76" t="str">
        <f t="shared" si="0"/>
        <v>7035012</v>
      </c>
      <c r="L76">
        <v>1184</v>
      </c>
      <c r="M76" t="s">
        <v>4803</v>
      </c>
    </row>
    <row r="77" spans="1:13">
      <c r="A77" t="s">
        <v>1165</v>
      </c>
      <c r="B77" t="s">
        <v>1166</v>
      </c>
      <c r="D77" s="291" t="s">
        <v>4199</v>
      </c>
      <c r="E77" s="290" t="s">
        <v>4162</v>
      </c>
      <c r="H77">
        <v>1</v>
      </c>
      <c r="K77" t="str">
        <f t="shared" si="0"/>
        <v>7035011</v>
      </c>
      <c r="L77">
        <v>234</v>
      </c>
      <c r="M77" t="s">
        <v>4803</v>
      </c>
    </row>
    <row r="78" spans="1:13">
      <c r="A78" t="s">
        <v>4124</v>
      </c>
      <c r="B78" t="s">
        <v>4125</v>
      </c>
      <c r="D78" s="291" t="s">
        <v>4176</v>
      </c>
      <c r="E78" s="280" t="s">
        <v>4140</v>
      </c>
      <c r="H78">
        <v>6</v>
      </c>
      <c r="K78" t="str">
        <f>D78&amp;A78&amp;H78</f>
        <v>7010026</v>
      </c>
      <c r="L78">
        <v>1922</v>
      </c>
    </row>
    <row r="79" spans="1:13">
      <c r="A79" t="s">
        <v>4124</v>
      </c>
      <c r="B79" t="s">
        <v>4125</v>
      </c>
      <c r="D79" s="291" t="s">
        <v>4177</v>
      </c>
      <c r="E79" s="280" t="s">
        <v>4140</v>
      </c>
      <c r="H79">
        <v>5</v>
      </c>
      <c r="K79" t="str">
        <f t="shared" ref="K79:K153" si="9">D79&amp;A79&amp;H79</f>
        <v>7010025</v>
      </c>
      <c r="L79">
        <v>1736</v>
      </c>
    </row>
    <row r="80" spans="1:13">
      <c r="A80" t="s">
        <v>4124</v>
      </c>
      <c r="B80" t="s">
        <v>4125</v>
      </c>
      <c r="D80" s="291" t="s">
        <v>4177</v>
      </c>
      <c r="E80" s="280" t="s">
        <v>4140</v>
      </c>
      <c r="H80">
        <v>4</v>
      </c>
      <c r="K80" t="str">
        <f t="shared" si="9"/>
        <v>7010024</v>
      </c>
      <c r="L80">
        <v>1542</v>
      </c>
    </row>
    <row r="81" spans="1:12">
      <c r="A81" t="s">
        <v>4124</v>
      </c>
      <c r="B81" t="s">
        <v>4125</v>
      </c>
      <c r="D81" s="291" t="s">
        <v>4178</v>
      </c>
      <c r="E81" s="280" t="s">
        <v>4141</v>
      </c>
      <c r="H81">
        <v>3</v>
      </c>
      <c r="K81" t="str">
        <f t="shared" si="9"/>
        <v>7011023</v>
      </c>
      <c r="L81">
        <v>1266</v>
      </c>
    </row>
    <row r="82" spans="1:12">
      <c r="A82" t="s">
        <v>4124</v>
      </c>
      <c r="B82" t="s">
        <v>4125</v>
      </c>
      <c r="D82" s="291" t="s">
        <v>4178</v>
      </c>
      <c r="E82" s="280" t="s">
        <v>4141</v>
      </c>
      <c r="H82">
        <v>2</v>
      </c>
      <c r="K82" t="str">
        <f t="shared" si="9"/>
        <v>7011022</v>
      </c>
      <c r="L82">
        <v>1224</v>
      </c>
    </row>
    <row r="83" spans="1:12">
      <c r="A83" t="s">
        <v>4124</v>
      </c>
      <c r="B83" t="s">
        <v>4125</v>
      </c>
      <c r="D83" s="291" t="s">
        <v>4178</v>
      </c>
      <c r="E83" s="280" t="s">
        <v>4141</v>
      </c>
      <c r="H83">
        <v>1</v>
      </c>
      <c r="K83" t="str">
        <f t="shared" si="9"/>
        <v>7011021</v>
      </c>
      <c r="L83">
        <v>266</v>
      </c>
    </row>
    <row r="84" spans="1:12">
      <c r="A84" t="s">
        <v>4124</v>
      </c>
      <c r="B84" t="s">
        <v>4125</v>
      </c>
      <c r="D84" s="291" t="s">
        <v>4179</v>
      </c>
      <c r="E84" s="275" t="s">
        <v>4142</v>
      </c>
      <c r="H84">
        <v>6</v>
      </c>
      <c r="K84" t="str">
        <f t="shared" si="9"/>
        <v>7012026</v>
      </c>
      <c r="L84">
        <v>1575</v>
      </c>
    </row>
    <row r="85" spans="1:12">
      <c r="A85" t="s">
        <v>4124</v>
      </c>
      <c r="B85" t="s">
        <v>4125</v>
      </c>
      <c r="D85" s="291" t="s">
        <v>4179</v>
      </c>
      <c r="E85" s="275" t="s">
        <v>4142</v>
      </c>
      <c r="H85">
        <v>5</v>
      </c>
      <c r="K85" t="str">
        <f t="shared" si="9"/>
        <v>7012025</v>
      </c>
      <c r="L85">
        <v>1579</v>
      </c>
    </row>
    <row r="86" spans="1:12">
      <c r="A86" t="s">
        <v>4124</v>
      </c>
      <c r="B86" t="s">
        <v>4125</v>
      </c>
      <c r="D86" s="291" t="s">
        <v>4179</v>
      </c>
      <c r="E86" s="275" t="s">
        <v>4142</v>
      </c>
      <c r="H86">
        <v>4</v>
      </c>
      <c r="K86" t="str">
        <f t="shared" si="9"/>
        <v>7012024</v>
      </c>
      <c r="L86">
        <v>1396</v>
      </c>
    </row>
    <row r="87" spans="1:12">
      <c r="A87" t="s">
        <v>4124</v>
      </c>
      <c r="B87" t="s">
        <v>4125</v>
      </c>
      <c r="D87" s="291" t="s">
        <v>4180</v>
      </c>
      <c r="E87" s="275" t="s">
        <v>4143</v>
      </c>
      <c r="H87">
        <v>3</v>
      </c>
      <c r="K87" t="str">
        <f t="shared" si="9"/>
        <v>7013023</v>
      </c>
      <c r="L87">
        <v>1064</v>
      </c>
    </row>
    <row r="88" spans="1:12">
      <c r="A88" t="s">
        <v>4124</v>
      </c>
      <c r="B88" t="s">
        <v>4125</v>
      </c>
      <c r="D88" s="291" t="s">
        <v>4180</v>
      </c>
      <c r="E88" s="275" t="s">
        <v>4143</v>
      </c>
      <c r="H88">
        <v>2</v>
      </c>
      <c r="K88" t="str">
        <f t="shared" si="9"/>
        <v>7013022</v>
      </c>
      <c r="L88">
        <v>1033</v>
      </c>
    </row>
    <row r="89" spans="1:12">
      <c r="A89" t="s">
        <v>4124</v>
      </c>
      <c r="B89" t="s">
        <v>4125</v>
      </c>
      <c r="D89" s="291" t="s">
        <v>4180</v>
      </c>
      <c r="E89" s="275" t="s">
        <v>4143</v>
      </c>
      <c r="H89">
        <v>1</v>
      </c>
      <c r="K89" t="str">
        <f t="shared" si="9"/>
        <v>7013021</v>
      </c>
      <c r="L89">
        <v>263</v>
      </c>
    </row>
    <row r="90" spans="1:12">
      <c r="A90" t="s">
        <v>4124</v>
      </c>
      <c r="B90" t="s">
        <v>4125</v>
      </c>
      <c r="D90" s="291" t="s">
        <v>4181</v>
      </c>
      <c r="E90" s="281" t="s">
        <v>4144</v>
      </c>
      <c r="H90">
        <v>5</v>
      </c>
      <c r="K90" t="str">
        <f t="shared" si="9"/>
        <v>7014025</v>
      </c>
      <c r="L90">
        <v>0</v>
      </c>
    </row>
    <row r="91" spans="1:12">
      <c r="A91" t="s">
        <v>4124</v>
      </c>
      <c r="B91" t="s">
        <v>4125</v>
      </c>
      <c r="D91" s="291" t="s">
        <v>4181</v>
      </c>
      <c r="E91" s="281" t="s">
        <v>4144</v>
      </c>
      <c r="H91">
        <v>4</v>
      </c>
      <c r="K91" t="str">
        <f t="shared" si="9"/>
        <v>7014024</v>
      </c>
      <c r="L91">
        <v>219</v>
      </c>
    </row>
    <row r="92" spans="1:12">
      <c r="A92" t="s">
        <v>4124</v>
      </c>
      <c r="B92" t="s">
        <v>4125</v>
      </c>
      <c r="D92" s="291" t="s">
        <v>4182</v>
      </c>
      <c r="E92" s="281" t="s">
        <v>4139</v>
      </c>
      <c r="H92">
        <v>5</v>
      </c>
      <c r="K92" t="str">
        <f t="shared" si="9"/>
        <v>7015025</v>
      </c>
      <c r="L92">
        <v>0</v>
      </c>
    </row>
    <row r="93" spans="1:12">
      <c r="A93" t="s">
        <v>4124</v>
      </c>
      <c r="B93" t="s">
        <v>4125</v>
      </c>
      <c r="D93" s="291" t="s">
        <v>4182</v>
      </c>
      <c r="E93" s="281" t="s">
        <v>4139</v>
      </c>
      <c r="H93">
        <v>4</v>
      </c>
      <c r="K93" t="str">
        <f t="shared" si="9"/>
        <v>7015024</v>
      </c>
      <c r="L93">
        <v>219</v>
      </c>
    </row>
    <row r="94" spans="1:12">
      <c r="A94" t="s">
        <v>4124</v>
      </c>
      <c r="B94" t="s">
        <v>4125</v>
      </c>
      <c r="D94" s="291" t="s">
        <v>4183</v>
      </c>
      <c r="E94" s="282" t="s">
        <v>4145</v>
      </c>
      <c r="H94">
        <v>5</v>
      </c>
      <c r="K94" t="str">
        <f t="shared" si="9"/>
        <v>7016025</v>
      </c>
      <c r="L94">
        <v>0</v>
      </c>
    </row>
    <row r="95" spans="1:12">
      <c r="A95" t="s">
        <v>4124</v>
      </c>
      <c r="B95" t="s">
        <v>4125</v>
      </c>
      <c r="D95" s="291" t="s">
        <v>4183</v>
      </c>
      <c r="E95" s="282" t="s">
        <v>4145</v>
      </c>
      <c r="H95">
        <v>4</v>
      </c>
      <c r="K95" t="str">
        <f t="shared" si="9"/>
        <v>7016024</v>
      </c>
      <c r="L95">
        <v>85</v>
      </c>
    </row>
    <row r="96" spans="1:12">
      <c r="A96" t="s">
        <v>4124</v>
      </c>
      <c r="B96" t="s">
        <v>4125</v>
      </c>
      <c r="D96" s="291" t="s">
        <v>4184</v>
      </c>
      <c r="E96" s="282" t="s">
        <v>4146</v>
      </c>
      <c r="H96">
        <v>5</v>
      </c>
      <c r="K96" t="str">
        <f t="shared" si="9"/>
        <v>7017025</v>
      </c>
      <c r="L96">
        <v>0</v>
      </c>
    </row>
    <row r="97" spans="1:12">
      <c r="A97" t="s">
        <v>4124</v>
      </c>
      <c r="B97" t="s">
        <v>4125</v>
      </c>
      <c r="D97" s="291" t="s">
        <v>4184</v>
      </c>
      <c r="E97" s="282" t="s">
        <v>4146</v>
      </c>
      <c r="H97">
        <v>4</v>
      </c>
      <c r="K97" t="str">
        <f t="shared" si="9"/>
        <v>7017024</v>
      </c>
      <c r="L97">
        <v>85</v>
      </c>
    </row>
    <row r="98" spans="1:12">
      <c r="A98" t="s">
        <v>4124</v>
      </c>
      <c r="B98" t="s">
        <v>4125</v>
      </c>
      <c r="D98" s="291" t="s">
        <v>4185</v>
      </c>
      <c r="E98" s="283" t="s">
        <v>4147</v>
      </c>
      <c r="H98">
        <v>6</v>
      </c>
      <c r="K98" t="str">
        <f t="shared" si="9"/>
        <v>7018026</v>
      </c>
      <c r="L98">
        <v>1765</v>
      </c>
    </row>
    <row r="99" spans="1:12">
      <c r="A99" t="s">
        <v>4124</v>
      </c>
      <c r="B99" t="s">
        <v>4125</v>
      </c>
      <c r="D99" s="291" t="s">
        <v>4185</v>
      </c>
      <c r="E99" s="283" t="s">
        <v>4147</v>
      </c>
      <c r="H99">
        <v>5</v>
      </c>
      <c r="K99" t="str">
        <f t="shared" si="9"/>
        <v>7018025</v>
      </c>
      <c r="L99">
        <v>1487</v>
      </c>
    </row>
    <row r="100" spans="1:12">
      <c r="A100" t="s">
        <v>4124</v>
      </c>
      <c r="B100" t="s">
        <v>4125</v>
      </c>
      <c r="D100" s="291" t="s">
        <v>4185</v>
      </c>
      <c r="E100" s="283" t="s">
        <v>4147</v>
      </c>
      <c r="H100">
        <v>4</v>
      </c>
      <c r="K100" t="str">
        <f t="shared" si="9"/>
        <v>7018024</v>
      </c>
      <c r="L100">
        <v>1339</v>
      </c>
    </row>
    <row r="101" spans="1:12">
      <c r="A101" t="s">
        <v>4124</v>
      </c>
      <c r="B101" t="s">
        <v>4125</v>
      </c>
      <c r="D101" s="291" t="s">
        <v>4186</v>
      </c>
      <c r="E101" s="283" t="s">
        <v>4148</v>
      </c>
      <c r="H101">
        <v>3</v>
      </c>
      <c r="K101" t="str">
        <f t="shared" si="9"/>
        <v>7019023</v>
      </c>
      <c r="L101">
        <v>2010</v>
      </c>
    </row>
    <row r="102" spans="1:12">
      <c r="A102" t="s">
        <v>4124</v>
      </c>
      <c r="B102" t="s">
        <v>4125</v>
      </c>
      <c r="D102" s="291" t="s">
        <v>4187</v>
      </c>
      <c r="E102" s="284" t="s">
        <v>4149</v>
      </c>
      <c r="H102">
        <v>6</v>
      </c>
      <c r="K102" t="str">
        <f t="shared" si="9"/>
        <v>7020026</v>
      </c>
      <c r="L102">
        <v>1775</v>
      </c>
    </row>
    <row r="103" spans="1:12">
      <c r="A103" t="s">
        <v>4124</v>
      </c>
      <c r="B103" t="s">
        <v>4125</v>
      </c>
      <c r="D103" s="291" t="s">
        <v>4187</v>
      </c>
      <c r="E103" s="284" t="s">
        <v>4149</v>
      </c>
      <c r="H103">
        <v>5</v>
      </c>
      <c r="K103" t="str">
        <f t="shared" si="9"/>
        <v>7020025</v>
      </c>
      <c r="L103">
        <v>1487</v>
      </c>
    </row>
    <row r="104" spans="1:12">
      <c r="A104" t="s">
        <v>4124</v>
      </c>
      <c r="B104" t="s">
        <v>4125</v>
      </c>
      <c r="D104" s="291" t="s">
        <v>4187</v>
      </c>
      <c r="E104" s="284" t="s">
        <v>4149</v>
      </c>
      <c r="H104">
        <v>4</v>
      </c>
      <c r="K104" t="str">
        <f t="shared" si="9"/>
        <v>7020024</v>
      </c>
      <c r="L104">
        <v>1339</v>
      </c>
    </row>
    <row r="105" spans="1:12">
      <c r="A105" t="s">
        <v>4124</v>
      </c>
      <c r="B105" t="s">
        <v>4125</v>
      </c>
      <c r="D105" s="291" t="s">
        <v>4188</v>
      </c>
      <c r="E105" s="284" t="s">
        <v>4150</v>
      </c>
      <c r="H105">
        <v>3</v>
      </c>
      <c r="K105" t="str">
        <f t="shared" si="9"/>
        <v>7021023</v>
      </c>
      <c r="L105">
        <v>1920</v>
      </c>
    </row>
    <row r="106" spans="1:12">
      <c r="A106" t="s">
        <v>4124</v>
      </c>
      <c r="B106" t="s">
        <v>4125</v>
      </c>
      <c r="D106" s="291" t="s">
        <v>4824</v>
      </c>
      <c r="E106" s="285" t="s">
        <v>4823</v>
      </c>
      <c r="H106">
        <v>6</v>
      </c>
      <c r="K106" t="str">
        <f t="shared" si="9"/>
        <v>7022026</v>
      </c>
      <c r="L106">
        <v>1765</v>
      </c>
    </row>
    <row r="107" spans="1:12">
      <c r="A107" t="s">
        <v>4124</v>
      </c>
      <c r="B107" t="s">
        <v>4125</v>
      </c>
      <c r="D107" s="291" t="s">
        <v>4824</v>
      </c>
      <c r="E107" s="285" t="s">
        <v>4823</v>
      </c>
      <c r="H107">
        <v>5</v>
      </c>
      <c r="K107" t="str">
        <f t="shared" si="9"/>
        <v>7022025</v>
      </c>
      <c r="L107">
        <v>1487</v>
      </c>
    </row>
    <row r="108" spans="1:12">
      <c r="A108" t="s">
        <v>4124</v>
      </c>
      <c r="B108" t="s">
        <v>4125</v>
      </c>
      <c r="D108" s="291" t="s">
        <v>4824</v>
      </c>
      <c r="E108" s="285" t="s">
        <v>4823</v>
      </c>
      <c r="H108">
        <v>4</v>
      </c>
      <c r="K108" t="str">
        <f t="shared" si="9"/>
        <v>7022024</v>
      </c>
      <c r="L108">
        <v>1339</v>
      </c>
    </row>
    <row r="109" spans="1:12">
      <c r="A109" t="s">
        <v>4124</v>
      </c>
      <c r="B109" t="s">
        <v>4125</v>
      </c>
      <c r="D109" s="291" t="s">
        <v>4189</v>
      </c>
      <c r="E109" s="285" t="s">
        <v>4820</v>
      </c>
      <c r="H109">
        <v>3</v>
      </c>
      <c r="K109" t="str">
        <f t="shared" si="9"/>
        <v>7023023</v>
      </c>
      <c r="L109">
        <v>2010</v>
      </c>
    </row>
    <row r="110" spans="1:12">
      <c r="A110" t="s">
        <v>4124</v>
      </c>
      <c r="B110" t="s">
        <v>4125</v>
      </c>
      <c r="D110" s="291" t="s">
        <v>4189</v>
      </c>
      <c r="E110" s="285" t="s">
        <v>4820</v>
      </c>
      <c r="H110">
        <v>2</v>
      </c>
      <c r="K110" t="str">
        <f t="shared" si="9"/>
        <v>7023022</v>
      </c>
      <c r="L110">
        <v>1766</v>
      </c>
    </row>
    <row r="111" spans="1:12">
      <c r="A111" t="s">
        <v>4124</v>
      </c>
      <c r="B111" t="s">
        <v>4125</v>
      </c>
      <c r="D111" s="291" t="s">
        <v>4189</v>
      </c>
      <c r="E111" s="285" t="s">
        <v>4151</v>
      </c>
      <c r="H111">
        <v>1</v>
      </c>
      <c r="K111" t="str">
        <f t="shared" si="9"/>
        <v>7023021</v>
      </c>
      <c r="L111">
        <v>694</v>
      </c>
    </row>
    <row r="112" spans="1:12">
      <c r="A112" t="s">
        <v>4124</v>
      </c>
      <c r="B112" t="s">
        <v>4125</v>
      </c>
      <c r="D112" s="291" t="s">
        <v>4826</v>
      </c>
      <c r="E112" s="276" t="s">
        <v>4825</v>
      </c>
      <c r="H112">
        <v>6</v>
      </c>
      <c r="K112" t="str">
        <f>D112&amp;A112&amp;H112</f>
        <v>7024026</v>
      </c>
      <c r="L112">
        <v>1775</v>
      </c>
    </row>
    <row r="113" spans="1:12">
      <c r="A113" t="s">
        <v>4124</v>
      </c>
      <c r="B113" t="s">
        <v>4125</v>
      </c>
      <c r="D113" s="291" t="s">
        <v>4826</v>
      </c>
      <c r="E113" s="276" t="s">
        <v>4825</v>
      </c>
      <c r="H113">
        <v>5</v>
      </c>
      <c r="K113" t="str">
        <f t="shared" si="9"/>
        <v>7024025</v>
      </c>
      <c r="L113">
        <v>1487</v>
      </c>
    </row>
    <row r="114" spans="1:12">
      <c r="A114" t="s">
        <v>4124</v>
      </c>
      <c r="B114" t="s">
        <v>4125</v>
      </c>
      <c r="D114" s="291" t="s">
        <v>4826</v>
      </c>
      <c r="E114" s="276" t="s">
        <v>4825</v>
      </c>
      <c r="H114">
        <v>4</v>
      </c>
      <c r="K114" t="str">
        <f t="shared" si="9"/>
        <v>7024024</v>
      </c>
      <c r="L114">
        <v>1339</v>
      </c>
    </row>
    <row r="115" spans="1:12">
      <c r="A115" t="s">
        <v>4124</v>
      </c>
      <c r="B115" t="s">
        <v>4125</v>
      </c>
      <c r="D115" s="291" t="s">
        <v>4190</v>
      </c>
      <c r="E115" s="276" t="s">
        <v>4821</v>
      </c>
      <c r="H115">
        <v>3</v>
      </c>
      <c r="K115" t="str">
        <f t="shared" si="9"/>
        <v>7025023</v>
      </c>
      <c r="L115">
        <v>1920</v>
      </c>
    </row>
    <row r="116" spans="1:12">
      <c r="A116" t="s">
        <v>4124</v>
      </c>
      <c r="B116" t="s">
        <v>4125</v>
      </c>
      <c r="D116" s="291" t="s">
        <v>4190</v>
      </c>
      <c r="E116" s="276" t="s">
        <v>4821</v>
      </c>
      <c r="H116">
        <v>2</v>
      </c>
      <c r="K116" t="str">
        <f t="shared" si="9"/>
        <v>7025022</v>
      </c>
      <c r="L116">
        <v>1585</v>
      </c>
    </row>
    <row r="117" spans="1:12">
      <c r="A117" t="s">
        <v>4124</v>
      </c>
      <c r="B117" t="s">
        <v>4125</v>
      </c>
      <c r="D117" s="291" t="s">
        <v>4190</v>
      </c>
      <c r="E117" s="276" t="s">
        <v>4152</v>
      </c>
      <c r="H117">
        <v>1</v>
      </c>
      <c r="K117" t="str">
        <f t="shared" si="9"/>
        <v>7025021</v>
      </c>
      <c r="L117">
        <v>627</v>
      </c>
    </row>
    <row r="118" spans="1:12">
      <c r="A118" t="s">
        <v>4124</v>
      </c>
      <c r="B118" t="s">
        <v>4125</v>
      </c>
      <c r="D118" s="291" t="s">
        <v>4191</v>
      </c>
      <c r="E118" s="286" t="s">
        <v>4153</v>
      </c>
      <c r="H118">
        <v>6</v>
      </c>
      <c r="K118" t="str">
        <f t="shared" ref="K118" si="10">D118&amp;A118&amp;H118</f>
        <v>7026026</v>
      </c>
      <c r="L118">
        <v>0</v>
      </c>
    </row>
    <row r="119" spans="1:12">
      <c r="A119" t="s">
        <v>4124</v>
      </c>
      <c r="B119" t="s">
        <v>4125</v>
      </c>
      <c r="D119" s="291" t="s">
        <v>4191</v>
      </c>
      <c r="E119" s="286" t="s">
        <v>4153</v>
      </c>
      <c r="H119">
        <v>5</v>
      </c>
      <c r="K119" t="str">
        <f t="shared" si="9"/>
        <v>7026025</v>
      </c>
      <c r="L119">
        <v>125</v>
      </c>
    </row>
    <row r="120" spans="1:12">
      <c r="A120" t="s">
        <v>4124</v>
      </c>
      <c r="B120" t="s">
        <v>4125</v>
      </c>
      <c r="D120" s="291" t="s">
        <v>4191</v>
      </c>
      <c r="E120" s="286" t="s">
        <v>4153</v>
      </c>
      <c r="H120">
        <v>4</v>
      </c>
      <c r="K120" t="str">
        <f t="shared" si="9"/>
        <v>7026024</v>
      </c>
      <c r="L120">
        <v>287</v>
      </c>
    </row>
    <row r="121" spans="1:12">
      <c r="A121" t="s">
        <v>4124</v>
      </c>
      <c r="B121" t="s">
        <v>4125</v>
      </c>
      <c r="D121" s="291" t="s">
        <v>4192</v>
      </c>
      <c r="E121" s="286" t="s">
        <v>4154</v>
      </c>
      <c r="H121">
        <v>6</v>
      </c>
      <c r="K121" t="str">
        <f t="shared" ref="K121" si="11">D121&amp;A121&amp;H121</f>
        <v>7027026</v>
      </c>
      <c r="L121">
        <v>0</v>
      </c>
    </row>
    <row r="122" spans="1:12">
      <c r="A122" t="s">
        <v>4124</v>
      </c>
      <c r="B122" t="s">
        <v>4125</v>
      </c>
      <c r="D122" s="291" t="s">
        <v>4192</v>
      </c>
      <c r="E122" s="286" t="s">
        <v>4154</v>
      </c>
      <c r="H122">
        <v>5</v>
      </c>
      <c r="K122" t="str">
        <f t="shared" si="9"/>
        <v>7027025</v>
      </c>
      <c r="L122">
        <v>125</v>
      </c>
    </row>
    <row r="123" spans="1:12">
      <c r="A123" t="s">
        <v>4124</v>
      </c>
      <c r="B123" t="s">
        <v>4125</v>
      </c>
      <c r="D123" s="291" t="s">
        <v>4192</v>
      </c>
      <c r="E123" s="286" t="s">
        <v>4154</v>
      </c>
      <c r="H123">
        <v>4</v>
      </c>
      <c r="K123" t="str">
        <f t="shared" si="9"/>
        <v>7027024</v>
      </c>
      <c r="L123">
        <v>287</v>
      </c>
    </row>
    <row r="124" spans="1:12">
      <c r="A124" t="s">
        <v>4124</v>
      </c>
      <c r="B124" t="s">
        <v>4125</v>
      </c>
      <c r="D124" s="291" t="s">
        <v>4193</v>
      </c>
      <c r="E124" s="213" t="s">
        <v>4155</v>
      </c>
      <c r="H124">
        <v>6</v>
      </c>
      <c r="K124" t="str">
        <f t="shared" ref="K124" si="12">D124&amp;A124&amp;H124</f>
        <v>7028026</v>
      </c>
      <c r="L124">
        <v>0</v>
      </c>
    </row>
    <row r="125" spans="1:12">
      <c r="A125" t="s">
        <v>4124</v>
      </c>
      <c r="B125" t="s">
        <v>4125</v>
      </c>
      <c r="D125" s="291" t="s">
        <v>4193</v>
      </c>
      <c r="E125" s="213" t="s">
        <v>4155</v>
      </c>
      <c r="H125">
        <v>5</v>
      </c>
      <c r="K125" t="str">
        <f t="shared" si="9"/>
        <v>7028025</v>
      </c>
      <c r="L125">
        <v>113</v>
      </c>
    </row>
    <row r="126" spans="1:12">
      <c r="A126" t="s">
        <v>4124</v>
      </c>
      <c r="B126" t="s">
        <v>4125</v>
      </c>
      <c r="D126" s="291" t="s">
        <v>4193</v>
      </c>
      <c r="E126" s="213" t="s">
        <v>4155</v>
      </c>
      <c r="H126">
        <v>4</v>
      </c>
      <c r="K126" t="str">
        <f t="shared" si="9"/>
        <v>7028024</v>
      </c>
      <c r="L126">
        <v>287</v>
      </c>
    </row>
    <row r="127" spans="1:12">
      <c r="A127" t="s">
        <v>4124</v>
      </c>
      <c r="B127" t="s">
        <v>4125</v>
      </c>
      <c r="D127" s="291" t="s">
        <v>4194</v>
      </c>
      <c r="E127" s="213" t="s">
        <v>4156</v>
      </c>
      <c r="H127">
        <v>6</v>
      </c>
      <c r="K127" t="str">
        <f t="shared" ref="K127" si="13">D127&amp;A127&amp;H127</f>
        <v>7029026</v>
      </c>
      <c r="L127">
        <v>0</v>
      </c>
    </row>
    <row r="128" spans="1:12">
      <c r="A128" t="s">
        <v>4124</v>
      </c>
      <c r="B128" t="s">
        <v>4125</v>
      </c>
      <c r="D128" s="291" t="s">
        <v>4194</v>
      </c>
      <c r="E128" s="213" t="s">
        <v>4156</v>
      </c>
      <c r="H128">
        <v>5</v>
      </c>
      <c r="K128" t="str">
        <f t="shared" si="9"/>
        <v>7029025</v>
      </c>
      <c r="L128">
        <v>113</v>
      </c>
    </row>
    <row r="129" spans="1:12">
      <c r="A129" t="s">
        <v>4124</v>
      </c>
      <c r="B129" t="s">
        <v>4125</v>
      </c>
      <c r="D129" s="291" t="s">
        <v>4194</v>
      </c>
      <c r="E129" s="213" t="s">
        <v>4156</v>
      </c>
      <c r="H129">
        <v>4</v>
      </c>
      <c r="K129" t="str">
        <f t="shared" si="9"/>
        <v>7029024</v>
      </c>
      <c r="L129">
        <v>287</v>
      </c>
    </row>
    <row r="130" spans="1:12">
      <c r="A130" t="s">
        <v>4124</v>
      </c>
      <c r="B130" t="s">
        <v>4125</v>
      </c>
      <c r="D130" s="291" t="s">
        <v>4195</v>
      </c>
      <c r="E130" s="287" t="s">
        <v>4157</v>
      </c>
      <c r="H130">
        <v>6</v>
      </c>
      <c r="K130" t="str">
        <f t="shared" ref="K130" si="14">D130&amp;A130&amp;H130</f>
        <v>7030026</v>
      </c>
      <c r="L130">
        <v>0</v>
      </c>
    </row>
    <row r="131" spans="1:12">
      <c r="A131" t="s">
        <v>4124</v>
      </c>
      <c r="B131" t="s">
        <v>4125</v>
      </c>
      <c r="D131" s="291" t="s">
        <v>4195</v>
      </c>
      <c r="E131" s="287" t="s">
        <v>4157</v>
      </c>
      <c r="H131">
        <v>5</v>
      </c>
      <c r="K131" t="str">
        <f t="shared" si="9"/>
        <v>7030025</v>
      </c>
      <c r="L131">
        <v>125</v>
      </c>
    </row>
    <row r="132" spans="1:12">
      <c r="A132" t="s">
        <v>4124</v>
      </c>
      <c r="B132" t="s">
        <v>4125</v>
      </c>
      <c r="D132" s="291" t="s">
        <v>4195</v>
      </c>
      <c r="E132" s="287" t="s">
        <v>4157</v>
      </c>
      <c r="H132">
        <v>4</v>
      </c>
      <c r="K132" t="str">
        <f t="shared" si="9"/>
        <v>7030024</v>
      </c>
      <c r="L132">
        <v>287</v>
      </c>
    </row>
    <row r="133" spans="1:12">
      <c r="A133" t="s">
        <v>4124</v>
      </c>
      <c r="B133" t="s">
        <v>4125</v>
      </c>
      <c r="D133" s="291" t="s">
        <v>4196</v>
      </c>
      <c r="E133" s="287" t="s">
        <v>4158</v>
      </c>
      <c r="H133">
        <v>6</v>
      </c>
      <c r="K133" t="str">
        <f t="shared" ref="K133" si="15">D133&amp;A133&amp;H133</f>
        <v>7031026</v>
      </c>
      <c r="L133">
        <v>0</v>
      </c>
    </row>
    <row r="134" spans="1:12">
      <c r="A134" t="s">
        <v>4124</v>
      </c>
      <c r="B134" t="s">
        <v>4125</v>
      </c>
      <c r="D134" s="291" t="s">
        <v>4196</v>
      </c>
      <c r="E134" s="287" t="s">
        <v>4158</v>
      </c>
      <c r="H134">
        <v>5</v>
      </c>
      <c r="K134" t="str">
        <f t="shared" si="9"/>
        <v>7031025</v>
      </c>
      <c r="L134">
        <v>125</v>
      </c>
    </row>
    <row r="135" spans="1:12">
      <c r="A135" t="s">
        <v>4124</v>
      </c>
      <c r="B135" t="s">
        <v>4125</v>
      </c>
      <c r="D135" s="291" t="s">
        <v>4196</v>
      </c>
      <c r="E135" s="287" t="s">
        <v>4158</v>
      </c>
      <c r="H135">
        <v>4</v>
      </c>
      <c r="K135" t="str">
        <f t="shared" si="9"/>
        <v>7031024</v>
      </c>
      <c r="L135">
        <v>287</v>
      </c>
    </row>
    <row r="136" spans="1:12">
      <c r="A136" t="s">
        <v>4124</v>
      </c>
      <c r="B136" t="s">
        <v>4125</v>
      </c>
      <c r="D136" s="291" t="s">
        <v>4197</v>
      </c>
      <c r="E136" s="288" t="s">
        <v>4159</v>
      </c>
      <c r="H136">
        <v>6</v>
      </c>
      <c r="K136" t="str">
        <f t="shared" ref="K136" si="16">D136&amp;A136&amp;H136</f>
        <v>7032026</v>
      </c>
      <c r="L136">
        <v>0</v>
      </c>
    </row>
    <row r="137" spans="1:12">
      <c r="A137" t="s">
        <v>4124</v>
      </c>
      <c r="B137" t="s">
        <v>4125</v>
      </c>
      <c r="D137" s="291" t="s">
        <v>4197</v>
      </c>
      <c r="E137" s="288" t="s">
        <v>4159</v>
      </c>
      <c r="H137">
        <v>5</v>
      </c>
      <c r="K137" t="str">
        <f t="shared" si="9"/>
        <v>7032025</v>
      </c>
      <c r="L137">
        <v>113</v>
      </c>
    </row>
    <row r="138" spans="1:12">
      <c r="A138" t="s">
        <v>4124</v>
      </c>
      <c r="B138" t="s">
        <v>4125</v>
      </c>
      <c r="D138" s="291" t="s">
        <v>4197</v>
      </c>
      <c r="E138" s="288" t="s">
        <v>4159</v>
      </c>
      <c r="H138">
        <v>4</v>
      </c>
      <c r="K138" t="str">
        <f t="shared" si="9"/>
        <v>7032024</v>
      </c>
      <c r="L138">
        <v>287</v>
      </c>
    </row>
    <row r="139" spans="1:12">
      <c r="A139" t="s">
        <v>4124</v>
      </c>
      <c r="B139" t="s">
        <v>4125</v>
      </c>
      <c r="D139" s="291" t="s">
        <v>4175</v>
      </c>
      <c r="E139" s="288" t="s">
        <v>4160</v>
      </c>
      <c r="H139">
        <v>6</v>
      </c>
      <c r="K139" t="str">
        <f t="shared" ref="K139" si="17">D139&amp;A139&amp;H139</f>
        <v>7033026</v>
      </c>
      <c r="L139">
        <v>0</v>
      </c>
    </row>
    <row r="140" spans="1:12">
      <c r="A140" t="s">
        <v>4124</v>
      </c>
      <c r="B140" t="s">
        <v>4125</v>
      </c>
      <c r="D140" s="291" t="s">
        <v>4175</v>
      </c>
      <c r="E140" s="288" t="s">
        <v>4160</v>
      </c>
      <c r="H140">
        <v>5</v>
      </c>
      <c r="K140" t="str">
        <f t="shared" si="9"/>
        <v>7033025</v>
      </c>
      <c r="L140">
        <v>113</v>
      </c>
    </row>
    <row r="141" spans="1:12">
      <c r="A141" t="s">
        <v>4124</v>
      </c>
      <c r="B141" t="s">
        <v>4125</v>
      </c>
      <c r="D141" s="291" t="s">
        <v>4175</v>
      </c>
      <c r="E141" s="288" t="s">
        <v>4160</v>
      </c>
      <c r="H141">
        <v>4</v>
      </c>
      <c r="K141" t="str">
        <f t="shared" si="9"/>
        <v>7033024</v>
      </c>
      <c r="L141">
        <v>287</v>
      </c>
    </row>
    <row r="142" spans="1:12">
      <c r="A142" t="s">
        <v>4124</v>
      </c>
      <c r="B142" t="s">
        <v>4125</v>
      </c>
      <c r="D142" s="291" t="s">
        <v>4198</v>
      </c>
      <c r="E142" s="289" t="s">
        <v>4161</v>
      </c>
      <c r="H142">
        <v>6</v>
      </c>
      <c r="K142" t="str">
        <f t="shared" si="9"/>
        <v>7034026</v>
      </c>
      <c r="L142">
        <v>1461</v>
      </c>
    </row>
    <row r="143" spans="1:12">
      <c r="A143" t="s">
        <v>4124</v>
      </c>
      <c r="B143" t="s">
        <v>4125</v>
      </c>
      <c r="D143" s="291" t="s">
        <v>4198</v>
      </c>
      <c r="E143" s="289" t="s">
        <v>4161</v>
      </c>
      <c r="H143">
        <v>5</v>
      </c>
      <c r="K143" t="str">
        <f t="shared" si="9"/>
        <v>7034025</v>
      </c>
      <c r="L143">
        <v>1461</v>
      </c>
    </row>
    <row r="144" spans="1:12">
      <c r="A144" t="s">
        <v>4124</v>
      </c>
      <c r="B144" t="s">
        <v>4125</v>
      </c>
      <c r="D144" s="291" t="s">
        <v>4198</v>
      </c>
      <c r="E144" s="289" t="s">
        <v>4161</v>
      </c>
      <c r="H144">
        <v>4</v>
      </c>
      <c r="K144" t="str">
        <f t="shared" si="9"/>
        <v>7034024</v>
      </c>
      <c r="L144">
        <v>1461</v>
      </c>
    </row>
    <row r="145" spans="1:12">
      <c r="A145" t="s">
        <v>4124</v>
      </c>
      <c r="B145" t="s">
        <v>4125</v>
      </c>
      <c r="D145" s="291" t="s">
        <v>4198</v>
      </c>
      <c r="E145" s="289" t="s">
        <v>4161</v>
      </c>
      <c r="H145">
        <v>3</v>
      </c>
      <c r="K145" t="str">
        <f t="shared" si="9"/>
        <v>7034023</v>
      </c>
      <c r="L145">
        <v>1461</v>
      </c>
    </row>
    <row r="146" spans="1:12">
      <c r="A146" t="s">
        <v>4124</v>
      </c>
      <c r="B146" t="s">
        <v>4125</v>
      </c>
      <c r="D146" s="291" t="s">
        <v>4198</v>
      </c>
      <c r="E146" s="289" t="s">
        <v>4161</v>
      </c>
      <c r="H146">
        <v>2</v>
      </c>
      <c r="K146" t="str">
        <f t="shared" si="9"/>
        <v>7034022</v>
      </c>
      <c r="L146">
        <v>1461</v>
      </c>
    </row>
    <row r="147" spans="1:12">
      <c r="A147" t="s">
        <v>4124</v>
      </c>
      <c r="B147" t="s">
        <v>4125</v>
      </c>
      <c r="D147" s="291" t="s">
        <v>4198</v>
      </c>
      <c r="E147" s="289" t="s">
        <v>4161</v>
      </c>
      <c r="H147">
        <v>1</v>
      </c>
      <c r="K147" t="str">
        <f t="shared" si="9"/>
        <v>7034021</v>
      </c>
      <c r="L147">
        <v>311</v>
      </c>
    </row>
    <row r="148" spans="1:12">
      <c r="A148" t="s">
        <v>4124</v>
      </c>
      <c r="B148" t="s">
        <v>4125</v>
      </c>
      <c r="D148" s="291" t="s">
        <v>4199</v>
      </c>
      <c r="E148" s="290" t="s">
        <v>4162</v>
      </c>
      <c r="H148">
        <v>6</v>
      </c>
      <c r="K148" t="str">
        <f t="shared" si="9"/>
        <v>7035026</v>
      </c>
      <c r="L148">
        <v>1247</v>
      </c>
    </row>
    <row r="149" spans="1:12">
      <c r="A149" t="s">
        <v>4124</v>
      </c>
      <c r="B149" t="s">
        <v>4125</v>
      </c>
      <c r="D149" s="291" t="s">
        <v>4199</v>
      </c>
      <c r="E149" s="290" t="s">
        <v>4162</v>
      </c>
      <c r="H149">
        <v>5</v>
      </c>
      <c r="K149" t="str">
        <f t="shared" si="9"/>
        <v>7035025</v>
      </c>
      <c r="L149">
        <v>1247</v>
      </c>
    </row>
    <row r="150" spans="1:12">
      <c r="A150" t="s">
        <v>4124</v>
      </c>
      <c r="B150" t="s">
        <v>4125</v>
      </c>
      <c r="D150" s="291" t="s">
        <v>4199</v>
      </c>
      <c r="E150" s="290" t="s">
        <v>4162</v>
      </c>
      <c r="H150">
        <v>4</v>
      </c>
      <c r="K150" t="str">
        <f t="shared" si="9"/>
        <v>7035024</v>
      </c>
      <c r="L150">
        <v>1247</v>
      </c>
    </row>
    <row r="151" spans="1:12">
      <c r="A151" t="s">
        <v>4124</v>
      </c>
      <c r="B151" t="s">
        <v>4125</v>
      </c>
      <c r="D151" s="291" t="s">
        <v>4199</v>
      </c>
      <c r="E151" s="290" t="s">
        <v>4162</v>
      </c>
      <c r="H151">
        <v>3</v>
      </c>
      <c r="K151" t="str">
        <f t="shared" si="9"/>
        <v>7035023</v>
      </c>
      <c r="L151">
        <v>1247</v>
      </c>
    </row>
    <row r="152" spans="1:12">
      <c r="A152" t="s">
        <v>4124</v>
      </c>
      <c r="B152" t="s">
        <v>4125</v>
      </c>
      <c r="D152" s="291" t="s">
        <v>4174</v>
      </c>
      <c r="E152" s="290" t="s">
        <v>4162</v>
      </c>
      <c r="H152">
        <v>2</v>
      </c>
      <c r="K152" t="str">
        <f t="shared" si="9"/>
        <v>7035022</v>
      </c>
      <c r="L152">
        <v>1247</v>
      </c>
    </row>
    <row r="153" spans="1:12">
      <c r="A153" t="s">
        <v>4124</v>
      </c>
      <c r="B153" t="s">
        <v>4125</v>
      </c>
      <c r="D153" s="291" t="s">
        <v>4199</v>
      </c>
      <c r="E153" s="290" t="s">
        <v>4162</v>
      </c>
      <c r="H153">
        <v>1</v>
      </c>
      <c r="K153" t="str">
        <f t="shared" si="9"/>
        <v>7035021</v>
      </c>
      <c r="L153">
        <v>297</v>
      </c>
    </row>
    <row r="154" spans="1:12">
      <c r="A154" t="s">
        <v>4126</v>
      </c>
      <c r="B154" t="s">
        <v>4127</v>
      </c>
      <c r="D154" s="291" t="s">
        <v>4176</v>
      </c>
      <c r="E154" s="280" t="s">
        <v>4140</v>
      </c>
      <c r="H154">
        <v>6</v>
      </c>
      <c r="K154" t="str">
        <f>D154&amp;A154&amp;H154</f>
        <v>7010036</v>
      </c>
      <c r="L154">
        <v>1977</v>
      </c>
    </row>
    <row r="155" spans="1:12">
      <c r="A155" t="s">
        <v>4126</v>
      </c>
      <c r="B155" t="s">
        <v>4127</v>
      </c>
      <c r="D155" s="291" t="s">
        <v>4177</v>
      </c>
      <c r="E155" s="280" t="s">
        <v>4140</v>
      </c>
      <c r="H155">
        <v>5</v>
      </c>
      <c r="K155" t="str">
        <f t="shared" ref="K155:K229" si="18">D155&amp;A155&amp;H155</f>
        <v>7010035</v>
      </c>
      <c r="L155">
        <v>1779</v>
      </c>
    </row>
    <row r="156" spans="1:12">
      <c r="A156" t="s">
        <v>4126</v>
      </c>
      <c r="B156" t="s">
        <v>4127</v>
      </c>
      <c r="D156" s="291" t="s">
        <v>4177</v>
      </c>
      <c r="E156" s="280" t="s">
        <v>4140</v>
      </c>
      <c r="H156">
        <v>4</v>
      </c>
      <c r="K156" t="str">
        <f t="shared" si="18"/>
        <v>7010034</v>
      </c>
      <c r="L156">
        <v>1578</v>
      </c>
    </row>
    <row r="157" spans="1:12">
      <c r="A157" t="s">
        <v>4126</v>
      </c>
      <c r="B157" t="s">
        <v>4127</v>
      </c>
      <c r="D157" s="291" t="s">
        <v>4178</v>
      </c>
      <c r="E157" s="280" t="s">
        <v>4141</v>
      </c>
      <c r="H157">
        <v>3</v>
      </c>
      <c r="K157" t="str">
        <f t="shared" si="18"/>
        <v>7011033</v>
      </c>
      <c r="L157">
        <v>1295</v>
      </c>
    </row>
    <row r="158" spans="1:12">
      <c r="A158" t="s">
        <v>4126</v>
      </c>
      <c r="B158" t="s">
        <v>4127</v>
      </c>
      <c r="D158" s="291" t="s">
        <v>4178</v>
      </c>
      <c r="E158" s="280" t="s">
        <v>4141</v>
      </c>
      <c r="H158">
        <v>2</v>
      </c>
      <c r="K158" t="str">
        <f t="shared" si="18"/>
        <v>7011032</v>
      </c>
      <c r="L158">
        <v>1244</v>
      </c>
    </row>
    <row r="159" spans="1:12">
      <c r="A159" t="s">
        <v>4126</v>
      </c>
      <c r="B159" t="s">
        <v>4127</v>
      </c>
      <c r="D159" s="291" t="s">
        <v>4178</v>
      </c>
      <c r="E159" s="280" t="s">
        <v>4141</v>
      </c>
      <c r="H159">
        <v>1</v>
      </c>
      <c r="K159" t="str">
        <f t="shared" si="18"/>
        <v>7011031</v>
      </c>
      <c r="L159">
        <v>285</v>
      </c>
    </row>
    <row r="160" spans="1:12">
      <c r="A160" t="s">
        <v>4126</v>
      </c>
      <c r="B160" t="s">
        <v>4127</v>
      </c>
      <c r="D160" s="291" t="s">
        <v>4179</v>
      </c>
      <c r="E160" s="275" t="s">
        <v>4142</v>
      </c>
      <c r="H160">
        <v>6</v>
      </c>
      <c r="K160" t="str">
        <f t="shared" si="18"/>
        <v>7012036</v>
      </c>
      <c r="L160">
        <v>1626</v>
      </c>
    </row>
    <row r="161" spans="1:12">
      <c r="A161" t="s">
        <v>4126</v>
      </c>
      <c r="B161" t="s">
        <v>4127</v>
      </c>
      <c r="D161" s="291" t="s">
        <v>4179</v>
      </c>
      <c r="E161" s="275" t="s">
        <v>4142</v>
      </c>
      <c r="H161">
        <v>5</v>
      </c>
      <c r="K161" t="str">
        <f t="shared" si="18"/>
        <v>7012035</v>
      </c>
      <c r="L161">
        <v>1617</v>
      </c>
    </row>
    <row r="162" spans="1:12">
      <c r="A162" t="s">
        <v>4126</v>
      </c>
      <c r="B162" t="s">
        <v>4127</v>
      </c>
      <c r="D162" s="291" t="s">
        <v>4179</v>
      </c>
      <c r="E162" s="275" t="s">
        <v>4142</v>
      </c>
      <c r="H162">
        <v>4</v>
      </c>
      <c r="K162" t="str">
        <f t="shared" si="18"/>
        <v>7012034</v>
      </c>
      <c r="L162">
        <v>1428</v>
      </c>
    </row>
    <row r="163" spans="1:12">
      <c r="A163" t="s">
        <v>4126</v>
      </c>
      <c r="B163" t="s">
        <v>4127</v>
      </c>
      <c r="D163" s="291" t="s">
        <v>4180</v>
      </c>
      <c r="E163" s="275" t="s">
        <v>4143</v>
      </c>
      <c r="H163">
        <v>3</v>
      </c>
      <c r="K163" t="str">
        <f t="shared" si="18"/>
        <v>7013033</v>
      </c>
      <c r="L163">
        <v>1089</v>
      </c>
    </row>
    <row r="164" spans="1:12">
      <c r="A164" t="s">
        <v>4126</v>
      </c>
      <c r="B164" t="s">
        <v>4127</v>
      </c>
      <c r="D164" s="291" t="s">
        <v>4180</v>
      </c>
      <c r="E164" s="275" t="s">
        <v>4143</v>
      </c>
      <c r="H164">
        <v>2</v>
      </c>
      <c r="K164" t="str">
        <f t="shared" si="18"/>
        <v>7013032</v>
      </c>
      <c r="L164">
        <v>1050</v>
      </c>
    </row>
    <row r="165" spans="1:12">
      <c r="A165" t="s">
        <v>4126</v>
      </c>
      <c r="B165" t="s">
        <v>4127</v>
      </c>
      <c r="D165" s="291" t="s">
        <v>4180</v>
      </c>
      <c r="E165" s="275" t="s">
        <v>4143</v>
      </c>
      <c r="H165">
        <v>1</v>
      </c>
      <c r="K165" t="str">
        <f t="shared" si="18"/>
        <v>7013031</v>
      </c>
      <c r="L165">
        <v>279</v>
      </c>
    </row>
    <row r="166" spans="1:12">
      <c r="A166" t="s">
        <v>4126</v>
      </c>
      <c r="B166" t="s">
        <v>4127</v>
      </c>
      <c r="D166" s="291" t="s">
        <v>4181</v>
      </c>
      <c r="E166" s="281" t="s">
        <v>4144</v>
      </c>
      <c r="H166">
        <v>5</v>
      </c>
      <c r="K166" t="str">
        <f t="shared" si="18"/>
        <v>7014035</v>
      </c>
      <c r="L166">
        <v>0</v>
      </c>
    </row>
    <row r="167" spans="1:12">
      <c r="A167" t="s">
        <v>4126</v>
      </c>
      <c r="B167" t="s">
        <v>4127</v>
      </c>
      <c r="D167" s="291" t="s">
        <v>4181</v>
      </c>
      <c r="E167" s="281" t="s">
        <v>4144</v>
      </c>
      <c r="H167">
        <v>4</v>
      </c>
      <c r="K167" t="str">
        <f t="shared" si="18"/>
        <v>7014034</v>
      </c>
      <c r="L167">
        <v>248</v>
      </c>
    </row>
    <row r="168" spans="1:12">
      <c r="A168" t="s">
        <v>4126</v>
      </c>
      <c r="B168" t="s">
        <v>4127</v>
      </c>
      <c r="D168" s="291" t="s">
        <v>4182</v>
      </c>
      <c r="E168" s="281" t="s">
        <v>4139</v>
      </c>
      <c r="H168">
        <v>5</v>
      </c>
      <c r="K168" t="str">
        <f t="shared" si="18"/>
        <v>7015035</v>
      </c>
      <c r="L168">
        <v>0</v>
      </c>
    </row>
    <row r="169" spans="1:12">
      <c r="A169" t="s">
        <v>4126</v>
      </c>
      <c r="B169" t="s">
        <v>4127</v>
      </c>
      <c r="D169" s="291" t="s">
        <v>4182</v>
      </c>
      <c r="E169" s="281" t="s">
        <v>4139</v>
      </c>
      <c r="H169">
        <v>4</v>
      </c>
      <c r="K169" t="str">
        <f t="shared" si="18"/>
        <v>7015034</v>
      </c>
      <c r="L169">
        <v>248</v>
      </c>
    </row>
    <row r="170" spans="1:12">
      <c r="A170" t="s">
        <v>4126</v>
      </c>
      <c r="B170" t="s">
        <v>4127</v>
      </c>
      <c r="D170" s="291" t="s">
        <v>4183</v>
      </c>
      <c r="E170" s="282" t="s">
        <v>4145</v>
      </c>
      <c r="H170">
        <v>5</v>
      </c>
      <c r="K170" t="str">
        <f t="shared" si="18"/>
        <v>7016035</v>
      </c>
      <c r="L170">
        <v>0</v>
      </c>
    </row>
    <row r="171" spans="1:12">
      <c r="A171" t="s">
        <v>4126</v>
      </c>
      <c r="B171" t="s">
        <v>4127</v>
      </c>
      <c r="D171" s="291" t="s">
        <v>4183</v>
      </c>
      <c r="E171" s="282" t="s">
        <v>4145</v>
      </c>
      <c r="H171">
        <v>4</v>
      </c>
      <c r="K171" t="str">
        <f t="shared" si="18"/>
        <v>7016034</v>
      </c>
      <c r="L171">
        <v>109</v>
      </c>
    </row>
    <row r="172" spans="1:12">
      <c r="A172" t="s">
        <v>4126</v>
      </c>
      <c r="B172" t="s">
        <v>4127</v>
      </c>
      <c r="D172" s="291" t="s">
        <v>4184</v>
      </c>
      <c r="E172" s="282" t="s">
        <v>4146</v>
      </c>
      <c r="H172">
        <v>5</v>
      </c>
      <c r="K172" t="str">
        <f t="shared" si="18"/>
        <v>7017035</v>
      </c>
      <c r="L172">
        <v>0</v>
      </c>
    </row>
    <row r="173" spans="1:12">
      <c r="A173" t="s">
        <v>4126</v>
      </c>
      <c r="B173" t="s">
        <v>4127</v>
      </c>
      <c r="D173" s="291" t="s">
        <v>4184</v>
      </c>
      <c r="E173" s="282" t="s">
        <v>4146</v>
      </c>
      <c r="H173">
        <v>4</v>
      </c>
      <c r="K173" t="str">
        <f t="shared" si="18"/>
        <v>7017034</v>
      </c>
      <c r="L173">
        <v>109</v>
      </c>
    </row>
    <row r="174" spans="1:12">
      <c r="A174" t="s">
        <v>4126</v>
      </c>
      <c r="B174" t="s">
        <v>4127</v>
      </c>
      <c r="D174" s="291" t="s">
        <v>4185</v>
      </c>
      <c r="E174" s="283" t="s">
        <v>4147</v>
      </c>
      <c r="H174">
        <v>6</v>
      </c>
      <c r="K174" t="str">
        <f t="shared" si="18"/>
        <v>7018036</v>
      </c>
      <c r="L174">
        <v>1819</v>
      </c>
    </row>
    <row r="175" spans="1:12">
      <c r="A175" t="s">
        <v>4126</v>
      </c>
      <c r="B175" t="s">
        <v>4127</v>
      </c>
      <c r="D175" s="291" t="s">
        <v>4185</v>
      </c>
      <c r="E175" s="283" t="s">
        <v>4147</v>
      </c>
      <c r="H175">
        <v>5</v>
      </c>
      <c r="K175" t="str">
        <f t="shared" si="18"/>
        <v>7018035</v>
      </c>
      <c r="L175">
        <v>1532</v>
      </c>
    </row>
    <row r="176" spans="1:12">
      <c r="A176" t="s">
        <v>4126</v>
      </c>
      <c r="B176" t="s">
        <v>4127</v>
      </c>
      <c r="D176" s="291" t="s">
        <v>4185</v>
      </c>
      <c r="E176" s="283" t="s">
        <v>4147</v>
      </c>
      <c r="H176">
        <v>4</v>
      </c>
      <c r="K176" t="str">
        <f t="shared" si="18"/>
        <v>7018034</v>
      </c>
      <c r="L176">
        <v>1377</v>
      </c>
    </row>
    <row r="177" spans="1:12">
      <c r="A177" t="s">
        <v>4126</v>
      </c>
      <c r="B177" t="s">
        <v>4127</v>
      </c>
      <c r="D177" s="291" t="s">
        <v>4186</v>
      </c>
      <c r="E177" s="283" t="s">
        <v>4148</v>
      </c>
      <c r="H177">
        <v>3</v>
      </c>
      <c r="K177" t="str">
        <f t="shared" si="18"/>
        <v>7019033</v>
      </c>
      <c r="L177">
        <v>2034</v>
      </c>
    </row>
    <row r="178" spans="1:12">
      <c r="A178" t="s">
        <v>4126</v>
      </c>
      <c r="B178" t="s">
        <v>4127</v>
      </c>
      <c r="D178" s="291" t="s">
        <v>4187</v>
      </c>
      <c r="E178" s="284" t="s">
        <v>4149</v>
      </c>
      <c r="H178">
        <v>6</v>
      </c>
      <c r="K178" t="str">
        <f t="shared" si="18"/>
        <v>7020036</v>
      </c>
      <c r="L178">
        <v>1831</v>
      </c>
    </row>
    <row r="179" spans="1:12">
      <c r="A179" t="s">
        <v>4126</v>
      </c>
      <c r="B179" t="s">
        <v>4127</v>
      </c>
      <c r="D179" s="291" t="s">
        <v>4187</v>
      </c>
      <c r="E179" s="284" t="s">
        <v>4149</v>
      </c>
      <c r="H179">
        <v>5</v>
      </c>
      <c r="K179" t="str">
        <f t="shared" si="18"/>
        <v>7020035</v>
      </c>
      <c r="L179">
        <v>1532</v>
      </c>
    </row>
    <row r="180" spans="1:12">
      <c r="A180" t="s">
        <v>4126</v>
      </c>
      <c r="B180" t="s">
        <v>4127</v>
      </c>
      <c r="D180" s="291" t="s">
        <v>4187</v>
      </c>
      <c r="E180" s="284" t="s">
        <v>4149</v>
      </c>
      <c r="H180">
        <v>4</v>
      </c>
      <c r="K180" t="str">
        <f t="shared" si="18"/>
        <v>7020034</v>
      </c>
      <c r="L180">
        <v>1377</v>
      </c>
    </row>
    <row r="181" spans="1:12">
      <c r="A181" t="s">
        <v>4126</v>
      </c>
      <c r="B181" t="s">
        <v>4127</v>
      </c>
      <c r="D181" s="291" t="s">
        <v>4188</v>
      </c>
      <c r="E181" s="284" t="s">
        <v>4150</v>
      </c>
      <c r="H181">
        <v>3</v>
      </c>
      <c r="K181" t="str">
        <f t="shared" si="18"/>
        <v>7021033</v>
      </c>
      <c r="L181">
        <v>1945</v>
      </c>
    </row>
    <row r="182" spans="1:12">
      <c r="A182" t="s">
        <v>4126</v>
      </c>
      <c r="B182" t="s">
        <v>4127</v>
      </c>
      <c r="D182" s="291" t="s">
        <v>4824</v>
      </c>
      <c r="E182" s="285" t="s">
        <v>4823</v>
      </c>
      <c r="H182">
        <v>6</v>
      </c>
      <c r="K182" t="str">
        <f t="shared" si="18"/>
        <v>7022036</v>
      </c>
      <c r="L182">
        <v>1819</v>
      </c>
    </row>
    <row r="183" spans="1:12">
      <c r="A183" t="s">
        <v>4126</v>
      </c>
      <c r="B183" t="s">
        <v>4127</v>
      </c>
      <c r="D183" s="291" t="s">
        <v>4824</v>
      </c>
      <c r="E183" s="285" t="s">
        <v>4823</v>
      </c>
      <c r="H183">
        <v>5</v>
      </c>
      <c r="K183" t="str">
        <f t="shared" si="18"/>
        <v>7022035</v>
      </c>
      <c r="L183">
        <v>1532</v>
      </c>
    </row>
    <row r="184" spans="1:12">
      <c r="A184" t="s">
        <v>4126</v>
      </c>
      <c r="B184" t="s">
        <v>4127</v>
      </c>
      <c r="D184" s="291" t="s">
        <v>4824</v>
      </c>
      <c r="E184" s="285" t="s">
        <v>4823</v>
      </c>
      <c r="H184">
        <v>4</v>
      </c>
      <c r="K184" t="str">
        <f t="shared" si="18"/>
        <v>7022034</v>
      </c>
      <c r="L184">
        <v>1377</v>
      </c>
    </row>
    <row r="185" spans="1:12">
      <c r="A185" t="s">
        <v>4126</v>
      </c>
      <c r="B185" t="s">
        <v>4127</v>
      </c>
      <c r="D185" s="291" t="s">
        <v>4189</v>
      </c>
      <c r="E185" s="285" t="s">
        <v>4820</v>
      </c>
      <c r="H185">
        <v>3</v>
      </c>
      <c r="K185" t="str">
        <f t="shared" si="18"/>
        <v>7023033</v>
      </c>
      <c r="L185">
        <v>2034</v>
      </c>
    </row>
    <row r="186" spans="1:12">
      <c r="A186" t="s">
        <v>4126</v>
      </c>
      <c r="B186" t="s">
        <v>4127</v>
      </c>
      <c r="D186" s="291" t="s">
        <v>4189</v>
      </c>
      <c r="E186" s="285" t="s">
        <v>4820</v>
      </c>
      <c r="H186">
        <v>2</v>
      </c>
      <c r="K186" t="str">
        <f t="shared" si="18"/>
        <v>7023032</v>
      </c>
      <c r="L186">
        <v>1782</v>
      </c>
    </row>
    <row r="187" spans="1:12">
      <c r="A187" t="s">
        <v>4126</v>
      </c>
      <c r="B187" t="s">
        <v>4127</v>
      </c>
      <c r="D187" s="291" t="s">
        <v>4189</v>
      </c>
      <c r="E187" s="285" t="s">
        <v>4151</v>
      </c>
      <c r="H187">
        <v>1</v>
      </c>
      <c r="K187" t="str">
        <f t="shared" si="18"/>
        <v>7023031</v>
      </c>
      <c r="L187">
        <v>710</v>
      </c>
    </row>
    <row r="188" spans="1:12">
      <c r="A188" t="s">
        <v>4126</v>
      </c>
      <c r="B188" t="s">
        <v>4127</v>
      </c>
      <c r="D188" s="291" t="s">
        <v>4826</v>
      </c>
      <c r="E188" s="276" t="s">
        <v>4825</v>
      </c>
      <c r="H188">
        <v>6</v>
      </c>
      <c r="K188" t="str">
        <f>D188&amp;A188&amp;H188</f>
        <v>7024036</v>
      </c>
      <c r="L188">
        <v>1831</v>
      </c>
    </row>
    <row r="189" spans="1:12">
      <c r="A189" t="s">
        <v>4126</v>
      </c>
      <c r="B189" t="s">
        <v>4127</v>
      </c>
      <c r="D189" s="291" t="s">
        <v>4826</v>
      </c>
      <c r="E189" s="276" t="s">
        <v>4825</v>
      </c>
      <c r="H189">
        <v>5</v>
      </c>
      <c r="K189" t="str">
        <f t="shared" ref="K189:K191" si="19">D189&amp;A189&amp;H189</f>
        <v>7024035</v>
      </c>
      <c r="L189">
        <v>1532</v>
      </c>
    </row>
    <row r="190" spans="1:12">
      <c r="A190" t="s">
        <v>4126</v>
      </c>
      <c r="B190" t="s">
        <v>4127</v>
      </c>
      <c r="D190" s="291" t="s">
        <v>4826</v>
      </c>
      <c r="E190" s="276" t="s">
        <v>4825</v>
      </c>
      <c r="H190">
        <v>4</v>
      </c>
      <c r="K190" t="str">
        <f t="shared" si="19"/>
        <v>7024034</v>
      </c>
      <c r="L190">
        <v>1377</v>
      </c>
    </row>
    <row r="191" spans="1:12">
      <c r="A191" t="s">
        <v>4126</v>
      </c>
      <c r="B191" t="s">
        <v>4127</v>
      </c>
      <c r="D191" s="291" t="s">
        <v>4190</v>
      </c>
      <c r="E191" s="276" t="s">
        <v>4821</v>
      </c>
      <c r="H191">
        <v>3</v>
      </c>
      <c r="K191" t="str">
        <f t="shared" si="19"/>
        <v>7025033</v>
      </c>
      <c r="L191">
        <v>1945</v>
      </c>
    </row>
    <row r="192" spans="1:12">
      <c r="A192" t="s">
        <v>4126</v>
      </c>
      <c r="B192" t="s">
        <v>4127</v>
      </c>
      <c r="D192" s="291" t="s">
        <v>4190</v>
      </c>
      <c r="E192" s="276" t="s">
        <v>4821</v>
      </c>
      <c r="H192">
        <v>2</v>
      </c>
      <c r="K192" t="str">
        <f t="shared" si="18"/>
        <v>7025032</v>
      </c>
      <c r="L192">
        <v>1603</v>
      </c>
    </row>
    <row r="193" spans="1:12">
      <c r="A193" t="s">
        <v>4126</v>
      </c>
      <c r="B193" t="s">
        <v>4127</v>
      </c>
      <c r="D193" s="291" t="s">
        <v>4190</v>
      </c>
      <c r="E193" s="276" t="s">
        <v>4152</v>
      </c>
      <c r="H193">
        <v>1</v>
      </c>
      <c r="K193" t="str">
        <f t="shared" si="18"/>
        <v>7025031</v>
      </c>
      <c r="L193">
        <v>643</v>
      </c>
    </row>
    <row r="194" spans="1:12">
      <c r="A194" t="s">
        <v>4126</v>
      </c>
      <c r="B194" t="s">
        <v>4127</v>
      </c>
      <c r="D194" s="291" t="s">
        <v>4191</v>
      </c>
      <c r="E194" s="286" t="s">
        <v>4153</v>
      </c>
      <c r="H194">
        <v>6</v>
      </c>
      <c r="K194" t="str">
        <f t="shared" ref="K194" si="20">D194&amp;A194&amp;H194</f>
        <v>7026036</v>
      </c>
      <c r="L194">
        <v>0</v>
      </c>
    </row>
    <row r="195" spans="1:12">
      <c r="A195" t="s">
        <v>4126</v>
      </c>
      <c r="B195" t="s">
        <v>4127</v>
      </c>
      <c r="D195" s="291" t="s">
        <v>4191</v>
      </c>
      <c r="E195" s="286" t="s">
        <v>4153</v>
      </c>
      <c r="H195">
        <v>5</v>
      </c>
      <c r="K195" t="str">
        <f t="shared" si="18"/>
        <v>7026035</v>
      </c>
      <c r="L195">
        <v>124</v>
      </c>
    </row>
    <row r="196" spans="1:12">
      <c r="A196" t="s">
        <v>4126</v>
      </c>
      <c r="B196" t="s">
        <v>4127</v>
      </c>
      <c r="D196" s="291" t="s">
        <v>4191</v>
      </c>
      <c r="E196" s="286" t="s">
        <v>4153</v>
      </c>
      <c r="H196">
        <v>4</v>
      </c>
      <c r="K196" t="str">
        <f t="shared" si="18"/>
        <v>7026034</v>
      </c>
      <c r="L196">
        <v>315</v>
      </c>
    </row>
    <row r="197" spans="1:12">
      <c r="A197" t="s">
        <v>4126</v>
      </c>
      <c r="B197" t="s">
        <v>4127</v>
      </c>
      <c r="D197" s="291" t="s">
        <v>4192</v>
      </c>
      <c r="E197" s="286" t="s">
        <v>4154</v>
      </c>
      <c r="H197">
        <v>6</v>
      </c>
      <c r="K197" t="str">
        <f t="shared" ref="K197" si="21">D197&amp;A197&amp;H197</f>
        <v>7027036</v>
      </c>
      <c r="L197">
        <v>0</v>
      </c>
    </row>
    <row r="198" spans="1:12">
      <c r="A198" t="s">
        <v>4126</v>
      </c>
      <c r="B198" t="s">
        <v>4127</v>
      </c>
      <c r="D198" s="291" t="s">
        <v>4192</v>
      </c>
      <c r="E198" s="286" t="s">
        <v>4154</v>
      </c>
      <c r="H198">
        <v>5</v>
      </c>
      <c r="K198" t="str">
        <f t="shared" si="18"/>
        <v>7027035</v>
      </c>
      <c r="L198">
        <v>124</v>
      </c>
    </row>
    <row r="199" spans="1:12">
      <c r="A199" t="s">
        <v>4126</v>
      </c>
      <c r="B199" t="s">
        <v>4127</v>
      </c>
      <c r="D199" s="291" t="s">
        <v>4192</v>
      </c>
      <c r="E199" s="286" t="s">
        <v>4154</v>
      </c>
      <c r="H199">
        <v>4</v>
      </c>
      <c r="K199" t="str">
        <f t="shared" si="18"/>
        <v>7027034</v>
      </c>
      <c r="L199">
        <v>315</v>
      </c>
    </row>
    <row r="200" spans="1:12">
      <c r="A200" t="s">
        <v>4126</v>
      </c>
      <c r="B200" t="s">
        <v>4127</v>
      </c>
      <c r="D200" s="291" t="s">
        <v>4193</v>
      </c>
      <c r="E200" s="213" t="s">
        <v>4155</v>
      </c>
      <c r="H200">
        <v>6</v>
      </c>
      <c r="K200" t="str">
        <f t="shared" ref="K200" si="22">D200&amp;A200&amp;H200</f>
        <v>7028036</v>
      </c>
      <c r="L200">
        <v>0</v>
      </c>
    </row>
    <row r="201" spans="1:12">
      <c r="A201" t="s">
        <v>4126</v>
      </c>
      <c r="B201" t="s">
        <v>4127</v>
      </c>
      <c r="D201" s="291" t="s">
        <v>4193</v>
      </c>
      <c r="E201" s="213" t="s">
        <v>4155</v>
      </c>
      <c r="H201">
        <v>5</v>
      </c>
      <c r="K201" t="str">
        <f t="shared" si="18"/>
        <v>7028035</v>
      </c>
      <c r="L201">
        <v>112</v>
      </c>
    </row>
    <row r="202" spans="1:12">
      <c r="A202" t="s">
        <v>4126</v>
      </c>
      <c r="B202" t="s">
        <v>4127</v>
      </c>
      <c r="D202" s="291" t="s">
        <v>4193</v>
      </c>
      <c r="E202" s="213" t="s">
        <v>4155</v>
      </c>
      <c r="H202">
        <v>4</v>
      </c>
      <c r="K202" t="str">
        <f t="shared" si="18"/>
        <v>7028034</v>
      </c>
      <c r="L202">
        <v>315</v>
      </c>
    </row>
    <row r="203" spans="1:12">
      <c r="A203" t="s">
        <v>4126</v>
      </c>
      <c r="B203" t="s">
        <v>4127</v>
      </c>
      <c r="D203" s="291" t="s">
        <v>4194</v>
      </c>
      <c r="E203" s="213" t="s">
        <v>4156</v>
      </c>
      <c r="H203">
        <v>6</v>
      </c>
      <c r="K203" t="str">
        <f t="shared" ref="K203" si="23">D203&amp;A203&amp;H203</f>
        <v>7029036</v>
      </c>
      <c r="L203">
        <v>0</v>
      </c>
    </row>
    <row r="204" spans="1:12">
      <c r="A204" t="s">
        <v>4126</v>
      </c>
      <c r="B204" t="s">
        <v>4127</v>
      </c>
      <c r="D204" s="291" t="s">
        <v>4194</v>
      </c>
      <c r="E204" s="213" t="s">
        <v>4156</v>
      </c>
      <c r="H204">
        <v>5</v>
      </c>
      <c r="K204" t="str">
        <f t="shared" si="18"/>
        <v>7029035</v>
      </c>
      <c r="L204">
        <v>112</v>
      </c>
    </row>
    <row r="205" spans="1:12">
      <c r="A205" t="s">
        <v>4126</v>
      </c>
      <c r="B205" t="s">
        <v>4127</v>
      </c>
      <c r="D205" s="291" t="s">
        <v>4194</v>
      </c>
      <c r="E205" s="213" t="s">
        <v>4156</v>
      </c>
      <c r="H205">
        <v>4</v>
      </c>
      <c r="K205" t="str">
        <f t="shared" si="18"/>
        <v>7029034</v>
      </c>
      <c r="L205">
        <v>315</v>
      </c>
    </row>
    <row r="206" spans="1:12">
      <c r="A206" t="s">
        <v>4126</v>
      </c>
      <c r="B206" t="s">
        <v>4127</v>
      </c>
      <c r="D206" s="291" t="s">
        <v>4195</v>
      </c>
      <c r="E206" s="287" t="s">
        <v>4157</v>
      </c>
      <c r="H206">
        <v>6</v>
      </c>
      <c r="K206" t="str">
        <f t="shared" ref="K206" si="24">D206&amp;A206&amp;H206</f>
        <v>7030036</v>
      </c>
      <c r="L206">
        <v>0</v>
      </c>
    </row>
    <row r="207" spans="1:12">
      <c r="A207" t="s">
        <v>4126</v>
      </c>
      <c r="B207" t="s">
        <v>4127</v>
      </c>
      <c r="D207" s="291" t="s">
        <v>4195</v>
      </c>
      <c r="E207" s="287" t="s">
        <v>4157</v>
      </c>
      <c r="H207">
        <v>5</v>
      </c>
      <c r="K207" t="str">
        <f t="shared" si="18"/>
        <v>7030035</v>
      </c>
      <c r="L207">
        <v>124</v>
      </c>
    </row>
    <row r="208" spans="1:12">
      <c r="A208" t="s">
        <v>4126</v>
      </c>
      <c r="B208" t="s">
        <v>4127</v>
      </c>
      <c r="D208" s="291" t="s">
        <v>4195</v>
      </c>
      <c r="E208" s="287" t="s">
        <v>4157</v>
      </c>
      <c r="H208">
        <v>4</v>
      </c>
      <c r="K208" t="str">
        <f t="shared" si="18"/>
        <v>7030034</v>
      </c>
      <c r="L208">
        <v>315</v>
      </c>
    </row>
    <row r="209" spans="1:12">
      <c r="A209" t="s">
        <v>4126</v>
      </c>
      <c r="B209" t="s">
        <v>4127</v>
      </c>
      <c r="D209" s="291" t="s">
        <v>4196</v>
      </c>
      <c r="E209" s="287" t="s">
        <v>4158</v>
      </c>
      <c r="H209">
        <v>6</v>
      </c>
      <c r="K209" t="str">
        <f t="shared" ref="K209" si="25">D209&amp;A209&amp;H209</f>
        <v>7031036</v>
      </c>
      <c r="L209">
        <v>0</v>
      </c>
    </row>
    <row r="210" spans="1:12">
      <c r="A210" t="s">
        <v>4126</v>
      </c>
      <c r="B210" t="s">
        <v>4127</v>
      </c>
      <c r="D210" s="291" t="s">
        <v>4196</v>
      </c>
      <c r="E210" s="287" t="s">
        <v>4158</v>
      </c>
      <c r="H210">
        <v>5</v>
      </c>
      <c r="K210" t="str">
        <f t="shared" si="18"/>
        <v>7031035</v>
      </c>
      <c r="L210">
        <v>124</v>
      </c>
    </row>
    <row r="211" spans="1:12">
      <c r="A211" t="s">
        <v>4126</v>
      </c>
      <c r="B211" t="s">
        <v>4127</v>
      </c>
      <c r="D211" s="291" t="s">
        <v>4196</v>
      </c>
      <c r="E211" s="287" t="s">
        <v>4158</v>
      </c>
      <c r="H211">
        <v>4</v>
      </c>
      <c r="K211" t="str">
        <f t="shared" si="18"/>
        <v>7031034</v>
      </c>
      <c r="L211">
        <v>315</v>
      </c>
    </row>
    <row r="212" spans="1:12">
      <c r="A212" t="s">
        <v>4126</v>
      </c>
      <c r="B212" t="s">
        <v>4127</v>
      </c>
      <c r="D212" s="291" t="s">
        <v>4197</v>
      </c>
      <c r="E212" s="288" t="s">
        <v>4159</v>
      </c>
      <c r="H212">
        <v>6</v>
      </c>
      <c r="K212" t="str">
        <f t="shared" ref="K212" si="26">D212&amp;A212&amp;H212</f>
        <v>7032036</v>
      </c>
      <c r="L212">
        <v>0</v>
      </c>
    </row>
    <row r="213" spans="1:12">
      <c r="A213" t="s">
        <v>4126</v>
      </c>
      <c r="B213" t="s">
        <v>4127</v>
      </c>
      <c r="D213" s="291" t="s">
        <v>4197</v>
      </c>
      <c r="E213" s="288" t="s">
        <v>4159</v>
      </c>
      <c r="H213">
        <v>5</v>
      </c>
      <c r="K213" t="str">
        <f t="shared" si="18"/>
        <v>7032035</v>
      </c>
      <c r="L213">
        <v>112</v>
      </c>
    </row>
    <row r="214" spans="1:12">
      <c r="A214" t="s">
        <v>4126</v>
      </c>
      <c r="B214" t="s">
        <v>4127</v>
      </c>
      <c r="D214" s="291" t="s">
        <v>4197</v>
      </c>
      <c r="E214" s="288" t="s">
        <v>4159</v>
      </c>
      <c r="H214">
        <v>4</v>
      </c>
      <c r="K214" t="str">
        <f t="shared" si="18"/>
        <v>7032034</v>
      </c>
      <c r="L214">
        <v>315</v>
      </c>
    </row>
    <row r="215" spans="1:12">
      <c r="A215" t="s">
        <v>4126</v>
      </c>
      <c r="B215" t="s">
        <v>4127</v>
      </c>
      <c r="D215" s="291" t="s">
        <v>4175</v>
      </c>
      <c r="E215" s="288" t="s">
        <v>4160</v>
      </c>
      <c r="H215">
        <v>6</v>
      </c>
      <c r="K215" t="str">
        <f t="shared" ref="K215" si="27">D215&amp;A215&amp;H215</f>
        <v>7033036</v>
      </c>
      <c r="L215">
        <v>0</v>
      </c>
    </row>
    <row r="216" spans="1:12">
      <c r="A216" t="s">
        <v>4126</v>
      </c>
      <c r="B216" t="s">
        <v>4127</v>
      </c>
      <c r="D216" s="291" t="s">
        <v>4175</v>
      </c>
      <c r="E216" s="288" t="s">
        <v>4160</v>
      </c>
      <c r="H216">
        <v>5</v>
      </c>
      <c r="K216" t="str">
        <f t="shared" si="18"/>
        <v>7033035</v>
      </c>
      <c r="L216">
        <v>112</v>
      </c>
    </row>
    <row r="217" spans="1:12">
      <c r="A217" t="s">
        <v>4126</v>
      </c>
      <c r="B217" t="s">
        <v>4127</v>
      </c>
      <c r="D217" s="291" t="s">
        <v>4175</v>
      </c>
      <c r="E217" s="288" t="s">
        <v>4160</v>
      </c>
      <c r="H217">
        <v>4</v>
      </c>
      <c r="K217" t="str">
        <f t="shared" si="18"/>
        <v>7033034</v>
      </c>
      <c r="L217">
        <v>315</v>
      </c>
    </row>
    <row r="218" spans="1:12">
      <c r="A218" t="s">
        <v>4126</v>
      </c>
      <c r="B218" t="s">
        <v>4127</v>
      </c>
      <c r="D218" s="291" t="s">
        <v>4198</v>
      </c>
      <c r="E218" s="289" t="s">
        <v>4161</v>
      </c>
      <c r="H218">
        <v>6</v>
      </c>
      <c r="K218" t="str">
        <f t="shared" si="18"/>
        <v>7034036</v>
      </c>
      <c r="L218">
        <v>1480</v>
      </c>
    </row>
    <row r="219" spans="1:12">
      <c r="A219" t="s">
        <v>4126</v>
      </c>
      <c r="B219" t="s">
        <v>4127</v>
      </c>
      <c r="D219" s="291" t="s">
        <v>4198</v>
      </c>
      <c r="E219" s="289" t="s">
        <v>4161</v>
      </c>
      <c r="H219">
        <v>5</v>
      </c>
      <c r="K219" t="str">
        <f t="shared" si="18"/>
        <v>7034035</v>
      </c>
      <c r="L219">
        <v>1480</v>
      </c>
    </row>
    <row r="220" spans="1:12">
      <c r="A220" t="s">
        <v>4126</v>
      </c>
      <c r="B220" t="s">
        <v>4127</v>
      </c>
      <c r="D220" s="291" t="s">
        <v>4198</v>
      </c>
      <c r="E220" s="289" t="s">
        <v>4161</v>
      </c>
      <c r="H220">
        <v>4</v>
      </c>
      <c r="K220" t="str">
        <f t="shared" si="18"/>
        <v>7034034</v>
      </c>
      <c r="L220">
        <v>1480</v>
      </c>
    </row>
    <row r="221" spans="1:12">
      <c r="A221" t="s">
        <v>4126</v>
      </c>
      <c r="B221" t="s">
        <v>4127</v>
      </c>
      <c r="D221" s="291" t="s">
        <v>4198</v>
      </c>
      <c r="E221" s="289" t="s">
        <v>4161</v>
      </c>
      <c r="H221">
        <v>3</v>
      </c>
      <c r="K221" t="str">
        <f t="shared" si="18"/>
        <v>7034033</v>
      </c>
      <c r="L221">
        <v>1480</v>
      </c>
    </row>
    <row r="222" spans="1:12">
      <c r="A222" t="s">
        <v>4126</v>
      </c>
      <c r="B222" t="s">
        <v>4127</v>
      </c>
      <c r="D222" s="291" t="s">
        <v>4198</v>
      </c>
      <c r="E222" s="289" t="s">
        <v>4161</v>
      </c>
      <c r="H222">
        <v>2</v>
      </c>
      <c r="K222" t="str">
        <f t="shared" si="18"/>
        <v>7034032</v>
      </c>
      <c r="L222">
        <v>1480</v>
      </c>
    </row>
    <row r="223" spans="1:12">
      <c r="A223" t="s">
        <v>4126</v>
      </c>
      <c r="B223" t="s">
        <v>4127</v>
      </c>
      <c r="D223" s="291" t="s">
        <v>4198</v>
      </c>
      <c r="E223" s="289" t="s">
        <v>4161</v>
      </c>
      <c r="H223">
        <v>1</v>
      </c>
      <c r="K223" t="str">
        <f t="shared" si="18"/>
        <v>7034031</v>
      </c>
      <c r="L223">
        <v>330</v>
      </c>
    </row>
    <row r="224" spans="1:12">
      <c r="A224" t="s">
        <v>4126</v>
      </c>
      <c r="B224" t="s">
        <v>4127</v>
      </c>
      <c r="D224" s="291" t="s">
        <v>4199</v>
      </c>
      <c r="E224" s="290" t="s">
        <v>4162</v>
      </c>
      <c r="H224">
        <v>6</v>
      </c>
      <c r="K224" t="str">
        <f t="shared" si="18"/>
        <v>7035036</v>
      </c>
      <c r="L224">
        <v>1263</v>
      </c>
    </row>
    <row r="225" spans="1:12">
      <c r="A225" t="s">
        <v>4126</v>
      </c>
      <c r="B225" t="s">
        <v>4127</v>
      </c>
      <c r="D225" s="291" t="s">
        <v>4199</v>
      </c>
      <c r="E225" s="290" t="s">
        <v>4162</v>
      </c>
      <c r="H225">
        <v>5</v>
      </c>
      <c r="K225" t="str">
        <f t="shared" si="18"/>
        <v>7035035</v>
      </c>
      <c r="L225">
        <v>1263</v>
      </c>
    </row>
    <row r="226" spans="1:12">
      <c r="A226" t="s">
        <v>4126</v>
      </c>
      <c r="B226" t="s">
        <v>4127</v>
      </c>
      <c r="D226" s="291" t="s">
        <v>4199</v>
      </c>
      <c r="E226" s="290" t="s">
        <v>4162</v>
      </c>
      <c r="H226">
        <v>4</v>
      </c>
      <c r="K226" t="str">
        <f t="shared" si="18"/>
        <v>7035034</v>
      </c>
      <c r="L226">
        <v>1263</v>
      </c>
    </row>
    <row r="227" spans="1:12">
      <c r="A227" t="s">
        <v>4126</v>
      </c>
      <c r="B227" t="s">
        <v>4127</v>
      </c>
      <c r="D227" s="291" t="s">
        <v>4199</v>
      </c>
      <c r="E227" s="290" t="s">
        <v>4162</v>
      </c>
      <c r="H227">
        <v>3</v>
      </c>
      <c r="K227" t="str">
        <f t="shared" si="18"/>
        <v>7035033</v>
      </c>
      <c r="L227">
        <v>1263</v>
      </c>
    </row>
    <row r="228" spans="1:12">
      <c r="A228" t="s">
        <v>4126</v>
      </c>
      <c r="B228" t="s">
        <v>4127</v>
      </c>
      <c r="D228" s="291" t="s">
        <v>4174</v>
      </c>
      <c r="E228" s="290" t="s">
        <v>4162</v>
      </c>
      <c r="H228">
        <v>2</v>
      </c>
      <c r="K228" t="str">
        <f t="shared" si="18"/>
        <v>7035032</v>
      </c>
      <c r="L228">
        <v>1263</v>
      </c>
    </row>
    <row r="229" spans="1:12">
      <c r="A229" t="s">
        <v>4126</v>
      </c>
      <c r="B229" t="s">
        <v>4127</v>
      </c>
      <c r="D229" s="291" t="s">
        <v>4199</v>
      </c>
      <c r="E229" s="290" t="s">
        <v>4162</v>
      </c>
      <c r="H229">
        <v>1</v>
      </c>
      <c r="K229" t="str">
        <f t="shared" si="18"/>
        <v>7035031</v>
      </c>
      <c r="L229">
        <v>313</v>
      </c>
    </row>
    <row r="230" spans="1:12">
      <c r="A230" t="s">
        <v>4128</v>
      </c>
      <c r="B230" t="s">
        <v>4129</v>
      </c>
      <c r="D230" s="291" t="s">
        <v>4176</v>
      </c>
      <c r="E230" s="280" t="s">
        <v>4140</v>
      </c>
      <c r="H230">
        <v>6</v>
      </c>
      <c r="K230" t="str">
        <f>D230&amp;A230&amp;H230</f>
        <v>7010046</v>
      </c>
      <c r="L230">
        <v>2140</v>
      </c>
    </row>
    <row r="231" spans="1:12">
      <c r="A231" t="s">
        <v>4128</v>
      </c>
      <c r="B231" t="s">
        <v>4129</v>
      </c>
      <c r="D231" s="291" t="s">
        <v>4177</v>
      </c>
      <c r="E231" s="280" t="s">
        <v>4140</v>
      </c>
      <c r="H231">
        <v>5</v>
      </c>
      <c r="K231" t="str">
        <f t="shared" ref="K231:K305" si="28">D231&amp;A231&amp;H231</f>
        <v>7010045</v>
      </c>
      <c r="L231">
        <v>1906</v>
      </c>
    </row>
    <row r="232" spans="1:12">
      <c r="A232" t="s">
        <v>4128</v>
      </c>
      <c r="B232" t="s">
        <v>4129</v>
      </c>
      <c r="D232" s="291" t="s">
        <v>4177</v>
      </c>
      <c r="E232" s="280" t="s">
        <v>4140</v>
      </c>
      <c r="H232">
        <v>4</v>
      </c>
      <c r="K232" t="str">
        <f t="shared" si="28"/>
        <v>7010044</v>
      </c>
      <c r="L232">
        <v>1687</v>
      </c>
    </row>
    <row r="233" spans="1:12">
      <c r="A233" t="s">
        <v>4128</v>
      </c>
      <c r="B233" t="s">
        <v>4129</v>
      </c>
      <c r="D233" s="291" t="s">
        <v>4178</v>
      </c>
      <c r="E233" s="280" t="s">
        <v>4141</v>
      </c>
      <c r="H233">
        <v>3</v>
      </c>
      <c r="K233" t="str">
        <f t="shared" si="28"/>
        <v>7011043</v>
      </c>
      <c r="L233">
        <v>1384</v>
      </c>
    </row>
    <row r="234" spans="1:12">
      <c r="A234" t="s">
        <v>4128</v>
      </c>
      <c r="B234" t="s">
        <v>4129</v>
      </c>
      <c r="D234" s="291" t="s">
        <v>4178</v>
      </c>
      <c r="E234" s="280" t="s">
        <v>4141</v>
      </c>
      <c r="H234">
        <v>2</v>
      </c>
      <c r="K234" t="str">
        <f t="shared" si="28"/>
        <v>7011042</v>
      </c>
      <c r="L234">
        <v>1308</v>
      </c>
    </row>
    <row r="235" spans="1:12">
      <c r="A235" t="s">
        <v>4128</v>
      </c>
      <c r="B235" t="s">
        <v>4129</v>
      </c>
      <c r="D235" s="291" t="s">
        <v>4178</v>
      </c>
      <c r="E235" s="280" t="s">
        <v>4141</v>
      </c>
      <c r="H235">
        <v>1</v>
      </c>
      <c r="K235" t="str">
        <f t="shared" si="28"/>
        <v>7011041</v>
      </c>
      <c r="L235">
        <v>344</v>
      </c>
    </row>
    <row r="236" spans="1:12">
      <c r="A236" t="s">
        <v>4128</v>
      </c>
      <c r="B236" t="s">
        <v>4129</v>
      </c>
      <c r="D236" s="291" t="s">
        <v>4179</v>
      </c>
      <c r="E236" s="275" t="s">
        <v>4142</v>
      </c>
      <c r="H236">
        <v>6</v>
      </c>
      <c r="K236" t="str">
        <f t="shared" si="28"/>
        <v>7012046</v>
      </c>
      <c r="L236">
        <v>1777</v>
      </c>
    </row>
    <row r="237" spans="1:12">
      <c r="A237" t="s">
        <v>4128</v>
      </c>
      <c r="B237" t="s">
        <v>4129</v>
      </c>
      <c r="D237" s="291" t="s">
        <v>4179</v>
      </c>
      <c r="E237" s="275" t="s">
        <v>4142</v>
      </c>
      <c r="H237">
        <v>5</v>
      </c>
      <c r="K237" t="str">
        <f t="shared" si="28"/>
        <v>7012045</v>
      </c>
      <c r="L237">
        <v>1734</v>
      </c>
    </row>
    <row r="238" spans="1:12">
      <c r="A238" t="s">
        <v>4128</v>
      </c>
      <c r="B238" t="s">
        <v>4129</v>
      </c>
      <c r="D238" s="291" t="s">
        <v>4179</v>
      </c>
      <c r="E238" s="275" t="s">
        <v>4142</v>
      </c>
      <c r="H238">
        <v>4</v>
      </c>
      <c r="K238" t="str">
        <f t="shared" si="28"/>
        <v>7012044</v>
      </c>
      <c r="L238">
        <v>1525</v>
      </c>
    </row>
    <row r="239" spans="1:12">
      <c r="A239" t="s">
        <v>4128</v>
      </c>
      <c r="B239" t="s">
        <v>4129</v>
      </c>
      <c r="D239" s="291" t="s">
        <v>4180</v>
      </c>
      <c r="E239" s="275" t="s">
        <v>4143</v>
      </c>
      <c r="H239">
        <v>3</v>
      </c>
      <c r="K239" t="str">
        <f t="shared" si="28"/>
        <v>7013043</v>
      </c>
      <c r="L239">
        <v>1168</v>
      </c>
    </row>
    <row r="240" spans="1:12">
      <c r="A240" t="s">
        <v>4128</v>
      </c>
      <c r="B240" t="s">
        <v>4129</v>
      </c>
      <c r="D240" s="291" t="s">
        <v>4180</v>
      </c>
      <c r="E240" s="275" t="s">
        <v>4143</v>
      </c>
      <c r="H240">
        <v>2</v>
      </c>
      <c r="K240" t="str">
        <f t="shared" si="28"/>
        <v>7013042</v>
      </c>
      <c r="L240">
        <v>1102</v>
      </c>
    </row>
    <row r="241" spans="1:12">
      <c r="A241" t="s">
        <v>4128</v>
      </c>
      <c r="B241" t="s">
        <v>4129</v>
      </c>
      <c r="D241" s="291" t="s">
        <v>4180</v>
      </c>
      <c r="E241" s="275" t="s">
        <v>4143</v>
      </c>
      <c r="H241">
        <v>1</v>
      </c>
      <c r="K241" t="str">
        <f t="shared" si="28"/>
        <v>7013041</v>
      </c>
      <c r="L241">
        <v>328</v>
      </c>
    </row>
    <row r="242" spans="1:12">
      <c r="A242" t="s">
        <v>4128</v>
      </c>
      <c r="B242" t="s">
        <v>4129</v>
      </c>
      <c r="D242" s="291" t="s">
        <v>4181</v>
      </c>
      <c r="E242" s="281" t="s">
        <v>4144</v>
      </c>
      <c r="H242">
        <v>5</v>
      </c>
      <c r="K242" t="str">
        <f t="shared" si="28"/>
        <v>7014045</v>
      </c>
      <c r="L242">
        <v>0</v>
      </c>
    </row>
    <row r="243" spans="1:12">
      <c r="A243" t="s">
        <v>4128</v>
      </c>
      <c r="B243" t="s">
        <v>4129</v>
      </c>
      <c r="D243" s="291" t="s">
        <v>4181</v>
      </c>
      <c r="E243" s="281" t="s">
        <v>4144</v>
      </c>
      <c r="H243">
        <v>4</v>
      </c>
      <c r="K243" t="str">
        <f t="shared" si="28"/>
        <v>7014044</v>
      </c>
      <c r="L243">
        <v>333</v>
      </c>
    </row>
    <row r="244" spans="1:12">
      <c r="A244" t="s">
        <v>4128</v>
      </c>
      <c r="B244" t="s">
        <v>4129</v>
      </c>
      <c r="D244" s="291" t="s">
        <v>4182</v>
      </c>
      <c r="E244" s="281" t="s">
        <v>4139</v>
      </c>
      <c r="H244">
        <v>5</v>
      </c>
      <c r="K244" t="str">
        <f t="shared" si="28"/>
        <v>7015045</v>
      </c>
      <c r="L244">
        <v>0</v>
      </c>
    </row>
    <row r="245" spans="1:12">
      <c r="A245" t="s">
        <v>4128</v>
      </c>
      <c r="B245" t="s">
        <v>4129</v>
      </c>
      <c r="D245" s="291" t="s">
        <v>4182</v>
      </c>
      <c r="E245" s="281" t="s">
        <v>4139</v>
      </c>
      <c r="H245">
        <v>4</v>
      </c>
      <c r="K245" t="str">
        <f t="shared" si="28"/>
        <v>7015044</v>
      </c>
      <c r="L245">
        <v>333</v>
      </c>
    </row>
    <row r="246" spans="1:12">
      <c r="A246" t="s">
        <v>4128</v>
      </c>
      <c r="B246" t="s">
        <v>4129</v>
      </c>
      <c r="D246" s="291" t="s">
        <v>4183</v>
      </c>
      <c r="E246" s="282" t="s">
        <v>4145</v>
      </c>
      <c r="H246">
        <v>5</v>
      </c>
      <c r="K246" t="str">
        <f t="shared" si="28"/>
        <v>7016045</v>
      </c>
      <c r="L246">
        <v>0</v>
      </c>
    </row>
    <row r="247" spans="1:12">
      <c r="A247" t="s">
        <v>4128</v>
      </c>
      <c r="B247" t="s">
        <v>4129</v>
      </c>
      <c r="D247" s="291" t="s">
        <v>4183</v>
      </c>
      <c r="E247" s="282" t="s">
        <v>4145</v>
      </c>
      <c r="H247">
        <v>4</v>
      </c>
      <c r="K247" t="str">
        <f t="shared" si="28"/>
        <v>7016044</v>
      </c>
      <c r="L247">
        <v>182</v>
      </c>
    </row>
    <row r="248" spans="1:12">
      <c r="A248" t="s">
        <v>4128</v>
      </c>
      <c r="B248" t="s">
        <v>4129</v>
      </c>
      <c r="D248" s="291" t="s">
        <v>4184</v>
      </c>
      <c r="E248" s="282" t="s">
        <v>4146</v>
      </c>
      <c r="H248">
        <v>5</v>
      </c>
      <c r="K248" t="str">
        <f t="shared" si="28"/>
        <v>7017045</v>
      </c>
      <c r="L248">
        <v>0</v>
      </c>
    </row>
    <row r="249" spans="1:12">
      <c r="A249" t="s">
        <v>4128</v>
      </c>
      <c r="B249" t="s">
        <v>4129</v>
      </c>
      <c r="D249" s="291" t="s">
        <v>4184</v>
      </c>
      <c r="E249" s="282" t="s">
        <v>4146</v>
      </c>
      <c r="H249">
        <v>4</v>
      </c>
      <c r="K249" t="str">
        <f t="shared" si="28"/>
        <v>7017044</v>
      </c>
      <c r="L249">
        <v>182</v>
      </c>
    </row>
    <row r="250" spans="1:12">
      <c r="A250" t="s">
        <v>4128</v>
      </c>
      <c r="B250" t="s">
        <v>4129</v>
      </c>
      <c r="D250" s="291" t="s">
        <v>4185</v>
      </c>
      <c r="E250" s="283" t="s">
        <v>4147</v>
      </c>
      <c r="H250">
        <v>6</v>
      </c>
      <c r="K250" t="str">
        <f t="shared" si="28"/>
        <v>7018046</v>
      </c>
      <c r="L250">
        <v>1986</v>
      </c>
    </row>
    <row r="251" spans="1:12">
      <c r="A251" t="s">
        <v>4128</v>
      </c>
      <c r="B251" t="s">
        <v>4129</v>
      </c>
      <c r="D251" s="291" t="s">
        <v>4185</v>
      </c>
      <c r="E251" s="283" t="s">
        <v>4147</v>
      </c>
      <c r="H251">
        <v>5</v>
      </c>
      <c r="K251" t="str">
        <f t="shared" si="28"/>
        <v>7018045</v>
      </c>
      <c r="L251">
        <v>1665</v>
      </c>
    </row>
    <row r="252" spans="1:12">
      <c r="A252" t="s">
        <v>4128</v>
      </c>
      <c r="B252" t="s">
        <v>4129</v>
      </c>
      <c r="D252" s="291" t="s">
        <v>4185</v>
      </c>
      <c r="E252" s="283" t="s">
        <v>4147</v>
      </c>
      <c r="H252">
        <v>4</v>
      </c>
      <c r="K252" t="str">
        <f t="shared" si="28"/>
        <v>7018044</v>
      </c>
      <c r="L252">
        <v>1489</v>
      </c>
    </row>
    <row r="253" spans="1:12">
      <c r="A253" t="s">
        <v>4128</v>
      </c>
      <c r="B253" t="s">
        <v>4129</v>
      </c>
      <c r="D253" s="291" t="s">
        <v>4186</v>
      </c>
      <c r="E253" s="283" t="s">
        <v>4148</v>
      </c>
      <c r="H253">
        <v>3</v>
      </c>
      <c r="K253" t="str">
        <f t="shared" si="28"/>
        <v>7019043</v>
      </c>
      <c r="L253">
        <v>2108</v>
      </c>
    </row>
    <row r="254" spans="1:12">
      <c r="A254" t="s">
        <v>4128</v>
      </c>
      <c r="B254" t="s">
        <v>4129</v>
      </c>
      <c r="D254" s="291" t="s">
        <v>4187</v>
      </c>
      <c r="E254" s="284" t="s">
        <v>4149</v>
      </c>
      <c r="H254">
        <v>6</v>
      </c>
      <c r="K254" t="str">
        <f t="shared" si="28"/>
        <v>7020046</v>
      </c>
      <c r="L254">
        <v>1997</v>
      </c>
    </row>
    <row r="255" spans="1:12">
      <c r="A255" t="s">
        <v>4128</v>
      </c>
      <c r="B255" t="s">
        <v>4129</v>
      </c>
      <c r="D255" s="291" t="s">
        <v>4187</v>
      </c>
      <c r="E255" s="284" t="s">
        <v>4149</v>
      </c>
      <c r="H255">
        <v>5</v>
      </c>
      <c r="K255" t="str">
        <f t="shared" si="28"/>
        <v>7020045</v>
      </c>
      <c r="L255">
        <v>1665</v>
      </c>
    </row>
    <row r="256" spans="1:12">
      <c r="A256" t="s">
        <v>4128</v>
      </c>
      <c r="B256" t="s">
        <v>4129</v>
      </c>
      <c r="D256" s="291" t="s">
        <v>4187</v>
      </c>
      <c r="E256" s="284" t="s">
        <v>4149</v>
      </c>
      <c r="H256">
        <v>4</v>
      </c>
      <c r="K256" t="str">
        <f t="shared" si="28"/>
        <v>7020044</v>
      </c>
      <c r="L256">
        <v>1489</v>
      </c>
    </row>
    <row r="257" spans="1:12">
      <c r="A257" t="s">
        <v>4128</v>
      </c>
      <c r="B257" t="s">
        <v>4129</v>
      </c>
      <c r="D257" s="291" t="s">
        <v>4188</v>
      </c>
      <c r="E257" s="284" t="s">
        <v>4150</v>
      </c>
      <c r="H257">
        <v>3</v>
      </c>
      <c r="K257" t="str">
        <f t="shared" si="28"/>
        <v>7021043</v>
      </c>
      <c r="L257">
        <v>2020</v>
      </c>
    </row>
    <row r="258" spans="1:12">
      <c r="A258" t="s">
        <v>4128</v>
      </c>
      <c r="B258" t="s">
        <v>4129</v>
      </c>
      <c r="D258" s="291" t="s">
        <v>4824</v>
      </c>
      <c r="E258" s="285" t="s">
        <v>4823</v>
      </c>
      <c r="H258">
        <v>6</v>
      </c>
      <c r="K258" t="str">
        <f t="shared" si="28"/>
        <v>7022046</v>
      </c>
      <c r="L258">
        <v>1986</v>
      </c>
    </row>
    <row r="259" spans="1:12">
      <c r="A259" t="s">
        <v>4128</v>
      </c>
      <c r="B259" t="s">
        <v>4129</v>
      </c>
      <c r="D259" s="291" t="s">
        <v>4824</v>
      </c>
      <c r="E259" s="285" t="s">
        <v>4823</v>
      </c>
      <c r="H259">
        <v>5</v>
      </c>
      <c r="K259" t="str">
        <f t="shared" si="28"/>
        <v>7022045</v>
      </c>
      <c r="L259">
        <v>1665</v>
      </c>
    </row>
    <row r="260" spans="1:12">
      <c r="A260" t="s">
        <v>4128</v>
      </c>
      <c r="B260" t="s">
        <v>4129</v>
      </c>
      <c r="D260" s="291" t="s">
        <v>4824</v>
      </c>
      <c r="E260" s="285" t="s">
        <v>4823</v>
      </c>
      <c r="H260">
        <v>4</v>
      </c>
      <c r="K260" t="str">
        <f t="shared" si="28"/>
        <v>7022044</v>
      </c>
      <c r="L260">
        <v>1489</v>
      </c>
    </row>
    <row r="261" spans="1:12">
      <c r="A261" t="s">
        <v>4128</v>
      </c>
      <c r="B261" t="s">
        <v>4129</v>
      </c>
      <c r="D261" s="291" t="s">
        <v>4189</v>
      </c>
      <c r="E261" s="285" t="s">
        <v>4820</v>
      </c>
      <c r="H261">
        <v>3</v>
      </c>
      <c r="K261" t="str">
        <f t="shared" si="28"/>
        <v>7023043</v>
      </c>
      <c r="L261">
        <v>2108</v>
      </c>
    </row>
    <row r="262" spans="1:12">
      <c r="A262" t="s">
        <v>4128</v>
      </c>
      <c r="B262" t="s">
        <v>4129</v>
      </c>
      <c r="D262" s="291" t="s">
        <v>4189</v>
      </c>
      <c r="E262" s="285" t="s">
        <v>4820</v>
      </c>
      <c r="H262">
        <v>2</v>
      </c>
      <c r="K262" t="str">
        <f t="shared" si="28"/>
        <v>7023042</v>
      </c>
      <c r="L262">
        <v>1834</v>
      </c>
    </row>
    <row r="263" spans="1:12">
      <c r="A263" t="s">
        <v>4128</v>
      </c>
      <c r="B263" t="s">
        <v>4129</v>
      </c>
      <c r="D263" s="291" t="s">
        <v>4189</v>
      </c>
      <c r="E263" s="285" t="s">
        <v>4151</v>
      </c>
      <c r="H263">
        <v>1</v>
      </c>
      <c r="K263" t="str">
        <f t="shared" si="28"/>
        <v>7023041</v>
      </c>
      <c r="L263">
        <v>761</v>
      </c>
    </row>
    <row r="264" spans="1:12">
      <c r="A264" t="s">
        <v>4128</v>
      </c>
      <c r="B264" t="s">
        <v>4129</v>
      </c>
      <c r="D264" s="291" t="s">
        <v>4826</v>
      </c>
      <c r="E264" s="276" t="s">
        <v>4825</v>
      </c>
      <c r="H264">
        <v>6</v>
      </c>
      <c r="K264" t="str">
        <f>D264&amp;A264&amp;H264</f>
        <v>7024046</v>
      </c>
      <c r="L264">
        <v>1997</v>
      </c>
    </row>
    <row r="265" spans="1:12">
      <c r="A265" t="s">
        <v>4128</v>
      </c>
      <c r="B265" t="s">
        <v>4129</v>
      </c>
      <c r="D265" s="291" t="s">
        <v>4826</v>
      </c>
      <c r="E265" s="276" t="s">
        <v>4825</v>
      </c>
      <c r="H265">
        <v>5</v>
      </c>
      <c r="K265" t="str">
        <f t="shared" ref="K265:K267" si="29">D265&amp;A265&amp;H265</f>
        <v>7024045</v>
      </c>
      <c r="L265">
        <v>1665</v>
      </c>
    </row>
    <row r="266" spans="1:12">
      <c r="A266" t="s">
        <v>4128</v>
      </c>
      <c r="B266" t="s">
        <v>4129</v>
      </c>
      <c r="D266" s="291" t="s">
        <v>4826</v>
      </c>
      <c r="E266" s="276" t="s">
        <v>4825</v>
      </c>
      <c r="H266">
        <v>4</v>
      </c>
      <c r="K266" t="str">
        <f t="shared" si="29"/>
        <v>7024044</v>
      </c>
      <c r="L266">
        <v>1489</v>
      </c>
    </row>
    <row r="267" spans="1:12">
      <c r="A267" t="s">
        <v>4128</v>
      </c>
      <c r="B267" t="s">
        <v>4129</v>
      </c>
      <c r="D267" s="291" t="s">
        <v>4190</v>
      </c>
      <c r="E267" s="276" t="s">
        <v>4821</v>
      </c>
      <c r="H267">
        <v>3</v>
      </c>
      <c r="K267" t="str">
        <f t="shared" si="29"/>
        <v>7025043</v>
      </c>
      <c r="L267">
        <v>2020</v>
      </c>
    </row>
    <row r="268" spans="1:12">
      <c r="A268" t="s">
        <v>4128</v>
      </c>
      <c r="B268" t="s">
        <v>4129</v>
      </c>
      <c r="D268" s="291" t="s">
        <v>4190</v>
      </c>
      <c r="E268" s="276" t="s">
        <v>4821</v>
      </c>
      <c r="H268">
        <v>2</v>
      </c>
      <c r="K268" t="str">
        <f t="shared" si="28"/>
        <v>7025042</v>
      </c>
      <c r="L268">
        <v>1659</v>
      </c>
    </row>
    <row r="269" spans="1:12">
      <c r="A269" t="s">
        <v>4128</v>
      </c>
      <c r="B269" t="s">
        <v>4129</v>
      </c>
      <c r="D269" s="291" t="s">
        <v>4190</v>
      </c>
      <c r="E269" s="276" t="s">
        <v>4152</v>
      </c>
      <c r="H269">
        <v>1</v>
      </c>
      <c r="K269" t="str">
        <f t="shared" si="28"/>
        <v>7025041</v>
      </c>
      <c r="L269">
        <v>695</v>
      </c>
    </row>
    <row r="270" spans="1:12">
      <c r="A270" t="s">
        <v>4128</v>
      </c>
      <c r="B270" t="s">
        <v>4129</v>
      </c>
      <c r="D270" s="291" t="s">
        <v>4191</v>
      </c>
      <c r="E270" s="286" t="s">
        <v>4153</v>
      </c>
      <c r="H270">
        <v>6</v>
      </c>
      <c r="K270" t="str">
        <f t="shared" ref="K270" si="30">D270&amp;A270&amp;H270</f>
        <v>7026046</v>
      </c>
      <c r="L270">
        <v>0</v>
      </c>
    </row>
    <row r="271" spans="1:12">
      <c r="A271" t="s">
        <v>4128</v>
      </c>
      <c r="B271" t="s">
        <v>4129</v>
      </c>
      <c r="D271" s="291" t="s">
        <v>4191</v>
      </c>
      <c r="E271" s="286" t="s">
        <v>4153</v>
      </c>
      <c r="H271">
        <v>5</v>
      </c>
      <c r="K271" t="str">
        <f t="shared" si="28"/>
        <v>7026045</v>
      </c>
      <c r="L271">
        <v>121</v>
      </c>
    </row>
    <row r="272" spans="1:12">
      <c r="A272" t="s">
        <v>4128</v>
      </c>
      <c r="B272" t="s">
        <v>4129</v>
      </c>
      <c r="D272" s="291" t="s">
        <v>4191</v>
      </c>
      <c r="E272" s="286" t="s">
        <v>4153</v>
      </c>
      <c r="H272">
        <v>4</v>
      </c>
      <c r="K272" t="str">
        <f t="shared" si="28"/>
        <v>7026044</v>
      </c>
      <c r="L272">
        <v>399</v>
      </c>
    </row>
    <row r="273" spans="1:12">
      <c r="A273" t="s">
        <v>4128</v>
      </c>
      <c r="B273" t="s">
        <v>4129</v>
      </c>
      <c r="D273" s="291" t="s">
        <v>4192</v>
      </c>
      <c r="E273" s="286" t="s">
        <v>4154</v>
      </c>
      <c r="H273">
        <v>6</v>
      </c>
      <c r="K273" t="str">
        <f t="shared" ref="K273" si="31">D273&amp;A273&amp;H273</f>
        <v>7027046</v>
      </c>
      <c r="L273">
        <v>0</v>
      </c>
    </row>
    <row r="274" spans="1:12">
      <c r="A274" t="s">
        <v>4128</v>
      </c>
      <c r="B274" t="s">
        <v>4129</v>
      </c>
      <c r="D274" s="291" t="s">
        <v>4192</v>
      </c>
      <c r="E274" s="286" t="s">
        <v>4154</v>
      </c>
      <c r="H274">
        <v>5</v>
      </c>
      <c r="K274" t="str">
        <f t="shared" si="28"/>
        <v>7027045</v>
      </c>
      <c r="L274">
        <v>121</v>
      </c>
    </row>
    <row r="275" spans="1:12">
      <c r="A275" t="s">
        <v>4128</v>
      </c>
      <c r="B275" t="s">
        <v>4129</v>
      </c>
      <c r="D275" s="291" t="s">
        <v>4192</v>
      </c>
      <c r="E275" s="286" t="s">
        <v>4154</v>
      </c>
      <c r="H275">
        <v>4</v>
      </c>
      <c r="K275" t="str">
        <f t="shared" si="28"/>
        <v>7027044</v>
      </c>
      <c r="L275">
        <v>399</v>
      </c>
    </row>
    <row r="276" spans="1:12">
      <c r="A276" t="s">
        <v>4128</v>
      </c>
      <c r="B276" t="s">
        <v>4129</v>
      </c>
      <c r="D276" s="291" t="s">
        <v>4193</v>
      </c>
      <c r="E276" s="213" t="s">
        <v>4155</v>
      </c>
      <c r="H276">
        <v>6</v>
      </c>
      <c r="K276" t="str">
        <f t="shared" ref="K276" si="32">D276&amp;A276&amp;H276</f>
        <v>7028046</v>
      </c>
      <c r="L276">
        <v>0</v>
      </c>
    </row>
    <row r="277" spans="1:12">
      <c r="A277" t="s">
        <v>4128</v>
      </c>
      <c r="B277" t="s">
        <v>4129</v>
      </c>
      <c r="D277" s="291" t="s">
        <v>4193</v>
      </c>
      <c r="E277" s="213" t="s">
        <v>4155</v>
      </c>
      <c r="H277">
        <v>5</v>
      </c>
      <c r="K277" t="str">
        <f t="shared" si="28"/>
        <v>7028045</v>
      </c>
      <c r="L277">
        <v>110</v>
      </c>
    </row>
    <row r="278" spans="1:12">
      <c r="A278" t="s">
        <v>4128</v>
      </c>
      <c r="B278" t="s">
        <v>4129</v>
      </c>
      <c r="D278" s="291" t="s">
        <v>4193</v>
      </c>
      <c r="E278" s="213" t="s">
        <v>4155</v>
      </c>
      <c r="H278">
        <v>4</v>
      </c>
      <c r="K278" t="str">
        <f t="shared" si="28"/>
        <v>7028044</v>
      </c>
      <c r="L278">
        <v>398</v>
      </c>
    </row>
    <row r="279" spans="1:12">
      <c r="A279" t="s">
        <v>4128</v>
      </c>
      <c r="B279" t="s">
        <v>4129</v>
      </c>
      <c r="D279" s="291" t="s">
        <v>4194</v>
      </c>
      <c r="E279" s="213" t="s">
        <v>4156</v>
      </c>
      <c r="H279">
        <v>6</v>
      </c>
      <c r="K279" t="str">
        <f t="shared" ref="K279" si="33">D279&amp;A279&amp;H279</f>
        <v>7029046</v>
      </c>
      <c r="L279">
        <v>0</v>
      </c>
    </row>
    <row r="280" spans="1:12">
      <c r="A280" t="s">
        <v>4128</v>
      </c>
      <c r="B280" t="s">
        <v>4129</v>
      </c>
      <c r="D280" s="291" t="s">
        <v>4194</v>
      </c>
      <c r="E280" s="213" t="s">
        <v>4156</v>
      </c>
      <c r="H280">
        <v>5</v>
      </c>
      <c r="K280" t="str">
        <f t="shared" si="28"/>
        <v>7029045</v>
      </c>
      <c r="L280">
        <v>110</v>
      </c>
    </row>
    <row r="281" spans="1:12">
      <c r="A281" t="s">
        <v>4128</v>
      </c>
      <c r="B281" t="s">
        <v>4129</v>
      </c>
      <c r="D281" s="291" t="s">
        <v>4194</v>
      </c>
      <c r="E281" s="213" t="s">
        <v>4156</v>
      </c>
      <c r="H281">
        <v>4</v>
      </c>
      <c r="K281" t="str">
        <f t="shared" si="28"/>
        <v>7029044</v>
      </c>
      <c r="L281">
        <v>398</v>
      </c>
    </row>
    <row r="282" spans="1:12">
      <c r="A282" t="s">
        <v>4128</v>
      </c>
      <c r="B282" t="s">
        <v>4129</v>
      </c>
      <c r="D282" s="291" t="s">
        <v>4195</v>
      </c>
      <c r="E282" s="287" t="s">
        <v>4157</v>
      </c>
      <c r="H282">
        <v>6</v>
      </c>
      <c r="K282" t="str">
        <f t="shared" ref="K282" si="34">D282&amp;A282&amp;H282</f>
        <v>7030046</v>
      </c>
      <c r="L282">
        <v>0</v>
      </c>
    </row>
    <row r="283" spans="1:12">
      <c r="A283" t="s">
        <v>4128</v>
      </c>
      <c r="B283" t="s">
        <v>4129</v>
      </c>
      <c r="D283" s="291" t="s">
        <v>4195</v>
      </c>
      <c r="E283" s="287" t="s">
        <v>4157</v>
      </c>
      <c r="H283">
        <v>5</v>
      </c>
      <c r="K283" t="str">
        <f t="shared" si="28"/>
        <v>7030045</v>
      </c>
      <c r="L283">
        <v>121</v>
      </c>
    </row>
    <row r="284" spans="1:12">
      <c r="A284" t="s">
        <v>4128</v>
      </c>
      <c r="B284" t="s">
        <v>4129</v>
      </c>
      <c r="D284" s="291" t="s">
        <v>4195</v>
      </c>
      <c r="E284" s="287" t="s">
        <v>4157</v>
      </c>
      <c r="H284">
        <v>4</v>
      </c>
      <c r="K284" t="str">
        <f t="shared" si="28"/>
        <v>7030044</v>
      </c>
      <c r="L284">
        <v>399</v>
      </c>
    </row>
    <row r="285" spans="1:12">
      <c r="A285" t="s">
        <v>4128</v>
      </c>
      <c r="B285" t="s">
        <v>4129</v>
      </c>
      <c r="D285" s="291" t="s">
        <v>4196</v>
      </c>
      <c r="E285" s="287" t="s">
        <v>4158</v>
      </c>
      <c r="H285">
        <v>6</v>
      </c>
      <c r="K285" t="str">
        <f t="shared" ref="K285" si="35">D285&amp;A285&amp;H285</f>
        <v>7031046</v>
      </c>
      <c r="L285">
        <v>0</v>
      </c>
    </row>
    <row r="286" spans="1:12">
      <c r="A286" t="s">
        <v>4128</v>
      </c>
      <c r="B286" t="s">
        <v>4129</v>
      </c>
      <c r="D286" s="291" t="s">
        <v>4196</v>
      </c>
      <c r="E286" s="287" t="s">
        <v>4158</v>
      </c>
      <c r="H286">
        <v>5</v>
      </c>
      <c r="K286" t="str">
        <f t="shared" si="28"/>
        <v>7031045</v>
      </c>
      <c r="L286">
        <v>121</v>
      </c>
    </row>
    <row r="287" spans="1:12">
      <c r="A287" t="s">
        <v>4128</v>
      </c>
      <c r="B287" t="s">
        <v>4129</v>
      </c>
      <c r="D287" s="291" t="s">
        <v>4196</v>
      </c>
      <c r="E287" s="287" t="s">
        <v>4158</v>
      </c>
      <c r="H287">
        <v>4</v>
      </c>
      <c r="K287" t="str">
        <f t="shared" si="28"/>
        <v>7031044</v>
      </c>
      <c r="L287">
        <v>399</v>
      </c>
    </row>
    <row r="288" spans="1:12">
      <c r="A288" t="s">
        <v>4128</v>
      </c>
      <c r="B288" t="s">
        <v>4129</v>
      </c>
      <c r="D288" s="291" t="s">
        <v>4197</v>
      </c>
      <c r="E288" s="288" t="s">
        <v>4159</v>
      </c>
      <c r="H288">
        <v>6</v>
      </c>
      <c r="K288" t="str">
        <f t="shared" ref="K288" si="36">D288&amp;A288&amp;H288</f>
        <v>7032046</v>
      </c>
      <c r="L288">
        <v>0</v>
      </c>
    </row>
    <row r="289" spans="1:12">
      <c r="A289" t="s">
        <v>4128</v>
      </c>
      <c r="B289" t="s">
        <v>4129</v>
      </c>
      <c r="D289" s="291" t="s">
        <v>4197</v>
      </c>
      <c r="E289" s="288" t="s">
        <v>4159</v>
      </c>
      <c r="H289">
        <v>5</v>
      </c>
      <c r="K289" t="str">
        <f t="shared" si="28"/>
        <v>7032045</v>
      </c>
      <c r="L289">
        <v>110</v>
      </c>
    </row>
    <row r="290" spans="1:12">
      <c r="A290" t="s">
        <v>4128</v>
      </c>
      <c r="B290" t="s">
        <v>4129</v>
      </c>
      <c r="D290" s="291" t="s">
        <v>4197</v>
      </c>
      <c r="E290" s="288" t="s">
        <v>4159</v>
      </c>
      <c r="H290">
        <v>4</v>
      </c>
      <c r="K290" t="str">
        <f t="shared" si="28"/>
        <v>7032044</v>
      </c>
      <c r="L290">
        <v>398</v>
      </c>
    </row>
    <row r="291" spans="1:12">
      <c r="A291" t="s">
        <v>4128</v>
      </c>
      <c r="B291" t="s">
        <v>4129</v>
      </c>
      <c r="D291" s="291" t="s">
        <v>4175</v>
      </c>
      <c r="E291" s="288" t="s">
        <v>4160</v>
      </c>
      <c r="H291">
        <v>6</v>
      </c>
      <c r="K291" t="str">
        <f t="shared" ref="K291" si="37">D291&amp;A291&amp;H291</f>
        <v>7033046</v>
      </c>
      <c r="L291">
        <v>0</v>
      </c>
    </row>
    <row r="292" spans="1:12">
      <c r="A292" t="s">
        <v>4128</v>
      </c>
      <c r="B292" t="s">
        <v>4129</v>
      </c>
      <c r="D292" s="291" t="s">
        <v>4175</v>
      </c>
      <c r="E292" s="288" t="s">
        <v>4160</v>
      </c>
      <c r="H292">
        <v>5</v>
      </c>
      <c r="K292" t="str">
        <f t="shared" si="28"/>
        <v>7033045</v>
      </c>
      <c r="L292">
        <v>110</v>
      </c>
    </row>
    <row r="293" spans="1:12">
      <c r="A293" t="s">
        <v>4128</v>
      </c>
      <c r="B293" t="s">
        <v>4129</v>
      </c>
      <c r="D293" s="291" t="s">
        <v>4175</v>
      </c>
      <c r="E293" s="288" t="s">
        <v>4160</v>
      </c>
      <c r="H293">
        <v>4</v>
      </c>
      <c r="K293" t="str">
        <f t="shared" si="28"/>
        <v>7033044</v>
      </c>
      <c r="L293">
        <v>398</v>
      </c>
    </row>
    <row r="294" spans="1:12">
      <c r="A294" t="s">
        <v>4128</v>
      </c>
      <c r="B294" t="s">
        <v>4129</v>
      </c>
      <c r="D294" s="291" t="s">
        <v>4198</v>
      </c>
      <c r="E294" s="289" t="s">
        <v>4161</v>
      </c>
      <c r="H294">
        <v>6</v>
      </c>
      <c r="K294" t="str">
        <f t="shared" si="28"/>
        <v>7034046</v>
      </c>
      <c r="L294">
        <v>1538</v>
      </c>
    </row>
    <row r="295" spans="1:12">
      <c r="A295" t="s">
        <v>4128</v>
      </c>
      <c r="B295" t="s">
        <v>4129</v>
      </c>
      <c r="D295" s="291" t="s">
        <v>4198</v>
      </c>
      <c r="E295" s="289" t="s">
        <v>4161</v>
      </c>
      <c r="H295">
        <v>5</v>
      </c>
      <c r="K295" t="str">
        <f t="shared" si="28"/>
        <v>7034045</v>
      </c>
      <c r="L295">
        <v>1538</v>
      </c>
    </row>
    <row r="296" spans="1:12">
      <c r="A296" t="s">
        <v>4128</v>
      </c>
      <c r="B296" t="s">
        <v>4129</v>
      </c>
      <c r="D296" s="291" t="s">
        <v>4198</v>
      </c>
      <c r="E296" s="289" t="s">
        <v>4161</v>
      </c>
      <c r="H296">
        <v>4</v>
      </c>
      <c r="K296" t="str">
        <f t="shared" si="28"/>
        <v>7034044</v>
      </c>
      <c r="L296">
        <v>1538</v>
      </c>
    </row>
    <row r="297" spans="1:12">
      <c r="A297" t="s">
        <v>4128</v>
      </c>
      <c r="B297" t="s">
        <v>4129</v>
      </c>
      <c r="D297" s="291" t="s">
        <v>4198</v>
      </c>
      <c r="E297" s="289" t="s">
        <v>4161</v>
      </c>
      <c r="H297">
        <v>3</v>
      </c>
      <c r="K297" t="str">
        <f t="shared" si="28"/>
        <v>7034043</v>
      </c>
      <c r="L297">
        <v>1538</v>
      </c>
    </row>
    <row r="298" spans="1:12">
      <c r="A298" t="s">
        <v>4128</v>
      </c>
      <c r="B298" t="s">
        <v>4129</v>
      </c>
      <c r="D298" s="291" t="s">
        <v>4198</v>
      </c>
      <c r="E298" s="289" t="s">
        <v>4161</v>
      </c>
      <c r="H298">
        <v>2</v>
      </c>
      <c r="K298" t="str">
        <f t="shared" si="28"/>
        <v>7034042</v>
      </c>
      <c r="L298">
        <v>1538</v>
      </c>
    </row>
    <row r="299" spans="1:12">
      <c r="A299" t="s">
        <v>4128</v>
      </c>
      <c r="B299" t="s">
        <v>4129</v>
      </c>
      <c r="D299" s="291" t="s">
        <v>4198</v>
      </c>
      <c r="E299" s="289" t="s">
        <v>4161</v>
      </c>
      <c r="H299">
        <v>1</v>
      </c>
      <c r="K299" t="str">
        <f t="shared" si="28"/>
        <v>7034041</v>
      </c>
      <c r="L299">
        <v>388</v>
      </c>
    </row>
    <row r="300" spans="1:12">
      <c r="A300" t="s">
        <v>4128</v>
      </c>
      <c r="B300" t="s">
        <v>4129</v>
      </c>
      <c r="D300" s="291" t="s">
        <v>4199</v>
      </c>
      <c r="E300" s="290" t="s">
        <v>4162</v>
      </c>
      <c r="H300">
        <v>6</v>
      </c>
      <c r="K300" t="str">
        <f t="shared" si="28"/>
        <v>7035046</v>
      </c>
      <c r="L300">
        <v>1310</v>
      </c>
    </row>
    <row r="301" spans="1:12">
      <c r="A301" t="s">
        <v>4128</v>
      </c>
      <c r="B301" t="s">
        <v>4129</v>
      </c>
      <c r="D301" s="291" t="s">
        <v>4199</v>
      </c>
      <c r="E301" s="290" t="s">
        <v>4162</v>
      </c>
      <c r="H301">
        <v>5</v>
      </c>
      <c r="K301" t="str">
        <f t="shared" si="28"/>
        <v>7035045</v>
      </c>
      <c r="L301">
        <v>1310</v>
      </c>
    </row>
    <row r="302" spans="1:12">
      <c r="A302" t="s">
        <v>4128</v>
      </c>
      <c r="B302" t="s">
        <v>4129</v>
      </c>
      <c r="D302" s="291" t="s">
        <v>4199</v>
      </c>
      <c r="E302" s="290" t="s">
        <v>4162</v>
      </c>
      <c r="H302">
        <v>4</v>
      </c>
      <c r="K302" t="str">
        <f t="shared" si="28"/>
        <v>7035044</v>
      </c>
      <c r="L302">
        <v>1310</v>
      </c>
    </row>
    <row r="303" spans="1:12">
      <c r="A303" t="s">
        <v>4128</v>
      </c>
      <c r="B303" t="s">
        <v>4129</v>
      </c>
      <c r="D303" s="291" t="s">
        <v>4199</v>
      </c>
      <c r="E303" s="290" t="s">
        <v>4162</v>
      </c>
      <c r="H303">
        <v>3</v>
      </c>
      <c r="K303" t="str">
        <f t="shared" si="28"/>
        <v>7035043</v>
      </c>
      <c r="L303">
        <v>1310</v>
      </c>
    </row>
    <row r="304" spans="1:12">
      <c r="A304" t="s">
        <v>4128</v>
      </c>
      <c r="B304" t="s">
        <v>4129</v>
      </c>
      <c r="D304" s="291" t="s">
        <v>4174</v>
      </c>
      <c r="E304" s="290" t="s">
        <v>4162</v>
      </c>
      <c r="H304">
        <v>2</v>
      </c>
      <c r="K304" t="str">
        <f t="shared" si="28"/>
        <v>7035042</v>
      </c>
      <c r="L304">
        <v>1310</v>
      </c>
    </row>
    <row r="305" spans="1:12">
      <c r="A305" t="s">
        <v>4128</v>
      </c>
      <c r="B305" t="s">
        <v>4129</v>
      </c>
      <c r="D305" s="291" t="s">
        <v>4199</v>
      </c>
      <c r="E305" s="290" t="s">
        <v>4162</v>
      </c>
      <c r="H305">
        <v>1</v>
      </c>
      <c r="K305" t="str">
        <f t="shared" si="28"/>
        <v>7035041</v>
      </c>
      <c r="L305">
        <v>360</v>
      </c>
    </row>
    <row r="306" spans="1:12">
      <c r="A306" t="s">
        <v>4130</v>
      </c>
      <c r="B306" t="s">
        <v>4131</v>
      </c>
      <c r="D306" s="291" t="s">
        <v>4176</v>
      </c>
      <c r="E306" s="280" t="s">
        <v>4140</v>
      </c>
      <c r="H306">
        <v>6</v>
      </c>
      <c r="K306" t="str">
        <f>D306&amp;A306&amp;H306</f>
        <v>7010056</v>
      </c>
      <c r="L306">
        <v>2248</v>
      </c>
    </row>
    <row r="307" spans="1:12">
      <c r="A307" t="s">
        <v>4130</v>
      </c>
      <c r="B307" t="s">
        <v>4131</v>
      </c>
      <c r="D307" s="291" t="s">
        <v>4177</v>
      </c>
      <c r="E307" s="280" t="s">
        <v>4140</v>
      </c>
      <c r="H307">
        <v>5</v>
      </c>
      <c r="K307" t="str">
        <f t="shared" ref="K307:K381" si="38">D307&amp;A307&amp;H307</f>
        <v>7010055</v>
      </c>
      <c r="L307">
        <v>1992</v>
      </c>
    </row>
    <row r="308" spans="1:12">
      <c r="A308" t="s">
        <v>4130</v>
      </c>
      <c r="B308" t="s">
        <v>4131</v>
      </c>
      <c r="D308" s="291" t="s">
        <v>4177</v>
      </c>
      <c r="E308" s="280" t="s">
        <v>4140</v>
      </c>
      <c r="H308">
        <v>4</v>
      </c>
      <c r="K308" t="str">
        <f t="shared" si="38"/>
        <v>7010054</v>
      </c>
      <c r="L308">
        <v>1759</v>
      </c>
    </row>
    <row r="309" spans="1:12">
      <c r="A309" t="s">
        <v>4130</v>
      </c>
      <c r="B309" t="s">
        <v>4131</v>
      </c>
      <c r="D309" s="291" t="s">
        <v>4178</v>
      </c>
      <c r="E309" s="280" t="s">
        <v>4141</v>
      </c>
      <c r="H309">
        <v>3</v>
      </c>
      <c r="K309" t="str">
        <f t="shared" si="38"/>
        <v>7011053</v>
      </c>
      <c r="L309">
        <v>1444</v>
      </c>
    </row>
    <row r="310" spans="1:12">
      <c r="A310" t="s">
        <v>4130</v>
      </c>
      <c r="B310" t="s">
        <v>4131</v>
      </c>
      <c r="D310" s="291" t="s">
        <v>4178</v>
      </c>
      <c r="E310" s="280" t="s">
        <v>4141</v>
      </c>
      <c r="H310">
        <v>2</v>
      </c>
      <c r="K310" t="str">
        <f t="shared" si="38"/>
        <v>7011052</v>
      </c>
      <c r="L310">
        <v>1350</v>
      </c>
    </row>
    <row r="311" spans="1:12">
      <c r="A311" t="s">
        <v>4130</v>
      </c>
      <c r="B311" t="s">
        <v>4131</v>
      </c>
      <c r="D311" s="291" t="s">
        <v>4178</v>
      </c>
      <c r="E311" s="280" t="s">
        <v>4141</v>
      </c>
      <c r="H311">
        <v>1</v>
      </c>
      <c r="K311" t="str">
        <f t="shared" si="38"/>
        <v>7011051</v>
      </c>
      <c r="L311">
        <v>384</v>
      </c>
    </row>
    <row r="312" spans="1:12">
      <c r="A312" t="s">
        <v>4130</v>
      </c>
      <c r="B312" t="s">
        <v>4131</v>
      </c>
      <c r="D312" s="291" t="s">
        <v>4179</v>
      </c>
      <c r="E312" s="275" t="s">
        <v>4142</v>
      </c>
      <c r="H312">
        <v>6</v>
      </c>
      <c r="K312" t="str">
        <f t="shared" si="38"/>
        <v>7012056</v>
      </c>
      <c r="L312">
        <v>1878</v>
      </c>
    </row>
    <row r="313" spans="1:12">
      <c r="A313" t="s">
        <v>4130</v>
      </c>
      <c r="B313" t="s">
        <v>4131</v>
      </c>
      <c r="D313" s="291" t="s">
        <v>4179</v>
      </c>
      <c r="E313" s="275" t="s">
        <v>4142</v>
      </c>
      <c r="H313">
        <v>5</v>
      </c>
      <c r="K313" t="str">
        <f t="shared" si="38"/>
        <v>7012055</v>
      </c>
      <c r="L313">
        <v>1812</v>
      </c>
    </row>
    <row r="314" spans="1:12">
      <c r="A314" t="s">
        <v>4130</v>
      </c>
      <c r="B314" t="s">
        <v>4131</v>
      </c>
      <c r="D314" s="291" t="s">
        <v>4179</v>
      </c>
      <c r="E314" s="275" t="s">
        <v>4142</v>
      </c>
      <c r="H314">
        <v>4</v>
      </c>
      <c r="K314" t="str">
        <f t="shared" si="38"/>
        <v>7012054</v>
      </c>
      <c r="L314">
        <v>1589</v>
      </c>
    </row>
    <row r="315" spans="1:12">
      <c r="A315" t="s">
        <v>4130</v>
      </c>
      <c r="B315" t="s">
        <v>4131</v>
      </c>
      <c r="D315" s="291" t="s">
        <v>4180</v>
      </c>
      <c r="E315" s="275" t="s">
        <v>4143</v>
      </c>
      <c r="H315">
        <v>3</v>
      </c>
      <c r="K315" t="str">
        <f t="shared" si="38"/>
        <v>7013053</v>
      </c>
      <c r="L315">
        <v>1220</v>
      </c>
    </row>
    <row r="316" spans="1:12">
      <c r="A316" t="s">
        <v>4130</v>
      </c>
      <c r="B316" t="s">
        <v>4131</v>
      </c>
      <c r="D316" s="291" t="s">
        <v>4180</v>
      </c>
      <c r="E316" s="275" t="s">
        <v>4143</v>
      </c>
      <c r="H316">
        <v>2</v>
      </c>
      <c r="K316" t="str">
        <f t="shared" si="38"/>
        <v>7013052</v>
      </c>
      <c r="L316">
        <v>1137</v>
      </c>
    </row>
    <row r="317" spans="1:12">
      <c r="A317" t="s">
        <v>4130</v>
      </c>
      <c r="B317" t="s">
        <v>4131</v>
      </c>
      <c r="D317" s="291" t="s">
        <v>4180</v>
      </c>
      <c r="E317" s="275" t="s">
        <v>4143</v>
      </c>
      <c r="H317">
        <v>1</v>
      </c>
      <c r="K317" t="str">
        <f t="shared" si="38"/>
        <v>7013051</v>
      </c>
      <c r="L317">
        <v>360</v>
      </c>
    </row>
    <row r="318" spans="1:12">
      <c r="A318" t="s">
        <v>4130</v>
      </c>
      <c r="B318" t="s">
        <v>4131</v>
      </c>
      <c r="D318" s="291" t="s">
        <v>4181</v>
      </c>
      <c r="E318" s="281" t="s">
        <v>4144</v>
      </c>
      <c r="H318">
        <v>5</v>
      </c>
      <c r="K318" t="str">
        <f t="shared" si="38"/>
        <v>7014055</v>
      </c>
      <c r="L318">
        <v>10</v>
      </c>
    </row>
    <row r="319" spans="1:12">
      <c r="A319" t="s">
        <v>4130</v>
      </c>
      <c r="B319" t="s">
        <v>4131</v>
      </c>
      <c r="D319" s="291" t="s">
        <v>4181</v>
      </c>
      <c r="E319" s="281" t="s">
        <v>4144</v>
      </c>
      <c r="H319">
        <v>4</v>
      </c>
      <c r="K319" t="str">
        <f t="shared" si="38"/>
        <v>7014054</v>
      </c>
      <c r="L319">
        <v>389</v>
      </c>
    </row>
    <row r="320" spans="1:12">
      <c r="A320" t="s">
        <v>4130</v>
      </c>
      <c r="B320" t="s">
        <v>4131</v>
      </c>
      <c r="D320" s="291" t="s">
        <v>4182</v>
      </c>
      <c r="E320" s="281" t="s">
        <v>4139</v>
      </c>
      <c r="H320">
        <v>5</v>
      </c>
      <c r="K320" t="str">
        <f t="shared" si="38"/>
        <v>7015055</v>
      </c>
      <c r="L320">
        <v>10</v>
      </c>
    </row>
    <row r="321" spans="1:12">
      <c r="A321" t="s">
        <v>4130</v>
      </c>
      <c r="B321" t="s">
        <v>4131</v>
      </c>
      <c r="D321" s="291" t="s">
        <v>4182</v>
      </c>
      <c r="E321" s="281" t="s">
        <v>4139</v>
      </c>
      <c r="H321">
        <v>4</v>
      </c>
      <c r="K321" t="str">
        <f t="shared" si="38"/>
        <v>7015054</v>
      </c>
      <c r="L321">
        <v>389</v>
      </c>
    </row>
    <row r="322" spans="1:12">
      <c r="A322" t="s">
        <v>4130</v>
      </c>
      <c r="B322" t="s">
        <v>4131</v>
      </c>
      <c r="D322" s="291" t="s">
        <v>4183</v>
      </c>
      <c r="E322" s="282" t="s">
        <v>4145</v>
      </c>
      <c r="H322">
        <v>5</v>
      </c>
      <c r="K322" t="str">
        <f t="shared" si="38"/>
        <v>7016055</v>
      </c>
      <c r="L322">
        <v>0</v>
      </c>
    </row>
    <row r="323" spans="1:12">
      <c r="A323" t="s">
        <v>4130</v>
      </c>
      <c r="B323" t="s">
        <v>4131</v>
      </c>
      <c r="D323" s="291" t="s">
        <v>4183</v>
      </c>
      <c r="E323" s="282" t="s">
        <v>4145</v>
      </c>
      <c r="H323">
        <v>4</v>
      </c>
      <c r="K323" t="str">
        <f t="shared" si="38"/>
        <v>7016054</v>
      </c>
      <c r="L323">
        <v>230</v>
      </c>
    </row>
    <row r="324" spans="1:12">
      <c r="A324" t="s">
        <v>4130</v>
      </c>
      <c r="B324" t="s">
        <v>4131</v>
      </c>
      <c r="D324" s="291" t="s">
        <v>4184</v>
      </c>
      <c r="E324" s="282" t="s">
        <v>4146</v>
      </c>
      <c r="H324">
        <v>5</v>
      </c>
      <c r="K324" t="str">
        <f t="shared" si="38"/>
        <v>7017055</v>
      </c>
      <c r="L324">
        <v>0</v>
      </c>
    </row>
    <row r="325" spans="1:12">
      <c r="A325" t="s">
        <v>4130</v>
      </c>
      <c r="B325" t="s">
        <v>4131</v>
      </c>
      <c r="D325" s="291" t="s">
        <v>4184</v>
      </c>
      <c r="E325" s="282" t="s">
        <v>4146</v>
      </c>
      <c r="H325">
        <v>4</v>
      </c>
      <c r="K325" t="str">
        <f t="shared" si="38"/>
        <v>7017054</v>
      </c>
      <c r="L325">
        <v>230</v>
      </c>
    </row>
    <row r="326" spans="1:12">
      <c r="A326" t="s">
        <v>4130</v>
      </c>
      <c r="B326" t="s">
        <v>4131</v>
      </c>
      <c r="D326" s="291" t="s">
        <v>4185</v>
      </c>
      <c r="E326" s="283" t="s">
        <v>4147</v>
      </c>
      <c r="H326">
        <v>6</v>
      </c>
      <c r="K326" t="str">
        <f t="shared" si="38"/>
        <v>7018056</v>
      </c>
      <c r="L326">
        <v>2097</v>
      </c>
    </row>
    <row r="327" spans="1:12">
      <c r="A327" t="s">
        <v>4130</v>
      </c>
      <c r="B327" t="s">
        <v>4131</v>
      </c>
      <c r="D327" s="291" t="s">
        <v>4185</v>
      </c>
      <c r="E327" s="283" t="s">
        <v>4147</v>
      </c>
      <c r="H327">
        <v>5</v>
      </c>
      <c r="K327" t="str">
        <f t="shared" si="38"/>
        <v>7018055</v>
      </c>
      <c r="L327">
        <v>1755</v>
      </c>
    </row>
    <row r="328" spans="1:12">
      <c r="A328" t="s">
        <v>4130</v>
      </c>
      <c r="B328" t="s">
        <v>4131</v>
      </c>
      <c r="D328" s="291" t="s">
        <v>4185</v>
      </c>
      <c r="E328" s="283" t="s">
        <v>4147</v>
      </c>
      <c r="H328">
        <v>4</v>
      </c>
      <c r="K328" t="str">
        <f t="shared" si="38"/>
        <v>7018054</v>
      </c>
      <c r="L328">
        <v>1564</v>
      </c>
    </row>
    <row r="329" spans="1:12">
      <c r="A329" t="s">
        <v>4130</v>
      </c>
      <c r="B329" t="s">
        <v>4131</v>
      </c>
      <c r="D329" s="291" t="s">
        <v>4186</v>
      </c>
      <c r="E329" s="283" t="s">
        <v>4148</v>
      </c>
      <c r="H329">
        <v>3</v>
      </c>
      <c r="K329" t="str">
        <f t="shared" si="38"/>
        <v>7019053</v>
      </c>
      <c r="L329">
        <v>2156</v>
      </c>
    </row>
    <row r="330" spans="1:12">
      <c r="A330" t="s">
        <v>4130</v>
      </c>
      <c r="B330" t="s">
        <v>4131</v>
      </c>
      <c r="D330" s="291" t="s">
        <v>4187</v>
      </c>
      <c r="E330" s="284" t="s">
        <v>4149</v>
      </c>
      <c r="H330">
        <v>6</v>
      </c>
      <c r="K330" t="str">
        <f t="shared" si="38"/>
        <v>7020056</v>
      </c>
      <c r="L330">
        <v>2108</v>
      </c>
    </row>
    <row r="331" spans="1:12">
      <c r="A331" t="s">
        <v>4130</v>
      </c>
      <c r="B331" t="s">
        <v>4131</v>
      </c>
      <c r="D331" s="291" t="s">
        <v>4187</v>
      </c>
      <c r="E331" s="284" t="s">
        <v>4149</v>
      </c>
      <c r="H331">
        <v>5</v>
      </c>
      <c r="K331" t="str">
        <f t="shared" si="38"/>
        <v>7020055</v>
      </c>
      <c r="L331">
        <v>1755</v>
      </c>
    </row>
    <row r="332" spans="1:12">
      <c r="A332" t="s">
        <v>4130</v>
      </c>
      <c r="B332" t="s">
        <v>4131</v>
      </c>
      <c r="D332" s="291" t="s">
        <v>4187</v>
      </c>
      <c r="E332" s="284" t="s">
        <v>4149</v>
      </c>
      <c r="H332">
        <v>4</v>
      </c>
      <c r="K332" t="str">
        <f t="shared" si="38"/>
        <v>7020054</v>
      </c>
      <c r="L332">
        <v>1564</v>
      </c>
    </row>
    <row r="333" spans="1:12">
      <c r="A333" t="s">
        <v>4130</v>
      </c>
      <c r="B333" t="s">
        <v>4131</v>
      </c>
      <c r="D333" s="291" t="s">
        <v>4188</v>
      </c>
      <c r="E333" s="284" t="s">
        <v>4150</v>
      </c>
      <c r="H333">
        <v>3</v>
      </c>
      <c r="K333" t="str">
        <f t="shared" si="38"/>
        <v>7021053</v>
      </c>
      <c r="L333">
        <v>2070</v>
      </c>
    </row>
    <row r="334" spans="1:12">
      <c r="A334" t="s">
        <v>4130</v>
      </c>
      <c r="B334" t="s">
        <v>4131</v>
      </c>
      <c r="D334" s="291" t="s">
        <v>4824</v>
      </c>
      <c r="E334" s="285" t="s">
        <v>4823</v>
      </c>
      <c r="H334">
        <v>6</v>
      </c>
      <c r="K334" t="str">
        <f t="shared" si="38"/>
        <v>7022056</v>
      </c>
      <c r="L334">
        <v>2097</v>
      </c>
    </row>
    <row r="335" spans="1:12">
      <c r="A335" t="s">
        <v>4130</v>
      </c>
      <c r="B335" t="s">
        <v>4131</v>
      </c>
      <c r="D335" s="291" t="s">
        <v>4824</v>
      </c>
      <c r="E335" s="285" t="s">
        <v>4823</v>
      </c>
      <c r="H335">
        <v>5</v>
      </c>
      <c r="K335" t="str">
        <f t="shared" si="38"/>
        <v>7022055</v>
      </c>
      <c r="L335">
        <v>1755</v>
      </c>
    </row>
    <row r="336" spans="1:12">
      <c r="A336" t="s">
        <v>4130</v>
      </c>
      <c r="B336" t="s">
        <v>4131</v>
      </c>
      <c r="D336" s="291" t="s">
        <v>4824</v>
      </c>
      <c r="E336" s="285" t="s">
        <v>4823</v>
      </c>
      <c r="H336">
        <v>4</v>
      </c>
      <c r="K336" t="str">
        <f t="shared" si="38"/>
        <v>7022054</v>
      </c>
      <c r="L336">
        <v>1564</v>
      </c>
    </row>
    <row r="337" spans="1:12">
      <c r="A337" t="s">
        <v>4130</v>
      </c>
      <c r="B337" t="s">
        <v>4131</v>
      </c>
      <c r="D337" s="291" t="s">
        <v>4189</v>
      </c>
      <c r="E337" s="285" t="s">
        <v>4820</v>
      </c>
      <c r="H337">
        <v>3</v>
      </c>
      <c r="K337" t="str">
        <f t="shared" si="38"/>
        <v>7023053</v>
      </c>
      <c r="L337">
        <v>2156</v>
      </c>
    </row>
    <row r="338" spans="1:12">
      <c r="A338" t="s">
        <v>4130</v>
      </c>
      <c r="B338" t="s">
        <v>4131</v>
      </c>
      <c r="D338" s="291" t="s">
        <v>4189</v>
      </c>
      <c r="E338" s="285" t="s">
        <v>4820</v>
      </c>
      <c r="H338">
        <v>2</v>
      </c>
      <c r="K338" t="str">
        <f t="shared" si="38"/>
        <v>7023052</v>
      </c>
      <c r="L338">
        <v>1869</v>
      </c>
    </row>
    <row r="339" spans="1:12">
      <c r="A339" t="s">
        <v>4130</v>
      </c>
      <c r="B339" t="s">
        <v>4131</v>
      </c>
      <c r="D339" s="291" t="s">
        <v>4189</v>
      </c>
      <c r="E339" s="285" t="s">
        <v>4151</v>
      </c>
      <c r="H339">
        <v>1</v>
      </c>
      <c r="K339" t="str">
        <f t="shared" si="38"/>
        <v>7023051</v>
      </c>
      <c r="L339">
        <v>794</v>
      </c>
    </row>
    <row r="340" spans="1:12">
      <c r="A340" t="s">
        <v>4130</v>
      </c>
      <c r="B340" t="s">
        <v>4131</v>
      </c>
      <c r="D340" s="291" t="s">
        <v>4826</v>
      </c>
      <c r="E340" s="276" t="s">
        <v>4825</v>
      </c>
      <c r="H340">
        <v>6</v>
      </c>
      <c r="K340" t="str">
        <f>D340&amp;A340&amp;H340</f>
        <v>7024056</v>
      </c>
      <c r="L340">
        <v>2108</v>
      </c>
    </row>
    <row r="341" spans="1:12">
      <c r="A341" t="s">
        <v>4130</v>
      </c>
      <c r="B341" t="s">
        <v>4131</v>
      </c>
      <c r="D341" s="291" t="s">
        <v>4826</v>
      </c>
      <c r="E341" s="276" t="s">
        <v>4825</v>
      </c>
      <c r="H341">
        <v>5</v>
      </c>
      <c r="K341" t="str">
        <f t="shared" ref="K341:K343" si="39">D341&amp;A341&amp;H341</f>
        <v>7024055</v>
      </c>
      <c r="L341">
        <v>1755</v>
      </c>
    </row>
    <row r="342" spans="1:12">
      <c r="A342" t="s">
        <v>4130</v>
      </c>
      <c r="B342" t="s">
        <v>4131</v>
      </c>
      <c r="D342" s="291" t="s">
        <v>4826</v>
      </c>
      <c r="E342" s="276" t="s">
        <v>4825</v>
      </c>
      <c r="H342">
        <v>4</v>
      </c>
      <c r="K342" t="str">
        <f t="shared" si="39"/>
        <v>7024054</v>
      </c>
      <c r="L342">
        <v>1564</v>
      </c>
    </row>
    <row r="343" spans="1:12">
      <c r="A343" t="s">
        <v>4130</v>
      </c>
      <c r="B343" t="s">
        <v>4131</v>
      </c>
      <c r="D343" s="291" t="s">
        <v>4190</v>
      </c>
      <c r="E343" s="276" t="s">
        <v>4821</v>
      </c>
      <c r="H343">
        <v>3</v>
      </c>
      <c r="K343" t="str">
        <f t="shared" si="39"/>
        <v>7025053</v>
      </c>
      <c r="L343">
        <v>2070</v>
      </c>
    </row>
    <row r="344" spans="1:12">
      <c r="A344" t="s">
        <v>4130</v>
      </c>
      <c r="B344" t="s">
        <v>4131</v>
      </c>
      <c r="D344" s="291" t="s">
        <v>4190</v>
      </c>
      <c r="E344" s="276" t="s">
        <v>4821</v>
      </c>
      <c r="H344">
        <v>2</v>
      </c>
      <c r="K344" t="str">
        <f t="shared" si="38"/>
        <v>7025052</v>
      </c>
      <c r="L344">
        <v>1696</v>
      </c>
    </row>
    <row r="345" spans="1:12">
      <c r="A345" t="s">
        <v>4130</v>
      </c>
      <c r="B345" t="s">
        <v>4131</v>
      </c>
      <c r="D345" s="291" t="s">
        <v>4190</v>
      </c>
      <c r="E345" s="276" t="s">
        <v>4152</v>
      </c>
      <c r="H345">
        <v>1</v>
      </c>
      <c r="K345" t="str">
        <f t="shared" si="38"/>
        <v>7025051</v>
      </c>
      <c r="L345">
        <v>729</v>
      </c>
    </row>
    <row r="346" spans="1:12">
      <c r="A346" t="s">
        <v>4130</v>
      </c>
      <c r="B346" t="s">
        <v>4131</v>
      </c>
      <c r="D346" s="291" t="s">
        <v>4191</v>
      </c>
      <c r="E346" s="286" t="s">
        <v>4153</v>
      </c>
      <c r="H346">
        <v>6</v>
      </c>
      <c r="K346" t="str">
        <f t="shared" ref="K346" si="40">D346&amp;A346&amp;H346</f>
        <v>7026056</v>
      </c>
      <c r="L346">
        <v>0</v>
      </c>
    </row>
    <row r="347" spans="1:12">
      <c r="A347" t="s">
        <v>4130</v>
      </c>
      <c r="B347" t="s">
        <v>4131</v>
      </c>
      <c r="D347" s="291" t="s">
        <v>4191</v>
      </c>
      <c r="E347" s="286" t="s">
        <v>4153</v>
      </c>
      <c r="H347">
        <v>5</v>
      </c>
      <c r="K347" t="str">
        <f t="shared" si="38"/>
        <v>7026055</v>
      </c>
      <c r="L347">
        <v>119</v>
      </c>
    </row>
    <row r="348" spans="1:12">
      <c r="A348" t="s">
        <v>4130</v>
      </c>
      <c r="B348" t="s">
        <v>4131</v>
      </c>
      <c r="D348" s="291" t="s">
        <v>4191</v>
      </c>
      <c r="E348" s="286" t="s">
        <v>4153</v>
      </c>
      <c r="H348">
        <v>4</v>
      </c>
      <c r="K348" t="str">
        <f t="shared" si="38"/>
        <v>7026054</v>
      </c>
      <c r="L348">
        <v>454</v>
      </c>
    </row>
    <row r="349" spans="1:12">
      <c r="A349" t="s">
        <v>4130</v>
      </c>
      <c r="B349" t="s">
        <v>4131</v>
      </c>
      <c r="D349" s="291" t="s">
        <v>4192</v>
      </c>
      <c r="E349" s="286" t="s">
        <v>4154</v>
      </c>
      <c r="H349">
        <v>6</v>
      </c>
      <c r="K349" t="str">
        <f t="shared" ref="K349" si="41">D349&amp;A349&amp;H349</f>
        <v>7027056</v>
      </c>
      <c r="L349">
        <v>0</v>
      </c>
    </row>
    <row r="350" spans="1:12">
      <c r="A350" t="s">
        <v>4130</v>
      </c>
      <c r="B350" t="s">
        <v>4131</v>
      </c>
      <c r="D350" s="291" t="s">
        <v>4192</v>
      </c>
      <c r="E350" s="286" t="s">
        <v>4154</v>
      </c>
      <c r="H350">
        <v>5</v>
      </c>
      <c r="K350" t="str">
        <f t="shared" si="38"/>
        <v>7027055</v>
      </c>
      <c r="L350">
        <v>119</v>
      </c>
    </row>
    <row r="351" spans="1:12">
      <c r="A351" t="s">
        <v>4130</v>
      </c>
      <c r="B351" t="s">
        <v>4131</v>
      </c>
      <c r="D351" s="291" t="s">
        <v>4192</v>
      </c>
      <c r="E351" s="286" t="s">
        <v>4154</v>
      </c>
      <c r="H351">
        <v>4</v>
      </c>
      <c r="K351" t="str">
        <f t="shared" si="38"/>
        <v>7027054</v>
      </c>
      <c r="L351">
        <v>454</v>
      </c>
    </row>
    <row r="352" spans="1:12">
      <c r="A352" t="s">
        <v>4130</v>
      </c>
      <c r="B352" t="s">
        <v>4131</v>
      </c>
      <c r="D352" s="291" t="s">
        <v>4193</v>
      </c>
      <c r="E352" s="213" t="s">
        <v>4155</v>
      </c>
      <c r="H352">
        <v>6</v>
      </c>
      <c r="K352" t="str">
        <f t="shared" ref="K352" si="42">D352&amp;A352&amp;H352</f>
        <v>7028056</v>
      </c>
      <c r="L352">
        <v>0</v>
      </c>
    </row>
    <row r="353" spans="1:12">
      <c r="A353" t="s">
        <v>4130</v>
      </c>
      <c r="B353" t="s">
        <v>4131</v>
      </c>
      <c r="D353" s="291" t="s">
        <v>4193</v>
      </c>
      <c r="E353" s="213" t="s">
        <v>4155</v>
      </c>
      <c r="H353">
        <v>5</v>
      </c>
      <c r="K353" t="str">
        <f t="shared" si="38"/>
        <v>7028055</v>
      </c>
      <c r="L353">
        <v>108</v>
      </c>
    </row>
    <row r="354" spans="1:12">
      <c r="A354" t="s">
        <v>4130</v>
      </c>
      <c r="B354" t="s">
        <v>4131</v>
      </c>
      <c r="D354" s="291" t="s">
        <v>4193</v>
      </c>
      <c r="E354" s="213" t="s">
        <v>4155</v>
      </c>
      <c r="H354">
        <v>4</v>
      </c>
      <c r="K354" t="str">
        <f t="shared" si="38"/>
        <v>7028054</v>
      </c>
      <c r="L354">
        <v>454</v>
      </c>
    </row>
    <row r="355" spans="1:12">
      <c r="A355" t="s">
        <v>4130</v>
      </c>
      <c r="B355" t="s">
        <v>4131</v>
      </c>
      <c r="D355" s="291" t="s">
        <v>4194</v>
      </c>
      <c r="E355" s="213" t="s">
        <v>4156</v>
      </c>
      <c r="H355">
        <v>6</v>
      </c>
      <c r="K355" t="str">
        <f t="shared" ref="K355" si="43">D355&amp;A355&amp;H355</f>
        <v>7029056</v>
      </c>
      <c r="L355">
        <v>0</v>
      </c>
    </row>
    <row r="356" spans="1:12">
      <c r="A356" t="s">
        <v>4130</v>
      </c>
      <c r="B356" t="s">
        <v>4131</v>
      </c>
      <c r="D356" s="291" t="s">
        <v>4194</v>
      </c>
      <c r="E356" s="213" t="s">
        <v>4156</v>
      </c>
      <c r="H356">
        <v>5</v>
      </c>
      <c r="K356" t="str">
        <f t="shared" si="38"/>
        <v>7029055</v>
      </c>
      <c r="L356">
        <v>108</v>
      </c>
    </row>
    <row r="357" spans="1:12">
      <c r="A357" t="s">
        <v>4130</v>
      </c>
      <c r="B357" t="s">
        <v>4131</v>
      </c>
      <c r="D357" s="291" t="s">
        <v>4194</v>
      </c>
      <c r="E357" s="213" t="s">
        <v>4156</v>
      </c>
      <c r="H357">
        <v>4</v>
      </c>
      <c r="K357" t="str">
        <f t="shared" si="38"/>
        <v>7029054</v>
      </c>
      <c r="L357">
        <v>454</v>
      </c>
    </row>
    <row r="358" spans="1:12">
      <c r="A358" t="s">
        <v>4130</v>
      </c>
      <c r="B358" t="s">
        <v>4131</v>
      </c>
      <c r="D358" s="291" t="s">
        <v>4195</v>
      </c>
      <c r="E358" s="287" t="s">
        <v>4157</v>
      </c>
      <c r="H358">
        <v>6</v>
      </c>
      <c r="K358" t="str">
        <f t="shared" ref="K358" si="44">D358&amp;A358&amp;H358</f>
        <v>7030056</v>
      </c>
      <c r="L358">
        <v>0</v>
      </c>
    </row>
    <row r="359" spans="1:12">
      <c r="A359" t="s">
        <v>4130</v>
      </c>
      <c r="B359" t="s">
        <v>4131</v>
      </c>
      <c r="D359" s="291" t="s">
        <v>4195</v>
      </c>
      <c r="E359" s="287" t="s">
        <v>4157</v>
      </c>
      <c r="H359">
        <v>5</v>
      </c>
      <c r="K359" t="str">
        <f t="shared" si="38"/>
        <v>7030055</v>
      </c>
      <c r="L359">
        <v>119</v>
      </c>
    </row>
    <row r="360" spans="1:12">
      <c r="A360" t="s">
        <v>4130</v>
      </c>
      <c r="B360" t="s">
        <v>4131</v>
      </c>
      <c r="D360" s="291" t="s">
        <v>4195</v>
      </c>
      <c r="E360" s="287" t="s">
        <v>4157</v>
      </c>
      <c r="H360">
        <v>4</v>
      </c>
      <c r="K360" t="str">
        <f t="shared" si="38"/>
        <v>7030054</v>
      </c>
      <c r="L360">
        <v>454</v>
      </c>
    </row>
    <row r="361" spans="1:12">
      <c r="A361" t="s">
        <v>4130</v>
      </c>
      <c r="B361" t="s">
        <v>4131</v>
      </c>
      <c r="D361" s="291" t="s">
        <v>4196</v>
      </c>
      <c r="E361" s="287" t="s">
        <v>4158</v>
      </c>
      <c r="H361">
        <v>6</v>
      </c>
      <c r="K361" t="str">
        <f t="shared" ref="K361" si="45">D361&amp;A361&amp;H361</f>
        <v>7031056</v>
      </c>
      <c r="L361">
        <v>0</v>
      </c>
    </row>
    <row r="362" spans="1:12">
      <c r="A362" t="s">
        <v>4130</v>
      </c>
      <c r="B362" t="s">
        <v>4131</v>
      </c>
      <c r="D362" s="291" t="s">
        <v>4196</v>
      </c>
      <c r="E362" s="287" t="s">
        <v>4158</v>
      </c>
      <c r="H362">
        <v>5</v>
      </c>
      <c r="K362" t="str">
        <f t="shared" si="38"/>
        <v>7031055</v>
      </c>
      <c r="L362">
        <v>119</v>
      </c>
    </row>
    <row r="363" spans="1:12">
      <c r="A363" t="s">
        <v>4130</v>
      </c>
      <c r="B363" t="s">
        <v>4131</v>
      </c>
      <c r="D363" s="291" t="s">
        <v>4196</v>
      </c>
      <c r="E363" s="287" t="s">
        <v>4158</v>
      </c>
      <c r="H363">
        <v>4</v>
      </c>
      <c r="K363" t="str">
        <f t="shared" si="38"/>
        <v>7031054</v>
      </c>
      <c r="L363">
        <v>454</v>
      </c>
    </row>
    <row r="364" spans="1:12">
      <c r="A364" t="s">
        <v>4130</v>
      </c>
      <c r="B364" t="s">
        <v>4131</v>
      </c>
      <c r="D364" s="291" t="s">
        <v>4197</v>
      </c>
      <c r="E364" s="288" t="s">
        <v>4159</v>
      </c>
      <c r="H364">
        <v>6</v>
      </c>
      <c r="K364" t="str">
        <f t="shared" ref="K364" si="46">D364&amp;A364&amp;H364</f>
        <v>7032056</v>
      </c>
      <c r="L364">
        <v>0</v>
      </c>
    </row>
    <row r="365" spans="1:12">
      <c r="A365" t="s">
        <v>4130</v>
      </c>
      <c r="B365" t="s">
        <v>4131</v>
      </c>
      <c r="D365" s="291" t="s">
        <v>4197</v>
      </c>
      <c r="E365" s="288" t="s">
        <v>4159</v>
      </c>
      <c r="H365">
        <v>5</v>
      </c>
      <c r="K365" t="str">
        <f t="shared" si="38"/>
        <v>7032055</v>
      </c>
      <c r="L365">
        <v>108</v>
      </c>
    </row>
    <row r="366" spans="1:12">
      <c r="A366" t="s">
        <v>4130</v>
      </c>
      <c r="B366" t="s">
        <v>4131</v>
      </c>
      <c r="D366" s="291" t="s">
        <v>4197</v>
      </c>
      <c r="E366" s="288" t="s">
        <v>4159</v>
      </c>
      <c r="H366">
        <v>4</v>
      </c>
      <c r="K366" t="str">
        <f t="shared" si="38"/>
        <v>7032054</v>
      </c>
      <c r="L366">
        <v>454</v>
      </c>
    </row>
    <row r="367" spans="1:12">
      <c r="A367" t="s">
        <v>4130</v>
      </c>
      <c r="B367" t="s">
        <v>4131</v>
      </c>
      <c r="D367" s="291" t="s">
        <v>4175</v>
      </c>
      <c r="E367" s="288" t="s">
        <v>4160</v>
      </c>
      <c r="H367">
        <v>6</v>
      </c>
      <c r="K367" t="str">
        <f t="shared" ref="K367" si="47">D367&amp;A367&amp;H367</f>
        <v>7033056</v>
      </c>
      <c r="L367">
        <v>0</v>
      </c>
    </row>
    <row r="368" spans="1:12">
      <c r="A368" t="s">
        <v>4130</v>
      </c>
      <c r="B368" t="s">
        <v>4131</v>
      </c>
      <c r="D368" s="291" t="s">
        <v>4175</v>
      </c>
      <c r="E368" s="288" t="s">
        <v>4160</v>
      </c>
      <c r="H368">
        <v>5</v>
      </c>
      <c r="K368" t="str">
        <f t="shared" si="38"/>
        <v>7033055</v>
      </c>
      <c r="L368">
        <v>108</v>
      </c>
    </row>
    <row r="369" spans="1:12">
      <c r="A369" t="s">
        <v>4130</v>
      </c>
      <c r="B369" t="s">
        <v>4131</v>
      </c>
      <c r="D369" s="291" t="s">
        <v>4175</v>
      </c>
      <c r="E369" s="288" t="s">
        <v>4160</v>
      </c>
      <c r="H369">
        <v>4</v>
      </c>
      <c r="K369" t="str">
        <f t="shared" si="38"/>
        <v>7033054</v>
      </c>
      <c r="L369">
        <v>454</v>
      </c>
    </row>
    <row r="370" spans="1:12">
      <c r="A370" t="s">
        <v>4130</v>
      </c>
      <c r="B370" t="s">
        <v>4131</v>
      </c>
      <c r="D370" s="291" t="s">
        <v>4198</v>
      </c>
      <c r="E370" s="289" t="s">
        <v>4161</v>
      </c>
      <c r="H370">
        <v>6</v>
      </c>
      <c r="K370" t="str">
        <f t="shared" si="38"/>
        <v>7034056</v>
      </c>
      <c r="L370">
        <v>1577</v>
      </c>
    </row>
    <row r="371" spans="1:12">
      <c r="A371" t="s">
        <v>4130</v>
      </c>
      <c r="B371" t="s">
        <v>4131</v>
      </c>
      <c r="D371" s="291" t="s">
        <v>4198</v>
      </c>
      <c r="E371" s="289" t="s">
        <v>4161</v>
      </c>
      <c r="H371">
        <v>5</v>
      </c>
      <c r="K371" t="str">
        <f t="shared" si="38"/>
        <v>7034055</v>
      </c>
      <c r="L371">
        <v>1577</v>
      </c>
    </row>
    <row r="372" spans="1:12">
      <c r="A372" t="s">
        <v>4130</v>
      </c>
      <c r="B372" t="s">
        <v>4131</v>
      </c>
      <c r="D372" s="291" t="s">
        <v>4198</v>
      </c>
      <c r="E372" s="289" t="s">
        <v>4161</v>
      </c>
      <c r="H372">
        <v>4</v>
      </c>
      <c r="K372" t="str">
        <f t="shared" si="38"/>
        <v>7034054</v>
      </c>
      <c r="L372">
        <v>1577</v>
      </c>
    </row>
    <row r="373" spans="1:12">
      <c r="A373" t="s">
        <v>4130</v>
      </c>
      <c r="B373" t="s">
        <v>4131</v>
      </c>
      <c r="D373" s="291" t="s">
        <v>4198</v>
      </c>
      <c r="E373" s="289" t="s">
        <v>4161</v>
      </c>
      <c r="H373">
        <v>3</v>
      </c>
      <c r="K373" t="str">
        <f t="shared" si="38"/>
        <v>7034053</v>
      </c>
      <c r="L373">
        <v>1577</v>
      </c>
    </row>
    <row r="374" spans="1:12">
      <c r="A374" t="s">
        <v>4130</v>
      </c>
      <c r="B374" t="s">
        <v>4131</v>
      </c>
      <c r="D374" s="291" t="s">
        <v>4198</v>
      </c>
      <c r="E374" s="289" t="s">
        <v>4161</v>
      </c>
      <c r="H374">
        <v>2</v>
      </c>
      <c r="K374" t="str">
        <f t="shared" si="38"/>
        <v>7034052</v>
      </c>
      <c r="L374">
        <v>1577</v>
      </c>
    </row>
    <row r="375" spans="1:12">
      <c r="A375" t="s">
        <v>4130</v>
      </c>
      <c r="B375" t="s">
        <v>4131</v>
      </c>
      <c r="D375" s="291" t="s">
        <v>4198</v>
      </c>
      <c r="E375" s="289" t="s">
        <v>4161</v>
      </c>
      <c r="H375">
        <v>1</v>
      </c>
      <c r="K375" t="str">
        <f t="shared" si="38"/>
        <v>7034051</v>
      </c>
      <c r="L375">
        <v>427</v>
      </c>
    </row>
    <row r="376" spans="1:12">
      <c r="A376" t="s">
        <v>4130</v>
      </c>
      <c r="B376" t="s">
        <v>4131</v>
      </c>
      <c r="D376" s="291" t="s">
        <v>4199</v>
      </c>
      <c r="E376" s="290" t="s">
        <v>4162</v>
      </c>
      <c r="H376">
        <v>6</v>
      </c>
      <c r="K376" t="str">
        <f t="shared" si="38"/>
        <v>7035056</v>
      </c>
      <c r="L376">
        <v>1342</v>
      </c>
    </row>
    <row r="377" spans="1:12">
      <c r="A377" t="s">
        <v>4130</v>
      </c>
      <c r="B377" t="s">
        <v>4131</v>
      </c>
      <c r="D377" s="291" t="s">
        <v>4199</v>
      </c>
      <c r="E377" s="290" t="s">
        <v>4162</v>
      </c>
      <c r="H377">
        <v>5</v>
      </c>
      <c r="K377" t="str">
        <f t="shared" si="38"/>
        <v>7035055</v>
      </c>
      <c r="L377">
        <v>1342</v>
      </c>
    </row>
    <row r="378" spans="1:12">
      <c r="A378" t="s">
        <v>4130</v>
      </c>
      <c r="B378" t="s">
        <v>4131</v>
      </c>
      <c r="D378" s="291" t="s">
        <v>4199</v>
      </c>
      <c r="E378" s="290" t="s">
        <v>4162</v>
      </c>
      <c r="H378">
        <v>4</v>
      </c>
      <c r="K378" t="str">
        <f t="shared" si="38"/>
        <v>7035054</v>
      </c>
      <c r="L378">
        <v>1342</v>
      </c>
    </row>
    <row r="379" spans="1:12">
      <c r="A379" t="s">
        <v>4130</v>
      </c>
      <c r="B379" t="s">
        <v>4131</v>
      </c>
      <c r="D379" s="291" t="s">
        <v>4199</v>
      </c>
      <c r="E379" s="290" t="s">
        <v>4162</v>
      </c>
      <c r="H379">
        <v>3</v>
      </c>
      <c r="K379" t="str">
        <f t="shared" si="38"/>
        <v>7035053</v>
      </c>
      <c r="L379">
        <v>1342</v>
      </c>
    </row>
    <row r="380" spans="1:12">
      <c r="A380" t="s">
        <v>4130</v>
      </c>
      <c r="B380" t="s">
        <v>4131</v>
      </c>
      <c r="D380" s="291" t="s">
        <v>4174</v>
      </c>
      <c r="E380" s="290" t="s">
        <v>4162</v>
      </c>
      <c r="H380">
        <v>2</v>
      </c>
      <c r="K380" t="str">
        <f t="shared" si="38"/>
        <v>7035052</v>
      </c>
      <c r="L380">
        <v>1342</v>
      </c>
    </row>
    <row r="381" spans="1:12">
      <c r="A381" t="s">
        <v>4130</v>
      </c>
      <c r="B381" t="s">
        <v>4131</v>
      </c>
      <c r="D381" s="291" t="s">
        <v>4199</v>
      </c>
      <c r="E381" s="290" t="s">
        <v>4162</v>
      </c>
      <c r="H381">
        <v>1</v>
      </c>
      <c r="K381" t="str">
        <f t="shared" si="38"/>
        <v>7035051</v>
      </c>
      <c r="L381">
        <v>392</v>
      </c>
    </row>
    <row r="382" spans="1:12">
      <c r="A382" t="s">
        <v>4132</v>
      </c>
      <c r="B382" t="s">
        <v>4133</v>
      </c>
      <c r="D382" s="291" t="s">
        <v>4176</v>
      </c>
      <c r="E382" s="280" t="s">
        <v>4140</v>
      </c>
      <c r="H382">
        <v>6</v>
      </c>
      <c r="K382" t="str">
        <f>D382&amp;A382&amp;H382</f>
        <v>7010066</v>
      </c>
      <c r="L382">
        <v>2465</v>
      </c>
    </row>
    <row r="383" spans="1:12">
      <c r="A383" t="s">
        <v>4132</v>
      </c>
      <c r="B383" t="s">
        <v>4133</v>
      </c>
      <c r="D383" s="291" t="s">
        <v>4177</v>
      </c>
      <c r="E383" s="280" t="s">
        <v>4140</v>
      </c>
      <c r="H383">
        <v>5</v>
      </c>
      <c r="K383" t="str">
        <f t="shared" ref="K383:K457" si="48">D383&amp;A383&amp;H383</f>
        <v>7010065</v>
      </c>
      <c r="L383">
        <v>2164</v>
      </c>
    </row>
    <row r="384" spans="1:12">
      <c r="A384" t="s">
        <v>4132</v>
      </c>
      <c r="B384" t="s">
        <v>4133</v>
      </c>
      <c r="D384" s="291" t="s">
        <v>4177</v>
      </c>
      <c r="E384" s="280" t="s">
        <v>4140</v>
      </c>
      <c r="H384">
        <v>4</v>
      </c>
      <c r="K384" t="str">
        <f t="shared" si="48"/>
        <v>7010064</v>
      </c>
      <c r="L384">
        <v>1903</v>
      </c>
    </row>
    <row r="385" spans="1:12">
      <c r="A385" t="s">
        <v>4132</v>
      </c>
      <c r="B385" t="s">
        <v>4133</v>
      </c>
      <c r="D385" s="291" t="s">
        <v>4178</v>
      </c>
      <c r="E385" s="280" t="s">
        <v>4141</v>
      </c>
      <c r="H385">
        <v>3</v>
      </c>
      <c r="K385" t="str">
        <f t="shared" si="48"/>
        <v>7011063</v>
      </c>
      <c r="L385">
        <v>1563</v>
      </c>
    </row>
    <row r="386" spans="1:12">
      <c r="A386" t="s">
        <v>4132</v>
      </c>
      <c r="B386" t="s">
        <v>4133</v>
      </c>
      <c r="D386" s="291" t="s">
        <v>4178</v>
      </c>
      <c r="E386" s="280" t="s">
        <v>4141</v>
      </c>
      <c r="H386">
        <v>2</v>
      </c>
      <c r="K386" t="str">
        <f t="shared" si="48"/>
        <v>7011062</v>
      </c>
      <c r="L386">
        <v>1434</v>
      </c>
    </row>
    <row r="387" spans="1:12">
      <c r="A387" t="s">
        <v>4132</v>
      </c>
      <c r="B387" t="s">
        <v>4133</v>
      </c>
      <c r="D387" s="291" t="s">
        <v>4178</v>
      </c>
      <c r="E387" s="280" t="s">
        <v>4141</v>
      </c>
      <c r="H387">
        <v>1</v>
      </c>
      <c r="K387" t="str">
        <f t="shared" si="48"/>
        <v>7011061</v>
      </c>
      <c r="L387">
        <v>462</v>
      </c>
    </row>
    <row r="388" spans="1:12">
      <c r="A388" t="s">
        <v>4132</v>
      </c>
      <c r="B388" t="s">
        <v>4133</v>
      </c>
      <c r="D388" s="291" t="s">
        <v>4179</v>
      </c>
      <c r="E388" s="275" t="s">
        <v>4142</v>
      </c>
      <c r="H388">
        <v>6</v>
      </c>
      <c r="K388" t="str">
        <f t="shared" si="48"/>
        <v>7012066</v>
      </c>
      <c r="L388">
        <v>2079</v>
      </c>
    </row>
    <row r="389" spans="1:12">
      <c r="A389" t="s">
        <v>4132</v>
      </c>
      <c r="B389" t="s">
        <v>4133</v>
      </c>
      <c r="D389" s="291" t="s">
        <v>4179</v>
      </c>
      <c r="E389" s="275" t="s">
        <v>4142</v>
      </c>
      <c r="H389">
        <v>5</v>
      </c>
      <c r="K389" t="str">
        <f t="shared" si="48"/>
        <v>7012065</v>
      </c>
      <c r="L389">
        <v>1967</v>
      </c>
    </row>
    <row r="390" spans="1:12">
      <c r="A390" t="s">
        <v>4132</v>
      </c>
      <c r="B390" t="s">
        <v>4133</v>
      </c>
      <c r="D390" s="291" t="s">
        <v>4179</v>
      </c>
      <c r="E390" s="275" t="s">
        <v>4142</v>
      </c>
      <c r="H390">
        <v>4</v>
      </c>
      <c r="K390" t="str">
        <f t="shared" si="48"/>
        <v>7012064</v>
      </c>
      <c r="L390">
        <v>1717</v>
      </c>
    </row>
    <row r="391" spans="1:12">
      <c r="A391" t="s">
        <v>4132</v>
      </c>
      <c r="B391" t="s">
        <v>4133</v>
      </c>
      <c r="D391" s="291" t="s">
        <v>4180</v>
      </c>
      <c r="E391" s="275" t="s">
        <v>4143</v>
      </c>
      <c r="H391">
        <v>3</v>
      </c>
      <c r="K391" t="str">
        <f t="shared" si="48"/>
        <v>7013063</v>
      </c>
      <c r="L391">
        <v>1324</v>
      </c>
    </row>
    <row r="392" spans="1:12">
      <c r="A392" t="s">
        <v>4132</v>
      </c>
      <c r="B392" t="s">
        <v>4133</v>
      </c>
      <c r="D392" s="291" t="s">
        <v>4180</v>
      </c>
      <c r="E392" s="275" t="s">
        <v>4143</v>
      </c>
      <c r="H392">
        <v>2</v>
      </c>
      <c r="K392" t="str">
        <f t="shared" si="48"/>
        <v>7013062</v>
      </c>
      <c r="L392">
        <v>1206</v>
      </c>
    </row>
    <row r="393" spans="1:12">
      <c r="A393" t="s">
        <v>4132</v>
      </c>
      <c r="B393" t="s">
        <v>4133</v>
      </c>
      <c r="D393" s="291" t="s">
        <v>4180</v>
      </c>
      <c r="E393" s="275" t="s">
        <v>4143</v>
      </c>
      <c r="H393">
        <v>1</v>
      </c>
      <c r="K393" t="str">
        <f t="shared" si="48"/>
        <v>7013061</v>
      </c>
      <c r="L393">
        <v>424</v>
      </c>
    </row>
    <row r="394" spans="1:12">
      <c r="A394" t="s">
        <v>4132</v>
      </c>
      <c r="B394" t="s">
        <v>4133</v>
      </c>
      <c r="D394" s="291" t="s">
        <v>4181</v>
      </c>
      <c r="E394" s="281" t="s">
        <v>4144</v>
      </c>
      <c r="H394">
        <v>5</v>
      </c>
      <c r="K394" t="str">
        <f t="shared" si="48"/>
        <v>7014065</v>
      </c>
      <c r="L394">
        <v>134</v>
      </c>
    </row>
    <row r="395" spans="1:12">
      <c r="A395" t="s">
        <v>4132</v>
      </c>
      <c r="B395" t="s">
        <v>4133</v>
      </c>
      <c r="D395" s="291" t="s">
        <v>4181</v>
      </c>
      <c r="E395" s="281" t="s">
        <v>4144</v>
      </c>
      <c r="H395">
        <v>4</v>
      </c>
      <c r="K395" t="str">
        <f t="shared" si="48"/>
        <v>7014064</v>
      </c>
      <c r="L395">
        <v>502</v>
      </c>
    </row>
    <row r="396" spans="1:12">
      <c r="A396" t="s">
        <v>4132</v>
      </c>
      <c r="B396" t="s">
        <v>4133</v>
      </c>
      <c r="D396" s="291" t="s">
        <v>4182</v>
      </c>
      <c r="E396" s="281" t="s">
        <v>4139</v>
      </c>
      <c r="H396">
        <v>5</v>
      </c>
      <c r="K396" t="str">
        <f t="shared" si="48"/>
        <v>7015065</v>
      </c>
      <c r="L396">
        <v>134</v>
      </c>
    </row>
    <row r="397" spans="1:12">
      <c r="A397" t="s">
        <v>4132</v>
      </c>
      <c r="B397" t="s">
        <v>4133</v>
      </c>
      <c r="D397" s="291" t="s">
        <v>4182</v>
      </c>
      <c r="E397" s="281" t="s">
        <v>4139</v>
      </c>
      <c r="H397">
        <v>4</v>
      </c>
      <c r="K397" t="str">
        <f t="shared" si="48"/>
        <v>7015064</v>
      </c>
      <c r="L397">
        <v>502</v>
      </c>
    </row>
    <row r="398" spans="1:12">
      <c r="A398" t="s">
        <v>4132</v>
      </c>
      <c r="B398" t="s">
        <v>4133</v>
      </c>
      <c r="D398" s="291" t="s">
        <v>4183</v>
      </c>
      <c r="E398" s="282" t="s">
        <v>4145</v>
      </c>
      <c r="H398">
        <v>5</v>
      </c>
      <c r="K398" t="str">
        <f t="shared" si="48"/>
        <v>7016065</v>
      </c>
      <c r="L398">
        <v>0</v>
      </c>
    </row>
    <row r="399" spans="1:12">
      <c r="A399" t="s">
        <v>4132</v>
      </c>
      <c r="B399" t="s">
        <v>4133</v>
      </c>
      <c r="D399" s="291" t="s">
        <v>4183</v>
      </c>
      <c r="E399" s="282" t="s">
        <v>4145</v>
      </c>
      <c r="H399">
        <v>4</v>
      </c>
      <c r="K399" t="str">
        <f t="shared" si="48"/>
        <v>7016064</v>
      </c>
      <c r="L399">
        <v>326</v>
      </c>
    </row>
    <row r="400" spans="1:12">
      <c r="A400" t="s">
        <v>4132</v>
      </c>
      <c r="B400" t="s">
        <v>4133</v>
      </c>
      <c r="D400" s="291" t="s">
        <v>4184</v>
      </c>
      <c r="E400" s="282" t="s">
        <v>4146</v>
      </c>
      <c r="H400">
        <v>5</v>
      </c>
      <c r="K400" t="str">
        <f t="shared" si="48"/>
        <v>7017065</v>
      </c>
      <c r="L400">
        <v>0</v>
      </c>
    </row>
    <row r="401" spans="1:12">
      <c r="A401" t="s">
        <v>4132</v>
      </c>
      <c r="B401" t="s">
        <v>4133</v>
      </c>
      <c r="D401" s="291" t="s">
        <v>4184</v>
      </c>
      <c r="E401" s="282" t="s">
        <v>4146</v>
      </c>
      <c r="H401">
        <v>4</v>
      </c>
      <c r="K401" t="str">
        <f t="shared" si="48"/>
        <v>7017064</v>
      </c>
      <c r="L401">
        <v>326</v>
      </c>
    </row>
    <row r="402" spans="1:12">
      <c r="A402" t="s">
        <v>4132</v>
      </c>
      <c r="B402" t="s">
        <v>4133</v>
      </c>
      <c r="D402" s="291" t="s">
        <v>4185</v>
      </c>
      <c r="E402" s="283" t="s">
        <v>4147</v>
      </c>
      <c r="H402">
        <v>6</v>
      </c>
      <c r="K402" t="str">
        <f t="shared" si="48"/>
        <v>7018066</v>
      </c>
      <c r="L402">
        <v>2318</v>
      </c>
    </row>
    <row r="403" spans="1:12">
      <c r="A403" t="s">
        <v>4132</v>
      </c>
      <c r="B403" t="s">
        <v>4133</v>
      </c>
      <c r="D403" s="291" t="s">
        <v>4185</v>
      </c>
      <c r="E403" s="283" t="s">
        <v>4147</v>
      </c>
      <c r="H403">
        <v>5</v>
      </c>
      <c r="K403" t="str">
        <f t="shared" si="48"/>
        <v>7018065</v>
      </c>
      <c r="L403">
        <v>1933</v>
      </c>
    </row>
    <row r="404" spans="1:12">
      <c r="A404" t="s">
        <v>4132</v>
      </c>
      <c r="B404" t="s">
        <v>4133</v>
      </c>
      <c r="D404" s="291" t="s">
        <v>4185</v>
      </c>
      <c r="E404" s="283" t="s">
        <v>4147</v>
      </c>
      <c r="H404">
        <v>4</v>
      </c>
      <c r="K404" t="str">
        <f t="shared" si="48"/>
        <v>7018064</v>
      </c>
      <c r="L404">
        <v>1714</v>
      </c>
    </row>
    <row r="405" spans="1:12">
      <c r="A405" t="s">
        <v>4132</v>
      </c>
      <c r="B405" t="s">
        <v>4133</v>
      </c>
      <c r="D405" s="291" t="s">
        <v>4186</v>
      </c>
      <c r="E405" s="283" t="s">
        <v>4148</v>
      </c>
      <c r="H405">
        <v>3</v>
      </c>
      <c r="K405" t="str">
        <f t="shared" si="48"/>
        <v>7019063</v>
      </c>
      <c r="L405">
        <v>2255</v>
      </c>
    </row>
    <row r="406" spans="1:12">
      <c r="A406" t="s">
        <v>4132</v>
      </c>
      <c r="B406" t="s">
        <v>4133</v>
      </c>
      <c r="D406" s="291" t="s">
        <v>4187</v>
      </c>
      <c r="E406" s="284" t="s">
        <v>4149</v>
      </c>
      <c r="H406">
        <v>6</v>
      </c>
      <c r="K406" t="str">
        <f t="shared" si="48"/>
        <v>7020066</v>
      </c>
      <c r="L406">
        <v>2328</v>
      </c>
    </row>
    <row r="407" spans="1:12">
      <c r="A407" t="s">
        <v>4132</v>
      </c>
      <c r="B407" t="s">
        <v>4133</v>
      </c>
      <c r="D407" s="291" t="s">
        <v>4187</v>
      </c>
      <c r="E407" s="284" t="s">
        <v>4149</v>
      </c>
      <c r="H407">
        <v>5</v>
      </c>
      <c r="K407" t="str">
        <f t="shared" si="48"/>
        <v>7020065</v>
      </c>
      <c r="L407">
        <v>1933</v>
      </c>
    </row>
    <row r="408" spans="1:12">
      <c r="A408" t="s">
        <v>4132</v>
      </c>
      <c r="B408" t="s">
        <v>4133</v>
      </c>
      <c r="D408" s="291" t="s">
        <v>4187</v>
      </c>
      <c r="E408" s="284" t="s">
        <v>4149</v>
      </c>
      <c r="H408">
        <v>4</v>
      </c>
      <c r="K408" t="str">
        <f t="shared" si="48"/>
        <v>7020064</v>
      </c>
      <c r="L408">
        <v>1715</v>
      </c>
    </row>
    <row r="409" spans="1:12">
      <c r="A409" t="s">
        <v>4132</v>
      </c>
      <c r="B409" t="s">
        <v>4133</v>
      </c>
      <c r="D409" s="291" t="s">
        <v>4188</v>
      </c>
      <c r="E409" s="284" t="s">
        <v>4150</v>
      </c>
      <c r="H409">
        <v>3</v>
      </c>
      <c r="K409" t="str">
        <f t="shared" si="48"/>
        <v>7021063</v>
      </c>
      <c r="L409">
        <v>2170</v>
      </c>
    </row>
    <row r="410" spans="1:12">
      <c r="A410" t="s">
        <v>4132</v>
      </c>
      <c r="B410" t="s">
        <v>4133</v>
      </c>
      <c r="D410" s="291" t="s">
        <v>4824</v>
      </c>
      <c r="E410" s="285" t="s">
        <v>4823</v>
      </c>
      <c r="H410">
        <v>6</v>
      </c>
      <c r="K410" t="str">
        <f t="shared" si="48"/>
        <v>7022066</v>
      </c>
      <c r="L410">
        <v>2318</v>
      </c>
    </row>
    <row r="411" spans="1:12">
      <c r="A411" t="s">
        <v>4132</v>
      </c>
      <c r="B411" t="s">
        <v>4133</v>
      </c>
      <c r="D411" s="291" t="s">
        <v>4824</v>
      </c>
      <c r="E411" s="285" t="s">
        <v>4823</v>
      </c>
      <c r="H411">
        <v>5</v>
      </c>
      <c r="K411" t="str">
        <f t="shared" si="48"/>
        <v>7022065</v>
      </c>
      <c r="L411">
        <v>1933</v>
      </c>
    </row>
    <row r="412" spans="1:12">
      <c r="A412" t="s">
        <v>4132</v>
      </c>
      <c r="B412" t="s">
        <v>4133</v>
      </c>
      <c r="D412" s="291" t="s">
        <v>4824</v>
      </c>
      <c r="E412" s="285" t="s">
        <v>4823</v>
      </c>
      <c r="H412">
        <v>4</v>
      </c>
      <c r="K412" t="str">
        <f t="shared" si="48"/>
        <v>7022064</v>
      </c>
      <c r="L412">
        <v>1714</v>
      </c>
    </row>
    <row r="413" spans="1:12">
      <c r="A413" t="s">
        <v>4132</v>
      </c>
      <c r="B413" t="s">
        <v>4133</v>
      </c>
      <c r="D413" s="291" t="s">
        <v>4189</v>
      </c>
      <c r="E413" s="285" t="s">
        <v>4820</v>
      </c>
      <c r="H413">
        <v>3</v>
      </c>
      <c r="K413" t="str">
        <f t="shared" si="48"/>
        <v>7023063</v>
      </c>
      <c r="L413">
        <v>2255</v>
      </c>
    </row>
    <row r="414" spans="1:12">
      <c r="A414" t="s">
        <v>4132</v>
      </c>
      <c r="B414" t="s">
        <v>4133</v>
      </c>
      <c r="D414" s="291" t="s">
        <v>4189</v>
      </c>
      <c r="E414" s="285" t="s">
        <v>4820</v>
      </c>
      <c r="H414">
        <v>2</v>
      </c>
      <c r="K414" t="str">
        <f t="shared" si="48"/>
        <v>7023062</v>
      </c>
      <c r="L414">
        <v>1937</v>
      </c>
    </row>
    <row r="415" spans="1:12">
      <c r="A415" t="s">
        <v>4132</v>
      </c>
      <c r="B415" t="s">
        <v>4133</v>
      </c>
      <c r="D415" s="291" t="s">
        <v>4189</v>
      </c>
      <c r="E415" s="285" t="s">
        <v>4151</v>
      </c>
      <c r="H415">
        <v>1</v>
      </c>
      <c r="K415" t="str">
        <f t="shared" si="48"/>
        <v>7023061</v>
      </c>
      <c r="L415">
        <v>860</v>
      </c>
    </row>
    <row r="416" spans="1:12">
      <c r="A416" t="s">
        <v>4132</v>
      </c>
      <c r="B416" t="s">
        <v>4133</v>
      </c>
      <c r="D416" s="291" t="s">
        <v>4826</v>
      </c>
      <c r="E416" s="276" t="s">
        <v>4825</v>
      </c>
      <c r="H416">
        <v>6</v>
      </c>
      <c r="K416" t="str">
        <f>D416&amp;A416&amp;H416</f>
        <v>7024066</v>
      </c>
      <c r="L416">
        <v>2328</v>
      </c>
    </row>
    <row r="417" spans="1:12">
      <c r="A417" t="s">
        <v>4132</v>
      </c>
      <c r="B417" t="s">
        <v>4133</v>
      </c>
      <c r="D417" s="291" t="s">
        <v>4826</v>
      </c>
      <c r="E417" s="276" t="s">
        <v>4825</v>
      </c>
      <c r="H417">
        <v>5</v>
      </c>
      <c r="K417" t="str">
        <f t="shared" ref="K417:K419" si="49">D417&amp;A417&amp;H417</f>
        <v>7024065</v>
      </c>
      <c r="L417">
        <v>1933</v>
      </c>
    </row>
    <row r="418" spans="1:12">
      <c r="A418" t="s">
        <v>4132</v>
      </c>
      <c r="B418" t="s">
        <v>4133</v>
      </c>
      <c r="D418" s="291" t="s">
        <v>4826</v>
      </c>
      <c r="E418" s="276" t="s">
        <v>4825</v>
      </c>
      <c r="H418">
        <v>4</v>
      </c>
      <c r="K418" t="str">
        <f t="shared" si="49"/>
        <v>7024064</v>
      </c>
      <c r="L418">
        <v>1715</v>
      </c>
    </row>
    <row r="419" spans="1:12">
      <c r="A419" t="s">
        <v>4132</v>
      </c>
      <c r="B419" t="s">
        <v>4133</v>
      </c>
      <c r="D419" s="291" t="s">
        <v>4190</v>
      </c>
      <c r="E419" s="276" t="s">
        <v>4821</v>
      </c>
      <c r="H419">
        <v>3</v>
      </c>
      <c r="K419" t="str">
        <f t="shared" si="49"/>
        <v>7025063</v>
      </c>
      <c r="L419">
        <v>2170</v>
      </c>
    </row>
    <row r="420" spans="1:12">
      <c r="A420" t="s">
        <v>4132</v>
      </c>
      <c r="B420" t="s">
        <v>4133</v>
      </c>
      <c r="D420" s="291" t="s">
        <v>4190</v>
      </c>
      <c r="E420" s="276" t="s">
        <v>4821</v>
      </c>
      <c r="H420">
        <v>2</v>
      </c>
      <c r="K420" t="str">
        <f t="shared" si="48"/>
        <v>7025062</v>
      </c>
      <c r="L420">
        <v>1770</v>
      </c>
    </row>
    <row r="421" spans="1:12">
      <c r="A421" t="s">
        <v>4132</v>
      </c>
      <c r="B421" t="s">
        <v>4133</v>
      </c>
      <c r="D421" s="291" t="s">
        <v>4190</v>
      </c>
      <c r="E421" s="276" t="s">
        <v>4152</v>
      </c>
      <c r="H421">
        <v>1</v>
      </c>
      <c r="K421" t="str">
        <f t="shared" si="48"/>
        <v>7025061</v>
      </c>
      <c r="L421">
        <v>798</v>
      </c>
    </row>
    <row r="422" spans="1:12">
      <c r="A422" t="s">
        <v>4132</v>
      </c>
      <c r="B422" t="s">
        <v>4133</v>
      </c>
      <c r="D422" s="291" t="s">
        <v>4191</v>
      </c>
      <c r="E422" s="286" t="s">
        <v>4153</v>
      </c>
      <c r="H422">
        <v>6</v>
      </c>
      <c r="K422" t="str">
        <f t="shared" ref="K422" si="50">D422&amp;A422&amp;H422</f>
        <v>7026066</v>
      </c>
      <c r="L422">
        <v>0</v>
      </c>
    </row>
    <row r="423" spans="1:12">
      <c r="A423" t="s">
        <v>4132</v>
      </c>
      <c r="B423" t="s">
        <v>4133</v>
      </c>
      <c r="D423" s="291" t="s">
        <v>4191</v>
      </c>
      <c r="E423" s="286" t="s">
        <v>4153</v>
      </c>
      <c r="H423">
        <v>5</v>
      </c>
      <c r="K423" t="str">
        <f t="shared" si="48"/>
        <v>7026065</v>
      </c>
      <c r="L423">
        <v>177</v>
      </c>
    </row>
    <row r="424" spans="1:12">
      <c r="A424" t="s">
        <v>4132</v>
      </c>
      <c r="B424" t="s">
        <v>4133</v>
      </c>
      <c r="D424" s="291" t="s">
        <v>4191</v>
      </c>
      <c r="E424" s="286" t="s">
        <v>4153</v>
      </c>
      <c r="H424">
        <v>4</v>
      </c>
      <c r="K424" t="str">
        <f t="shared" si="48"/>
        <v>7026064</v>
      </c>
      <c r="L424">
        <v>564</v>
      </c>
    </row>
    <row r="425" spans="1:12">
      <c r="A425" t="s">
        <v>4132</v>
      </c>
      <c r="B425" t="s">
        <v>4133</v>
      </c>
      <c r="D425" s="291" t="s">
        <v>4192</v>
      </c>
      <c r="E425" s="286" t="s">
        <v>4154</v>
      </c>
      <c r="H425">
        <v>6</v>
      </c>
      <c r="K425" t="str">
        <f t="shared" ref="K425" si="51">D425&amp;A425&amp;H425</f>
        <v>7027066</v>
      </c>
      <c r="L425">
        <v>0</v>
      </c>
    </row>
    <row r="426" spans="1:12">
      <c r="A426" t="s">
        <v>4132</v>
      </c>
      <c r="B426" t="s">
        <v>4133</v>
      </c>
      <c r="D426" s="291" t="s">
        <v>4192</v>
      </c>
      <c r="E426" s="286" t="s">
        <v>4154</v>
      </c>
      <c r="H426">
        <v>5</v>
      </c>
      <c r="K426" t="str">
        <f t="shared" si="48"/>
        <v>7027065</v>
      </c>
      <c r="L426">
        <v>177</v>
      </c>
    </row>
    <row r="427" spans="1:12">
      <c r="A427" t="s">
        <v>4132</v>
      </c>
      <c r="B427" t="s">
        <v>4133</v>
      </c>
      <c r="D427" s="291" t="s">
        <v>4192</v>
      </c>
      <c r="E427" s="286" t="s">
        <v>4154</v>
      </c>
      <c r="H427">
        <v>4</v>
      </c>
      <c r="K427" t="str">
        <f t="shared" si="48"/>
        <v>7027064</v>
      </c>
      <c r="L427">
        <v>564</v>
      </c>
    </row>
    <row r="428" spans="1:12">
      <c r="A428" t="s">
        <v>4132</v>
      </c>
      <c r="B428" t="s">
        <v>4133</v>
      </c>
      <c r="D428" s="291" t="s">
        <v>4193</v>
      </c>
      <c r="E428" s="213" t="s">
        <v>4155</v>
      </c>
      <c r="H428">
        <v>6</v>
      </c>
      <c r="K428" t="str">
        <f t="shared" ref="K428" si="52">D428&amp;A428&amp;H428</f>
        <v>7028066</v>
      </c>
      <c r="L428">
        <v>0</v>
      </c>
    </row>
    <row r="429" spans="1:12">
      <c r="A429" t="s">
        <v>4132</v>
      </c>
      <c r="B429" t="s">
        <v>4133</v>
      </c>
      <c r="D429" s="291" t="s">
        <v>4193</v>
      </c>
      <c r="E429" s="213" t="s">
        <v>4155</v>
      </c>
      <c r="H429">
        <v>5</v>
      </c>
      <c r="K429" t="str">
        <f t="shared" si="48"/>
        <v>7028065</v>
      </c>
      <c r="L429">
        <v>166</v>
      </c>
    </row>
    <row r="430" spans="1:12">
      <c r="A430" t="s">
        <v>4132</v>
      </c>
      <c r="B430" t="s">
        <v>4133</v>
      </c>
      <c r="D430" s="291" t="s">
        <v>4193</v>
      </c>
      <c r="E430" s="213" t="s">
        <v>4155</v>
      </c>
      <c r="H430">
        <v>4</v>
      </c>
      <c r="K430" t="str">
        <f t="shared" si="48"/>
        <v>7028064</v>
      </c>
      <c r="L430">
        <v>564</v>
      </c>
    </row>
    <row r="431" spans="1:12">
      <c r="A431" t="s">
        <v>4132</v>
      </c>
      <c r="B431" t="s">
        <v>4133</v>
      </c>
      <c r="D431" s="291" t="s">
        <v>4194</v>
      </c>
      <c r="E431" s="213" t="s">
        <v>4156</v>
      </c>
      <c r="H431">
        <v>6</v>
      </c>
      <c r="K431" t="str">
        <f t="shared" ref="K431" si="53">D431&amp;A431&amp;H431</f>
        <v>7029066</v>
      </c>
      <c r="L431">
        <v>0</v>
      </c>
    </row>
    <row r="432" spans="1:12">
      <c r="A432" t="s">
        <v>4132</v>
      </c>
      <c r="B432" t="s">
        <v>4133</v>
      </c>
      <c r="D432" s="291" t="s">
        <v>4194</v>
      </c>
      <c r="E432" s="213" t="s">
        <v>4156</v>
      </c>
      <c r="H432">
        <v>5</v>
      </c>
      <c r="K432" t="str">
        <f t="shared" si="48"/>
        <v>7029065</v>
      </c>
      <c r="L432">
        <v>166</v>
      </c>
    </row>
    <row r="433" spans="1:12">
      <c r="A433" t="s">
        <v>4132</v>
      </c>
      <c r="B433" t="s">
        <v>4133</v>
      </c>
      <c r="D433" s="291" t="s">
        <v>4194</v>
      </c>
      <c r="E433" s="213" t="s">
        <v>4156</v>
      </c>
      <c r="H433">
        <v>4</v>
      </c>
      <c r="K433" t="str">
        <f t="shared" si="48"/>
        <v>7029064</v>
      </c>
      <c r="L433">
        <v>564</v>
      </c>
    </row>
    <row r="434" spans="1:12">
      <c r="A434" t="s">
        <v>4132</v>
      </c>
      <c r="B434" t="s">
        <v>4133</v>
      </c>
      <c r="D434" s="291" t="s">
        <v>4195</v>
      </c>
      <c r="E434" s="287" t="s">
        <v>4157</v>
      </c>
      <c r="H434">
        <v>6</v>
      </c>
      <c r="K434" t="str">
        <f t="shared" ref="K434" si="54">D434&amp;A434&amp;H434</f>
        <v>7030066</v>
      </c>
      <c r="L434">
        <v>0</v>
      </c>
    </row>
    <row r="435" spans="1:12">
      <c r="A435" t="s">
        <v>4132</v>
      </c>
      <c r="B435" t="s">
        <v>4133</v>
      </c>
      <c r="D435" s="291" t="s">
        <v>4195</v>
      </c>
      <c r="E435" s="287" t="s">
        <v>4157</v>
      </c>
      <c r="H435">
        <v>5</v>
      </c>
      <c r="K435" t="str">
        <f t="shared" si="48"/>
        <v>7030065</v>
      </c>
      <c r="L435">
        <v>177</v>
      </c>
    </row>
    <row r="436" spans="1:12">
      <c r="A436" t="s">
        <v>4132</v>
      </c>
      <c r="B436" t="s">
        <v>4133</v>
      </c>
      <c r="D436" s="291" t="s">
        <v>4195</v>
      </c>
      <c r="E436" s="287" t="s">
        <v>4157</v>
      </c>
      <c r="H436">
        <v>4</v>
      </c>
      <c r="K436" t="str">
        <f t="shared" si="48"/>
        <v>7030064</v>
      </c>
      <c r="L436">
        <v>564</v>
      </c>
    </row>
    <row r="437" spans="1:12">
      <c r="A437" t="s">
        <v>4132</v>
      </c>
      <c r="B437" t="s">
        <v>4133</v>
      </c>
      <c r="D437" s="291" t="s">
        <v>4196</v>
      </c>
      <c r="E437" s="287" t="s">
        <v>4158</v>
      </c>
      <c r="H437">
        <v>6</v>
      </c>
      <c r="K437" t="str">
        <f t="shared" ref="K437" si="55">D437&amp;A437&amp;H437</f>
        <v>7031066</v>
      </c>
      <c r="L437">
        <v>0</v>
      </c>
    </row>
    <row r="438" spans="1:12">
      <c r="A438" t="s">
        <v>4132</v>
      </c>
      <c r="B438" t="s">
        <v>4133</v>
      </c>
      <c r="D438" s="291" t="s">
        <v>4196</v>
      </c>
      <c r="E438" s="287" t="s">
        <v>4158</v>
      </c>
      <c r="H438">
        <v>5</v>
      </c>
      <c r="K438" t="str">
        <f t="shared" si="48"/>
        <v>7031065</v>
      </c>
      <c r="L438">
        <v>177</v>
      </c>
    </row>
    <row r="439" spans="1:12">
      <c r="A439" t="s">
        <v>4132</v>
      </c>
      <c r="B439" t="s">
        <v>4133</v>
      </c>
      <c r="D439" s="291" t="s">
        <v>4196</v>
      </c>
      <c r="E439" s="287" t="s">
        <v>4158</v>
      </c>
      <c r="H439">
        <v>4</v>
      </c>
      <c r="K439" t="str">
        <f t="shared" si="48"/>
        <v>7031064</v>
      </c>
      <c r="L439">
        <v>564</v>
      </c>
    </row>
    <row r="440" spans="1:12">
      <c r="A440" t="s">
        <v>4132</v>
      </c>
      <c r="B440" t="s">
        <v>4133</v>
      </c>
      <c r="D440" s="291" t="s">
        <v>4197</v>
      </c>
      <c r="E440" s="288" t="s">
        <v>4159</v>
      </c>
      <c r="H440">
        <v>6</v>
      </c>
      <c r="K440" t="str">
        <f t="shared" ref="K440" si="56">D440&amp;A440&amp;H440</f>
        <v>7032066</v>
      </c>
      <c r="L440">
        <v>0</v>
      </c>
    </row>
    <row r="441" spans="1:12">
      <c r="A441" t="s">
        <v>4132</v>
      </c>
      <c r="B441" t="s">
        <v>4133</v>
      </c>
      <c r="D441" s="291" t="s">
        <v>4197</v>
      </c>
      <c r="E441" s="288" t="s">
        <v>4159</v>
      </c>
      <c r="H441">
        <v>5</v>
      </c>
      <c r="K441" t="str">
        <f t="shared" si="48"/>
        <v>7032065</v>
      </c>
      <c r="L441">
        <v>166</v>
      </c>
    </row>
    <row r="442" spans="1:12">
      <c r="A442" t="s">
        <v>4132</v>
      </c>
      <c r="B442" t="s">
        <v>4133</v>
      </c>
      <c r="D442" s="291" t="s">
        <v>4197</v>
      </c>
      <c r="E442" s="288" t="s">
        <v>4159</v>
      </c>
      <c r="H442">
        <v>4</v>
      </c>
      <c r="K442" t="str">
        <f t="shared" si="48"/>
        <v>7032064</v>
      </c>
      <c r="L442">
        <v>564</v>
      </c>
    </row>
    <row r="443" spans="1:12">
      <c r="A443" t="s">
        <v>4132</v>
      </c>
      <c r="B443" t="s">
        <v>4133</v>
      </c>
      <c r="D443" s="291" t="s">
        <v>4175</v>
      </c>
      <c r="E443" s="288" t="s">
        <v>4160</v>
      </c>
      <c r="H443">
        <v>6</v>
      </c>
      <c r="K443" t="str">
        <f t="shared" ref="K443" si="57">D443&amp;A443&amp;H443</f>
        <v>7033066</v>
      </c>
      <c r="L443">
        <v>0</v>
      </c>
    </row>
    <row r="444" spans="1:12">
      <c r="A444" t="s">
        <v>4132</v>
      </c>
      <c r="B444" t="s">
        <v>4133</v>
      </c>
      <c r="D444" s="291" t="s">
        <v>4175</v>
      </c>
      <c r="E444" s="288" t="s">
        <v>4160</v>
      </c>
      <c r="H444">
        <v>5</v>
      </c>
      <c r="K444" t="str">
        <f t="shared" si="48"/>
        <v>7033065</v>
      </c>
      <c r="L444">
        <v>166</v>
      </c>
    </row>
    <row r="445" spans="1:12">
      <c r="A445" t="s">
        <v>4132</v>
      </c>
      <c r="B445" t="s">
        <v>4133</v>
      </c>
      <c r="D445" s="291" t="s">
        <v>4175</v>
      </c>
      <c r="E445" s="288" t="s">
        <v>4160</v>
      </c>
      <c r="H445">
        <v>4</v>
      </c>
      <c r="K445" t="str">
        <f t="shared" si="48"/>
        <v>7033064</v>
      </c>
      <c r="L445">
        <v>564</v>
      </c>
    </row>
    <row r="446" spans="1:12">
      <c r="A446" t="s">
        <v>4132</v>
      </c>
      <c r="B446" t="s">
        <v>4133</v>
      </c>
      <c r="D446" s="291" t="s">
        <v>4198</v>
      </c>
      <c r="E446" s="289" t="s">
        <v>4161</v>
      </c>
      <c r="H446">
        <v>6</v>
      </c>
      <c r="K446" t="str">
        <f t="shared" si="48"/>
        <v>7034066</v>
      </c>
      <c r="L446">
        <v>1654</v>
      </c>
    </row>
    <row r="447" spans="1:12">
      <c r="A447" t="s">
        <v>4132</v>
      </c>
      <c r="B447" t="s">
        <v>4133</v>
      </c>
      <c r="D447" s="291" t="s">
        <v>4198</v>
      </c>
      <c r="E447" s="289" t="s">
        <v>4161</v>
      </c>
      <c r="H447">
        <v>5</v>
      </c>
      <c r="K447" t="str">
        <f t="shared" si="48"/>
        <v>7034065</v>
      </c>
      <c r="L447">
        <v>1654</v>
      </c>
    </row>
    <row r="448" spans="1:12">
      <c r="A448" t="s">
        <v>4132</v>
      </c>
      <c r="B448" t="s">
        <v>4133</v>
      </c>
      <c r="D448" s="291" t="s">
        <v>4198</v>
      </c>
      <c r="E448" s="289" t="s">
        <v>4161</v>
      </c>
      <c r="H448">
        <v>4</v>
      </c>
      <c r="K448" t="str">
        <f t="shared" si="48"/>
        <v>7034064</v>
      </c>
      <c r="L448">
        <v>1654</v>
      </c>
    </row>
    <row r="449" spans="1:12">
      <c r="A449" t="s">
        <v>4132</v>
      </c>
      <c r="B449" t="s">
        <v>4133</v>
      </c>
      <c r="D449" s="291" t="s">
        <v>4198</v>
      </c>
      <c r="E449" s="289" t="s">
        <v>4161</v>
      </c>
      <c r="H449">
        <v>3</v>
      </c>
      <c r="K449" t="str">
        <f t="shared" si="48"/>
        <v>7034063</v>
      </c>
      <c r="L449">
        <v>1654</v>
      </c>
    </row>
    <row r="450" spans="1:12">
      <c r="A450" t="s">
        <v>4132</v>
      </c>
      <c r="B450" t="s">
        <v>4133</v>
      </c>
      <c r="D450" s="291" t="s">
        <v>4198</v>
      </c>
      <c r="E450" s="289" t="s">
        <v>4161</v>
      </c>
      <c r="H450">
        <v>2</v>
      </c>
      <c r="K450" t="str">
        <f t="shared" si="48"/>
        <v>7034062</v>
      </c>
      <c r="L450">
        <v>1654</v>
      </c>
    </row>
    <row r="451" spans="1:12">
      <c r="A451" t="s">
        <v>4132</v>
      </c>
      <c r="B451" t="s">
        <v>4133</v>
      </c>
      <c r="D451" s="291" t="s">
        <v>4198</v>
      </c>
      <c r="E451" s="289" t="s">
        <v>4161</v>
      </c>
      <c r="H451">
        <v>1</v>
      </c>
      <c r="K451" t="str">
        <f t="shared" si="48"/>
        <v>7034061</v>
      </c>
      <c r="L451">
        <v>504</v>
      </c>
    </row>
    <row r="452" spans="1:12">
      <c r="A452" t="s">
        <v>4132</v>
      </c>
      <c r="B452" t="s">
        <v>4133</v>
      </c>
      <c r="D452" s="291" t="s">
        <v>4199</v>
      </c>
      <c r="E452" s="290" t="s">
        <v>4162</v>
      </c>
      <c r="H452">
        <v>6</v>
      </c>
      <c r="K452" t="str">
        <f t="shared" si="48"/>
        <v>7035066</v>
      </c>
      <c r="L452">
        <v>1405</v>
      </c>
    </row>
    <row r="453" spans="1:12">
      <c r="A453" t="s">
        <v>4132</v>
      </c>
      <c r="B453" t="s">
        <v>4133</v>
      </c>
      <c r="D453" s="291" t="s">
        <v>4199</v>
      </c>
      <c r="E453" s="290" t="s">
        <v>4162</v>
      </c>
      <c r="H453">
        <v>5</v>
      </c>
      <c r="K453" t="str">
        <f t="shared" si="48"/>
        <v>7035065</v>
      </c>
      <c r="L453">
        <v>1405</v>
      </c>
    </row>
    <row r="454" spans="1:12">
      <c r="A454" t="s">
        <v>4132</v>
      </c>
      <c r="B454" t="s">
        <v>4133</v>
      </c>
      <c r="D454" s="291" t="s">
        <v>4199</v>
      </c>
      <c r="E454" s="290" t="s">
        <v>4162</v>
      </c>
      <c r="H454">
        <v>4</v>
      </c>
      <c r="K454" t="str">
        <f t="shared" si="48"/>
        <v>7035064</v>
      </c>
      <c r="L454">
        <v>1405</v>
      </c>
    </row>
    <row r="455" spans="1:12">
      <c r="A455" t="s">
        <v>4132</v>
      </c>
      <c r="B455" t="s">
        <v>4133</v>
      </c>
      <c r="D455" s="291" t="s">
        <v>4199</v>
      </c>
      <c r="E455" s="290" t="s">
        <v>4162</v>
      </c>
      <c r="H455">
        <v>3</v>
      </c>
      <c r="K455" t="str">
        <f t="shared" si="48"/>
        <v>7035063</v>
      </c>
      <c r="L455">
        <v>1405</v>
      </c>
    </row>
    <row r="456" spans="1:12">
      <c r="A456" t="s">
        <v>4132</v>
      </c>
      <c r="B456" t="s">
        <v>4133</v>
      </c>
      <c r="D456" s="291" t="s">
        <v>4174</v>
      </c>
      <c r="E456" s="290" t="s">
        <v>4162</v>
      </c>
      <c r="H456">
        <v>2</v>
      </c>
      <c r="K456" t="str">
        <f t="shared" si="48"/>
        <v>7035062</v>
      </c>
      <c r="L456">
        <v>1405</v>
      </c>
    </row>
    <row r="457" spans="1:12">
      <c r="A457" t="s">
        <v>4132</v>
      </c>
      <c r="B457" t="s">
        <v>4133</v>
      </c>
      <c r="D457" s="291" t="s">
        <v>4199</v>
      </c>
      <c r="E457" s="290" t="s">
        <v>4162</v>
      </c>
      <c r="H457">
        <v>1</v>
      </c>
      <c r="K457" t="str">
        <f t="shared" si="48"/>
        <v>7035061</v>
      </c>
      <c r="L457">
        <v>455</v>
      </c>
    </row>
    <row r="458" spans="1:12">
      <c r="A458" t="s">
        <v>4134</v>
      </c>
      <c r="B458" t="s">
        <v>4135</v>
      </c>
      <c r="D458" s="291" t="s">
        <v>4176</v>
      </c>
      <c r="E458" s="280" t="s">
        <v>4140</v>
      </c>
      <c r="H458">
        <v>6</v>
      </c>
      <c r="K458" t="str">
        <f>D458&amp;A458&amp;H458</f>
        <v>7010076</v>
      </c>
      <c r="L458">
        <v>2628</v>
      </c>
    </row>
    <row r="459" spans="1:12">
      <c r="A459" t="s">
        <v>4134</v>
      </c>
      <c r="B459" t="s">
        <v>4135</v>
      </c>
      <c r="D459" s="291" t="s">
        <v>4177</v>
      </c>
      <c r="E459" s="280" t="s">
        <v>4140</v>
      </c>
      <c r="H459">
        <v>5</v>
      </c>
      <c r="K459" t="str">
        <f t="shared" ref="K459:K533" si="58">D459&amp;A459&amp;H459</f>
        <v>7010075</v>
      </c>
      <c r="L459">
        <v>2292</v>
      </c>
    </row>
    <row r="460" spans="1:12">
      <c r="A460" t="s">
        <v>4134</v>
      </c>
      <c r="B460" t="s">
        <v>4135</v>
      </c>
      <c r="D460" s="291" t="s">
        <v>4177</v>
      </c>
      <c r="E460" s="280" t="s">
        <v>4140</v>
      </c>
      <c r="H460">
        <v>4</v>
      </c>
      <c r="K460" t="str">
        <f t="shared" si="58"/>
        <v>7010074</v>
      </c>
      <c r="L460">
        <v>2011</v>
      </c>
    </row>
    <row r="461" spans="1:12">
      <c r="A461" t="s">
        <v>4134</v>
      </c>
      <c r="B461" t="s">
        <v>4135</v>
      </c>
      <c r="D461" s="291" t="s">
        <v>4178</v>
      </c>
      <c r="E461" s="280" t="s">
        <v>4141</v>
      </c>
      <c r="H461">
        <v>3</v>
      </c>
      <c r="K461" t="str">
        <f t="shared" si="58"/>
        <v>7011073</v>
      </c>
      <c r="L461">
        <v>1652</v>
      </c>
    </row>
    <row r="462" spans="1:12">
      <c r="A462" t="s">
        <v>4134</v>
      </c>
      <c r="B462" t="s">
        <v>4135</v>
      </c>
      <c r="D462" s="291" t="s">
        <v>4178</v>
      </c>
      <c r="E462" s="280" t="s">
        <v>4141</v>
      </c>
      <c r="H462">
        <v>2</v>
      </c>
      <c r="K462" t="str">
        <f t="shared" si="58"/>
        <v>7011072</v>
      </c>
      <c r="L462">
        <v>1497</v>
      </c>
    </row>
    <row r="463" spans="1:12">
      <c r="A463" t="s">
        <v>4134</v>
      </c>
      <c r="B463" t="s">
        <v>4135</v>
      </c>
      <c r="D463" s="291" t="s">
        <v>4178</v>
      </c>
      <c r="E463" s="280" t="s">
        <v>4141</v>
      </c>
      <c r="H463">
        <v>1</v>
      </c>
      <c r="K463" t="str">
        <f t="shared" si="58"/>
        <v>7011071</v>
      </c>
      <c r="L463">
        <v>521</v>
      </c>
    </row>
    <row r="464" spans="1:12">
      <c r="A464" t="s">
        <v>4134</v>
      </c>
      <c r="B464" t="s">
        <v>4135</v>
      </c>
      <c r="D464" s="291" t="s">
        <v>4179</v>
      </c>
      <c r="E464" s="275" t="s">
        <v>4142</v>
      </c>
      <c r="H464">
        <v>6</v>
      </c>
      <c r="K464" t="str">
        <f t="shared" si="58"/>
        <v>7012076</v>
      </c>
      <c r="L464">
        <v>2230</v>
      </c>
    </row>
    <row r="465" spans="1:12">
      <c r="A465" t="s">
        <v>4134</v>
      </c>
      <c r="B465" t="s">
        <v>4135</v>
      </c>
      <c r="D465" s="291" t="s">
        <v>4179</v>
      </c>
      <c r="E465" s="275" t="s">
        <v>4142</v>
      </c>
      <c r="H465">
        <v>5</v>
      </c>
      <c r="K465" t="str">
        <f t="shared" si="58"/>
        <v>7012075</v>
      </c>
      <c r="L465">
        <v>2083</v>
      </c>
    </row>
    <row r="466" spans="1:12">
      <c r="A466" t="s">
        <v>4134</v>
      </c>
      <c r="B466" t="s">
        <v>4135</v>
      </c>
      <c r="D466" s="291" t="s">
        <v>4179</v>
      </c>
      <c r="E466" s="275" t="s">
        <v>4142</v>
      </c>
      <c r="H466">
        <v>4</v>
      </c>
      <c r="K466" t="str">
        <f t="shared" si="58"/>
        <v>7012074</v>
      </c>
      <c r="L466">
        <v>1813</v>
      </c>
    </row>
    <row r="467" spans="1:12">
      <c r="A467" t="s">
        <v>4134</v>
      </c>
      <c r="B467" t="s">
        <v>4135</v>
      </c>
      <c r="D467" s="291" t="s">
        <v>4180</v>
      </c>
      <c r="E467" s="275" t="s">
        <v>4143</v>
      </c>
      <c r="H467">
        <v>3</v>
      </c>
      <c r="K467" t="str">
        <f t="shared" si="58"/>
        <v>7013073</v>
      </c>
      <c r="L467">
        <v>1402</v>
      </c>
    </row>
    <row r="468" spans="1:12">
      <c r="A468" t="s">
        <v>4134</v>
      </c>
      <c r="B468" t="s">
        <v>4135</v>
      </c>
      <c r="D468" s="291" t="s">
        <v>4180</v>
      </c>
      <c r="E468" s="275" t="s">
        <v>4143</v>
      </c>
      <c r="H468">
        <v>2</v>
      </c>
      <c r="K468" t="str">
        <f t="shared" si="58"/>
        <v>7013072</v>
      </c>
      <c r="L468">
        <v>1258</v>
      </c>
    </row>
    <row r="469" spans="1:12">
      <c r="A469" t="s">
        <v>4134</v>
      </c>
      <c r="B469" t="s">
        <v>4135</v>
      </c>
      <c r="D469" s="291" t="s">
        <v>4180</v>
      </c>
      <c r="E469" s="275" t="s">
        <v>4143</v>
      </c>
      <c r="H469">
        <v>1</v>
      </c>
      <c r="K469" t="str">
        <f t="shared" si="58"/>
        <v>7013071</v>
      </c>
      <c r="L469">
        <v>472</v>
      </c>
    </row>
    <row r="470" spans="1:12">
      <c r="A470" t="s">
        <v>4134</v>
      </c>
      <c r="B470" t="s">
        <v>4135</v>
      </c>
      <c r="D470" s="291" t="s">
        <v>4181</v>
      </c>
      <c r="E470" s="281" t="s">
        <v>4144</v>
      </c>
      <c r="H470">
        <v>5</v>
      </c>
      <c r="K470" t="str">
        <f t="shared" si="58"/>
        <v>7014075</v>
      </c>
      <c r="L470">
        <v>228</v>
      </c>
    </row>
    <row r="471" spans="1:12">
      <c r="A471" t="s">
        <v>4134</v>
      </c>
      <c r="B471" t="s">
        <v>4135</v>
      </c>
      <c r="D471" s="291" t="s">
        <v>4181</v>
      </c>
      <c r="E471" s="281" t="s">
        <v>4144</v>
      </c>
      <c r="H471">
        <v>4</v>
      </c>
      <c r="K471" t="str">
        <f t="shared" si="58"/>
        <v>7014074</v>
      </c>
      <c r="L471">
        <v>587</v>
      </c>
    </row>
    <row r="472" spans="1:12">
      <c r="A472" t="s">
        <v>4134</v>
      </c>
      <c r="B472" t="s">
        <v>4135</v>
      </c>
      <c r="D472" s="291" t="s">
        <v>4182</v>
      </c>
      <c r="E472" s="281" t="s">
        <v>4139</v>
      </c>
      <c r="H472">
        <v>5</v>
      </c>
      <c r="K472" t="str">
        <f t="shared" si="58"/>
        <v>7015075</v>
      </c>
      <c r="L472">
        <v>228</v>
      </c>
    </row>
    <row r="473" spans="1:12">
      <c r="A473" t="s">
        <v>4134</v>
      </c>
      <c r="B473" t="s">
        <v>4135</v>
      </c>
      <c r="D473" s="291" t="s">
        <v>4182</v>
      </c>
      <c r="E473" s="281" t="s">
        <v>4139</v>
      </c>
      <c r="H473">
        <v>4</v>
      </c>
      <c r="K473" t="str">
        <f t="shared" si="58"/>
        <v>7015074</v>
      </c>
      <c r="L473">
        <v>587</v>
      </c>
    </row>
    <row r="474" spans="1:12">
      <c r="A474" t="s">
        <v>4134</v>
      </c>
      <c r="B474" t="s">
        <v>4135</v>
      </c>
      <c r="D474" s="291" t="s">
        <v>4183</v>
      </c>
      <c r="E474" s="282" t="s">
        <v>4145</v>
      </c>
      <c r="H474">
        <v>5</v>
      </c>
      <c r="K474" t="str">
        <f t="shared" si="58"/>
        <v>7016075</v>
      </c>
      <c r="L474">
        <v>29</v>
      </c>
    </row>
    <row r="475" spans="1:12">
      <c r="A475" t="s">
        <v>4134</v>
      </c>
      <c r="B475" t="s">
        <v>4135</v>
      </c>
      <c r="D475" s="291" t="s">
        <v>4183</v>
      </c>
      <c r="E475" s="282" t="s">
        <v>4145</v>
      </c>
      <c r="H475">
        <v>4</v>
      </c>
      <c r="K475" t="str">
        <f t="shared" si="58"/>
        <v>7016074</v>
      </c>
      <c r="L475">
        <v>399</v>
      </c>
    </row>
    <row r="476" spans="1:12">
      <c r="A476" t="s">
        <v>4134</v>
      </c>
      <c r="B476" t="s">
        <v>4135</v>
      </c>
      <c r="D476" s="291" t="s">
        <v>4184</v>
      </c>
      <c r="E476" s="282" t="s">
        <v>4146</v>
      </c>
      <c r="H476">
        <v>5</v>
      </c>
      <c r="K476" t="str">
        <f t="shared" si="58"/>
        <v>7017075</v>
      </c>
      <c r="L476">
        <v>29</v>
      </c>
    </row>
    <row r="477" spans="1:12">
      <c r="A477" t="s">
        <v>4134</v>
      </c>
      <c r="B477" t="s">
        <v>4135</v>
      </c>
      <c r="D477" s="291" t="s">
        <v>4184</v>
      </c>
      <c r="E477" s="282" t="s">
        <v>4146</v>
      </c>
      <c r="H477">
        <v>4</v>
      </c>
      <c r="K477" t="str">
        <f t="shared" si="58"/>
        <v>7017074</v>
      </c>
      <c r="L477">
        <v>399</v>
      </c>
    </row>
    <row r="478" spans="1:12">
      <c r="A478" t="s">
        <v>4134</v>
      </c>
      <c r="B478" t="s">
        <v>4135</v>
      </c>
      <c r="D478" s="291" t="s">
        <v>4185</v>
      </c>
      <c r="E478" s="283" t="s">
        <v>4147</v>
      </c>
      <c r="H478">
        <v>6</v>
      </c>
      <c r="K478" t="str">
        <f t="shared" si="58"/>
        <v>7018076</v>
      </c>
      <c r="L478">
        <v>2484</v>
      </c>
    </row>
    <row r="479" spans="1:12">
      <c r="A479" t="s">
        <v>4134</v>
      </c>
      <c r="B479" t="s">
        <v>4135</v>
      </c>
      <c r="D479" s="291" t="s">
        <v>4185</v>
      </c>
      <c r="E479" s="283" t="s">
        <v>4147</v>
      </c>
      <c r="H479">
        <v>5</v>
      </c>
      <c r="K479" t="str">
        <f t="shared" si="58"/>
        <v>7018075</v>
      </c>
      <c r="L479">
        <v>2067</v>
      </c>
    </row>
    <row r="480" spans="1:12">
      <c r="A480" t="s">
        <v>4134</v>
      </c>
      <c r="B480" t="s">
        <v>4135</v>
      </c>
      <c r="D480" s="291" t="s">
        <v>4185</v>
      </c>
      <c r="E480" s="283" t="s">
        <v>4147</v>
      </c>
      <c r="H480">
        <v>4</v>
      </c>
      <c r="K480" t="str">
        <f t="shared" si="58"/>
        <v>7018074</v>
      </c>
      <c r="L480">
        <v>1827</v>
      </c>
    </row>
    <row r="481" spans="1:12">
      <c r="A481" t="s">
        <v>4134</v>
      </c>
      <c r="B481" t="s">
        <v>4135</v>
      </c>
      <c r="D481" s="291" t="s">
        <v>4186</v>
      </c>
      <c r="E481" s="283" t="s">
        <v>4148</v>
      </c>
      <c r="H481">
        <v>3</v>
      </c>
      <c r="K481" t="str">
        <f t="shared" si="58"/>
        <v>7019073</v>
      </c>
      <c r="L481">
        <v>2328</v>
      </c>
    </row>
    <row r="482" spans="1:12">
      <c r="A482" t="s">
        <v>4134</v>
      </c>
      <c r="B482" t="s">
        <v>4135</v>
      </c>
      <c r="D482" s="291" t="s">
        <v>4187</v>
      </c>
      <c r="E482" s="284" t="s">
        <v>4149</v>
      </c>
      <c r="H482">
        <v>6</v>
      </c>
      <c r="K482" t="str">
        <f t="shared" si="58"/>
        <v>7020076</v>
      </c>
      <c r="L482">
        <v>2494</v>
      </c>
    </row>
    <row r="483" spans="1:12">
      <c r="A483" t="s">
        <v>4134</v>
      </c>
      <c r="B483" t="s">
        <v>4135</v>
      </c>
      <c r="D483" s="291" t="s">
        <v>4187</v>
      </c>
      <c r="E483" s="284" t="s">
        <v>4149</v>
      </c>
      <c r="H483">
        <v>5</v>
      </c>
      <c r="K483" t="str">
        <f t="shared" si="58"/>
        <v>7020075</v>
      </c>
      <c r="L483">
        <v>2066</v>
      </c>
    </row>
    <row r="484" spans="1:12">
      <c r="A484" t="s">
        <v>4134</v>
      </c>
      <c r="B484" t="s">
        <v>4135</v>
      </c>
      <c r="D484" s="291" t="s">
        <v>4187</v>
      </c>
      <c r="E484" s="284" t="s">
        <v>4149</v>
      </c>
      <c r="H484">
        <v>4</v>
      </c>
      <c r="K484" t="str">
        <f t="shared" si="58"/>
        <v>7020074</v>
      </c>
      <c r="L484">
        <v>1828</v>
      </c>
    </row>
    <row r="485" spans="1:12">
      <c r="A485" t="s">
        <v>4134</v>
      </c>
      <c r="B485" t="s">
        <v>4135</v>
      </c>
      <c r="D485" s="291" t="s">
        <v>4188</v>
      </c>
      <c r="E485" s="284" t="s">
        <v>4150</v>
      </c>
      <c r="H485">
        <v>3</v>
      </c>
      <c r="K485" t="str">
        <f t="shared" si="58"/>
        <v>7021073</v>
      </c>
      <c r="L485">
        <v>2245</v>
      </c>
    </row>
    <row r="486" spans="1:12">
      <c r="A486" t="s">
        <v>4134</v>
      </c>
      <c r="B486" t="s">
        <v>4135</v>
      </c>
      <c r="D486" s="291" t="s">
        <v>4824</v>
      </c>
      <c r="E486" s="285" t="s">
        <v>4823</v>
      </c>
      <c r="H486">
        <v>6</v>
      </c>
      <c r="K486" t="str">
        <f t="shared" si="58"/>
        <v>7022076</v>
      </c>
      <c r="L486">
        <v>2484</v>
      </c>
    </row>
    <row r="487" spans="1:12">
      <c r="A487" t="s">
        <v>4134</v>
      </c>
      <c r="B487" t="s">
        <v>4135</v>
      </c>
      <c r="D487" s="291" t="s">
        <v>4824</v>
      </c>
      <c r="E487" s="285" t="s">
        <v>4823</v>
      </c>
      <c r="H487">
        <v>5</v>
      </c>
      <c r="K487" t="str">
        <f t="shared" si="58"/>
        <v>7022075</v>
      </c>
      <c r="L487">
        <v>2067</v>
      </c>
    </row>
    <row r="488" spans="1:12">
      <c r="A488" t="s">
        <v>4134</v>
      </c>
      <c r="B488" t="s">
        <v>4135</v>
      </c>
      <c r="D488" s="291" t="s">
        <v>4824</v>
      </c>
      <c r="E488" s="285" t="s">
        <v>4823</v>
      </c>
      <c r="H488">
        <v>4</v>
      </c>
      <c r="K488" t="str">
        <f t="shared" si="58"/>
        <v>7022074</v>
      </c>
      <c r="L488">
        <v>1827</v>
      </c>
    </row>
    <row r="489" spans="1:12">
      <c r="A489" t="s">
        <v>4134</v>
      </c>
      <c r="B489" t="s">
        <v>4135</v>
      </c>
      <c r="D489" s="291" t="s">
        <v>4189</v>
      </c>
      <c r="E489" s="285" t="s">
        <v>4820</v>
      </c>
      <c r="H489">
        <v>3</v>
      </c>
      <c r="K489" t="str">
        <f t="shared" si="58"/>
        <v>7023073</v>
      </c>
      <c r="L489">
        <v>2328</v>
      </c>
    </row>
    <row r="490" spans="1:12">
      <c r="A490" t="s">
        <v>4134</v>
      </c>
      <c r="B490" t="s">
        <v>4135</v>
      </c>
      <c r="D490" s="291" t="s">
        <v>4189</v>
      </c>
      <c r="E490" s="285" t="s">
        <v>4820</v>
      </c>
      <c r="H490">
        <v>2</v>
      </c>
      <c r="K490" t="str">
        <f t="shared" si="58"/>
        <v>7023072</v>
      </c>
      <c r="L490">
        <v>1989</v>
      </c>
    </row>
    <row r="491" spans="1:12">
      <c r="A491" t="s">
        <v>4134</v>
      </c>
      <c r="B491" t="s">
        <v>4135</v>
      </c>
      <c r="D491" s="291" t="s">
        <v>4189</v>
      </c>
      <c r="E491" s="285" t="s">
        <v>4151</v>
      </c>
      <c r="H491">
        <v>1</v>
      </c>
      <c r="K491" t="str">
        <f t="shared" si="58"/>
        <v>7023071</v>
      </c>
      <c r="L491">
        <v>910</v>
      </c>
    </row>
    <row r="492" spans="1:12">
      <c r="A492" t="s">
        <v>4134</v>
      </c>
      <c r="B492" t="s">
        <v>4135</v>
      </c>
      <c r="D492" s="291" t="s">
        <v>4826</v>
      </c>
      <c r="E492" s="276" t="s">
        <v>4825</v>
      </c>
      <c r="H492">
        <v>6</v>
      </c>
      <c r="K492" t="str">
        <f>D492&amp;A492&amp;H492</f>
        <v>7024076</v>
      </c>
      <c r="L492">
        <v>2494</v>
      </c>
    </row>
    <row r="493" spans="1:12">
      <c r="A493" t="s">
        <v>4134</v>
      </c>
      <c r="B493" t="s">
        <v>4135</v>
      </c>
      <c r="D493" s="291" t="s">
        <v>4826</v>
      </c>
      <c r="E493" s="276" t="s">
        <v>4825</v>
      </c>
      <c r="H493">
        <v>5</v>
      </c>
      <c r="K493" t="str">
        <f t="shared" ref="K493:K495" si="59">D493&amp;A493&amp;H493</f>
        <v>7024075</v>
      </c>
      <c r="L493">
        <v>2066</v>
      </c>
    </row>
    <row r="494" spans="1:12">
      <c r="A494" t="s">
        <v>4134</v>
      </c>
      <c r="B494" t="s">
        <v>4135</v>
      </c>
      <c r="D494" s="291" t="s">
        <v>4826</v>
      </c>
      <c r="E494" s="276" t="s">
        <v>4825</v>
      </c>
      <c r="H494">
        <v>4</v>
      </c>
      <c r="K494" t="str">
        <f t="shared" si="59"/>
        <v>7024074</v>
      </c>
      <c r="L494">
        <v>1828</v>
      </c>
    </row>
    <row r="495" spans="1:12">
      <c r="A495" t="s">
        <v>4134</v>
      </c>
      <c r="B495" t="s">
        <v>4135</v>
      </c>
      <c r="D495" s="291" t="s">
        <v>4190</v>
      </c>
      <c r="E495" s="276" t="s">
        <v>4821</v>
      </c>
      <c r="H495">
        <v>3</v>
      </c>
      <c r="K495" t="str">
        <f t="shared" si="59"/>
        <v>7025073</v>
      </c>
      <c r="L495">
        <v>2245</v>
      </c>
    </row>
    <row r="496" spans="1:12">
      <c r="A496" t="s">
        <v>4134</v>
      </c>
      <c r="B496" t="s">
        <v>4135</v>
      </c>
      <c r="D496" s="291" t="s">
        <v>4190</v>
      </c>
      <c r="E496" s="276" t="s">
        <v>4821</v>
      </c>
      <c r="H496">
        <v>2</v>
      </c>
      <c r="K496" t="str">
        <f t="shared" si="58"/>
        <v>7025072</v>
      </c>
      <c r="L496">
        <v>1825</v>
      </c>
    </row>
    <row r="497" spans="1:12">
      <c r="A497" t="s">
        <v>4134</v>
      </c>
      <c r="B497" t="s">
        <v>4135</v>
      </c>
      <c r="D497" s="291" t="s">
        <v>4190</v>
      </c>
      <c r="E497" s="276" t="s">
        <v>4152</v>
      </c>
      <c r="H497">
        <v>1</v>
      </c>
      <c r="K497" t="str">
        <f t="shared" si="58"/>
        <v>7025071</v>
      </c>
      <c r="L497">
        <v>849</v>
      </c>
    </row>
    <row r="498" spans="1:12">
      <c r="A498" t="s">
        <v>4134</v>
      </c>
      <c r="B498" t="s">
        <v>4135</v>
      </c>
      <c r="D498" s="291" t="s">
        <v>4191</v>
      </c>
      <c r="E498" s="286" t="s">
        <v>4153</v>
      </c>
      <c r="H498">
        <v>6</v>
      </c>
      <c r="K498" t="str">
        <f t="shared" ref="K498" si="60">D498&amp;A498&amp;H498</f>
        <v>7026076</v>
      </c>
      <c r="L498">
        <v>0</v>
      </c>
    </row>
    <row r="499" spans="1:12">
      <c r="A499" t="s">
        <v>4134</v>
      </c>
      <c r="B499" t="s">
        <v>4135</v>
      </c>
      <c r="D499" s="291" t="s">
        <v>4191</v>
      </c>
      <c r="E499" s="286" t="s">
        <v>4153</v>
      </c>
      <c r="H499">
        <v>5</v>
      </c>
      <c r="K499" t="str">
        <f t="shared" si="58"/>
        <v>7026075</v>
      </c>
      <c r="L499">
        <v>269</v>
      </c>
    </row>
    <row r="500" spans="1:12">
      <c r="A500" t="s">
        <v>4134</v>
      </c>
      <c r="B500" t="s">
        <v>4135</v>
      </c>
      <c r="D500" s="291" t="s">
        <v>4191</v>
      </c>
      <c r="E500" s="286" t="s">
        <v>4153</v>
      </c>
      <c r="H500">
        <v>4</v>
      </c>
      <c r="K500" t="str">
        <f t="shared" si="58"/>
        <v>7026074</v>
      </c>
      <c r="L500">
        <v>647</v>
      </c>
    </row>
    <row r="501" spans="1:12">
      <c r="A501" t="s">
        <v>4134</v>
      </c>
      <c r="B501" t="s">
        <v>4135</v>
      </c>
      <c r="D501" s="291" t="s">
        <v>4192</v>
      </c>
      <c r="E501" s="286" t="s">
        <v>4154</v>
      </c>
      <c r="H501">
        <v>6</v>
      </c>
      <c r="K501" t="str">
        <f t="shared" ref="K501" si="61">D501&amp;A501&amp;H501</f>
        <v>7027076</v>
      </c>
      <c r="L501">
        <v>0</v>
      </c>
    </row>
    <row r="502" spans="1:12">
      <c r="A502" t="s">
        <v>4134</v>
      </c>
      <c r="B502" t="s">
        <v>4135</v>
      </c>
      <c r="D502" s="291" t="s">
        <v>4192</v>
      </c>
      <c r="E502" s="286" t="s">
        <v>4154</v>
      </c>
      <c r="H502">
        <v>5</v>
      </c>
      <c r="K502" t="str">
        <f t="shared" si="58"/>
        <v>7027075</v>
      </c>
      <c r="L502">
        <v>269</v>
      </c>
    </row>
    <row r="503" spans="1:12">
      <c r="A503" t="s">
        <v>4134</v>
      </c>
      <c r="B503" t="s">
        <v>4135</v>
      </c>
      <c r="D503" s="291" t="s">
        <v>4192</v>
      </c>
      <c r="E503" s="286" t="s">
        <v>4154</v>
      </c>
      <c r="H503">
        <v>4</v>
      </c>
      <c r="K503" t="str">
        <f t="shared" si="58"/>
        <v>7027074</v>
      </c>
      <c r="L503">
        <v>647</v>
      </c>
    </row>
    <row r="504" spans="1:12">
      <c r="A504" t="s">
        <v>4134</v>
      </c>
      <c r="B504" t="s">
        <v>4135</v>
      </c>
      <c r="D504" s="291" t="s">
        <v>4193</v>
      </c>
      <c r="E504" s="213" t="s">
        <v>4155</v>
      </c>
      <c r="H504">
        <v>6</v>
      </c>
      <c r="K504" t="str">
        <f t="shared" ref="K504" si="62">D504&amp;A504&amp;H504</f>
        <v>7028076</v>
      </c>
      <c r="L504">
        <v>0</v>
      </c>
    </row>
    <row r="505" spans="1:12">
      <c r="A505" t="s">
        <v>4134</v>
      </c>
      <c r="B505" t="s">
        <v>4135</v>
      </c>
      <c r="D505" s="291" t="s">
        <v>4193</v>
      </c>
      <c r="E505" s="213" t="s">
        <v>4155</v>
      </c>
      <c r="H505">
        <v>5</v>
      </c>
      <c r="K505" t="str">
        <f t="shared" si="58"/>
        <v>7028075</v>
      </c>
      <c r="L505">
        <v>258</v>
      </c>
    </row>
    <row r="506" spans="1:12">
      <c r="A506" t="s">
        <v>4134</v>
      </c>
      <c r="B506" t="s">
        <v>4135</v>
      </c>
      <c r="D506" s="291" t="s">
        <v>4193</v>
      </c>
      <c r="E506" s="213" t="s">
        <v>4155</v>
      </c>
      <c r="H506">
        <v>4</v>
      </c>
      <c r="K506" t="str">
        <f t="shared" si="58"/>
        <v>7028074</v>
      </c>
      <c r="L506">
        <v>647</v>
      </c>
    </row>
    <row r="507" spans="1:12">
      <c r="A507" t="s">
        <v>4134</v>
      </c>
      <c r="B507" t="s">
        <v>4135</v>
      </c>
      <c r="D507" s="291" t="s">
        <v>4194</v>
      </c>
      <c r="E507" s="213" t="s">
        <v>4156</v>
      </c>
      <c r="H507">
        <v>6</v>
      </c>
      <c r="K507" t="str">
        <f t="shared" ref="K507" si="63">D507&amp;A507&amp;H507</f>
        <v>7029076</v>
      </c>
      <c r="L507">
        <v>0</v>
      </c>
    </row>
    <row r="508" spans="1:12">
      <c r="A508" t="s">
        <v>4134</v>
      </c>
      <c r="B508" t="s">
        <v>4135</v>
      </c>
      <c r="D508" s="291" t="s">
        <v>4194</v>
      </c>
      <c r="E508" s="213" t="s">
        <v>4156</v>
      </c>
      <c r="H508">
        <v>5</v>
      </c>
      <c r="K508" t="str">
        <f t="shared" si="58"/>
        <v>7029075</v>
      </c>
      <c r="L508">
        <v>258</v>
      </c>
    </row>
    <row r="509" spans="1:12">
      <c r="A509" t="s">
        <v>4134</v>
      </c>
      <c r="B509" t="s">
        <v>4135</v>
      </c>
      <c r="D509" s="291" t="s">
        <v>4194</v>
      </c>
      <c r="E509" s="213" t="s">
        <v>4156</v>
      </c>
      <c r="H509">
        <v>4</v>
      </c>
      <c r="K509" t="str">
        <f t="shared" si="58"/>
        <v>7029074</v>
      </c>
      <c r="L509">
        <v>647</v>
      </c>
    </row>
    <row r="510" spans="1:12">
      <c r="A510" t="s">
        <v>4134</v>
      </c>
      <c r="B510" t="s">
        <v>4135</v>
      </c>
      <c r="D510" s="291" t="s">
        <v>4195</v>
      </c>
      <c r="E510" s="287" t="s">
        <v>4157</v>
      </c>
      <c r="H510">
        <v>6</v>
      </c>
      <c r="K510" t="str">
        <f t="shared" ref="K510" si="64">D510&amp;A510&amp;H510</f>
        <v>7030076</v>
      </c>
      <c r="L510">
        <v>0</v>
      </c>
    </row>
    <row r="511" spans="1:12">
      <c r="A511" t="s">
        <v>4134</v>
      </c>
      <c r="B511" t="s">
        <v>4135</v>
      </c>
      <c r="D511" s="291" t="s">
        <v>4195</v>
      </c>
      <c r="E511" s="287" t="s">
        <v>4157</v>
      </c>
      <c r="H511">
        <v>5</v>
      </c>
      <c r="K511" t="str">
        <f t="shared" si="58"/>
        <v>7030075</v>
      </c>
      <c r="L511">
        <v>269</v>
      </c>
    </row>
    <row r="512" spans="1:12">
      <c r="A512" t="s">
        <v>4134</v>
      </c>
      <c r="B512" t="s">
        <v>4135</v>
      </c>
      <c r="D512" s="291" t="s">
        <v>4195</v>
      </c>
      <c r="E512" s="287" t="s">
        <v>4157</v>
      </c>
      <c r="H512">
        <v>4</v>
      </c>
      <c r="K512" t="str">
        <f t="shared" si="58"/>
        <v>7030074</v>
      </c>
      <c r="L512">
        <v>647</v>
      </c>
    </row>
    <row r="513" spans="1:12">
      <c r="A513" t="s">
        <v>4134</v>
      </c>
      <c r="B513" t="s">
        <v>4135</v>
      </c>
      <c r="D513" s="291" t="s">
        <v>4196</v>
      </c>
      <c r="E513" s="287" t="s">
        <v>4158</v>
      </c>
      <c r="H513">
        <v>6</v>
      </c>
      <c r="K513" t="str">
        <f t="shared" ref="K513" si="65">D513&amp;A513&amp;H513</f>
        <v>7031076</v>
      </c>
      <c r="L513">
        <v>0</v>
      </c>
    </row>
    <row r="514" spans="1:12">
      <c r="A514" t="s">
        <v>4134</v>
      </c>
      <c r="B514" t="s">
        <v>4135</v>
      </c>
      <c r="D514" s="291" t="s">
        <v>4196</v>
      </c>
      <c r="E514" s="287" t="s">
        <v>4158</v>
      </c>
      <c r="H514">
        <v>5</v>
      </c>
      <c r="K514" t="str">
        <f t="shared" si="58"/>
        <v>7031075</v>
      </c>
      <c r="L514">
        <v>269</v>
      </c>
    </row>
    <row r="515" spans="1:12">
      <c r="A515" t="s">
        <v>4134</v>
      </c>
      <c r="B515" t="s">
        <v>4135</v>
      </c>
      <c r="D515" s="291" t="s">
        <v>4196</v>
      </c>
      <c r="E515" s="287" t="s">
        <v>4158</v>
      </c>
      <c r="H515">
        <v>4</v>
      </c>
      <c r="K515" t="str">
        <f t="shared" si="58"/>
        <v>7031074</v>
      </c>
      <c r="L515">
        <v>647</v>
      </c>
    </row>
    <row r="516" spans="1:12">
      <c r="A516" t="s">
        <v>4134</v>
      </c>
      <c r="B516" t="s">
        <v>4135</v>
      </c>
      <c r="D516" s="291" t="s">
        <v>4197</v>
      </c>
      <c r="E516" s="288" t="s">
        <v>4159</v>
      </c>
      <c r="H516">
        <v>6</v>
      </c>
      <c r="K516" t="str">
        <f t="shared" ref="K516" si="66">D516&amp;A516&amp;H516</f>
        <v>7032076</v>
      </c>
      <c r="L516">
        <v>0</v>
      </c>
    </row>
    <row r="517" spans="1:12">
      <c r="A517" t="s">
        <v>4134</v>
      </c>
      <c r="B517" t="s">
        <v>4135</v>
      </c>
      <c r="D517" s="291" t="s">
        <v>4197</v>
      </c>
      <c r="E517" s="288" t="s">
        <v>4159</v>
      </c>
      <c r="H517">
        <v>5</v>
      </c>
      <c r="K517" t="str">
        <f t="shared" si="58"/>
        <v>7032075</v>
      </c>
      <c r="L517">
        <v>258</v>
      </c>
    </row>
    <row r="518" spans="1:12">
      <c r="A518" t="s">
        <v>4134</v>
      </c>
      <c r="B518" t="s">
        <v>4135</v>
      </c>
      <c r="D518" s="291" t="s">
        <v>4197</v>
      </c>
      <c r="E518" s="288" t="s">
        <v>4159</v>
      </c>
      <c r="H518">
        <v>4</v>
      </c>
      <c r="K518" t="str">
        <f t="shared" si="58"/>
        <v>7032074</v>
      </c>
      <c r="L518">
        <v>647</v>
      </c>
    </row>
    <row r="519" spans="1:12">
      <c r="A519" t="s">
        <v>4134</v>
      </c>
      <c r="B519" t="s">
        <v>4135</v>
      </c>
      <c r="D519" s="291" t="s">
        <v>4175</v>
      </c>
      <c r="E519" s="288" t="s">
        <v>4160</v>
      </c>
      <c r="H519">
        <v>6</v>
      </c>
      <c r="K519" t="str">
        <f t="shared" ref="K519" si="67">D519&amp;A519&amp;H519</f>
        <v>7033076</v>
      </c>
      <c r="L519">
        <v>0</v>
      </c>
    </row>
    <row r="520" spans="1:12">
      <c r="A520" t="s">
        <v>4134</v>
      </c>
      <c r="B520" t="s">
        <v>4135</v>
      </c>
      <c r="D520" s="291" t="s">
        <v>4175</v>
      </c>
      <c r="E520" s="288" t="s">
        <v>4160</v>
      </c>
      <c r="H520">
        <v>5</v>
      </c>
      <c r="K520" t="str">
        <f t="shared" si="58"/>
        <v>7033075</v>
      </c>
      <c r="L520">
        <v>258</v>
      </c>
    </row>
    <row r="521" spans="1:12">
      <c r="A521" t="s">
        <v>4134</v>
      </c>
      <c r="B521" t="s">
        <v>4135</v>
      </c>
      <c r="D521" s="291" t="s">
        <v>4175</v>
      </c>
      <c r="E521" s="288" t="s">
        <v>4160</v>
      </c>
      <c r="H521">
        <v>4</v>
      </c>
      <c r="K521" t="str">
        <f t="shared" si="58"/>
        <v>7033074</v>
      </c>
      <c r="L521">
        <v>647</v>
      </c>
    </row>
    <row r="522" spans="1:12">
      <c r="A522" t="s">
        <v>4134</v>
      </c>
      <c r="B522" t="s">
        <v>4135</v>
      </c>
      <c r="D522" s="291" t="s">
        <v>4198</v>
      </c>
      <c r="E522" s="289" t="s">
        <v>4161</v>
      </c>
      <c r="H522">
        <v>6</v>
      </c>
      <c r="K522" t="str">
        <f t="shared" si="58"/>
        <v>7034076</v>
      </c>
      <c r="L522">
        <v>1712</v>
      </c>
    </row>
    <row r="523" spans="1:12">
      <c r="A523" t="s">
        <v>4134</v>
      </c>
      <c r="B523" t="s">
        <v>4135</v>
      </c>
      <c r="D523" s="291" t="s">
        <v>4198</v>
      </c>
      <c r="E523" s="289" t="s">
        <v>4161</v>
      </c>
      <c r="H523">
        <v>5</v>
      </c>
      <c r="K523" t="str">
        <f t="shared" si="58"/>
        <v>7034075</v>
      </c>
      <c r="L523">
        <v>1712</v>
      </c>
    </row>
    <row r="524" spans="1:12">
      <c r="A524" t="s">
        <v>4134</v>
      </c>
      <c r="B524" t="s">
        <v>4135</v>
      </c>
      <c r="D524" s="291" t="s">
        <v>4198</v>
      </c>
      <c r="E524" s="289" t="s">
        <v>4161</v>
      </c>
      <c r="H524">
        <v>4</v>
      </c>
      <c r="K524" t="str">
        <f t="shared" si="58"/>
        <v>7034074</v>
      </c>
      <c r="L524">
        <v>1712</v>
      </c>
    </row>
    <row r="525" spans="1:12">
      <c r="A525" t="s">
        <v>4134</v>
      </c>
      <c r="B525" t="s">
        <v>4135</v>
      </c>
      <c r="D525" s="291" t="s">
        <v>4198</v>
      </c>
      <c r="E525" s="289" t="s">
        <v>4161</v>
      </c>
      <c r="H525">
        <v>3</v>
      </c>
      <c r="K525" t="str">
        <f t="shared" si="58"/>
        <v>7034073</v>
      </c>
      <c r="L525">
        <v>1712</v>
      </c>
    </row>
    <row r="526" spans="1:12">
      <c r="A526" t="s">
        <v>4134</v>
      </c>
      <c r="B526" t="s">
        <v>4135</v>
      </c>
      <c r="D526" s="291" t="s">
        <v>4198</v>
      </c>
      <c r="E526" s="289" t="s">
        <v>4161</v>
      </c>
      <c r="H526">
        <v>2</v>
      </c>
      <c r="K526" t="str">
        <f t="shared" si="58"/>
        <v>7034072</v>
      </c>
      <c r="L526">
        <v>1712</v>
      </c>
    </row>
    <row r="527" spans="1:12">
      <c r="A527" t="s">
        <v>4134</v>
      </c>
      <c r="B527" t="s">
        <v>4135</v>
      </c>
      <c r="D527" s="291" t="s">
        <v>4198</v>
      </c>
      <c r="E527" s="289" t="s">
        <v>4161</v>
      </c>
      <c r="H527">
        <v>1</v>
      </c>
      <c r="K527" t="str">
        <f t="shared" si="58"/>
        <v>7034071</v>
      </c>
      <c r="L527">
        <v>562</v>
      </c>
    </row>
    <row r="528" spans="1:12">
      <c r="A528" t="s">
        <v>4134</v>
      </c>
      <c r="B528" t="s">
        <v>4135</v>
      </c>
      <c r="D528" s="291" t="s">
        <v>4199</v>
      </c>
      <c r="E528" s="290" t="s">
        <v>4162</v>
      </c>
      <c r="H528">
        <v>6</v>
      </c>
      <c r="K528" t="str">
        <f t="shared" si="58"/>
        <v>7035076</v>
      </c>
      <c r="L528">
        <v>1453</v>
      </c>
    </row>
    <row r="529" spans="1:12">
      <c r="A529" t="s">
        <v>4134</v>
      </c>
      <c r="B529" t="s">
        <v>4135</v>
      </c>
      <c r="D529" s="291" t="s">
        <v>4199</v>
      </c>
      <c r="E529" s="290" t="s">
        <v>4162</v>
      </c>
      <c r="H529">
        <v>5</v>
      </c>
      <c r="K529" t="str">
        <f t="shared" si="58"/>
        <v>7035075</v>
      </c>
      <c r="L529">
        <v>1453</v>
      </c>
    </row>
    <row r="530" spans="1:12">
      <c r="A530" t="s">
        <v>4134</v>
      </c>
      <c r="B530" t="s">
        <v>4135</v>
      </c>
      <c r="D530" s="291" t="s">
        <v>4199</v>
      </c>
      <c r="E530" s="290" t="s">
        <v>4162</v>
      </c>
      <c r="H530">
        <v>4</v>
      </c>
      <c r="K530" t="str">
        <f t="shared" si="58"/>
        <v>7035074</v>
      </c>
      <c r="L530">
        <v>1453</v>
      </c>
    </row>
    <row r="531" spans="1:12">
      <c r="A531" t="s">
        <v>4134</v>
      </c>
      <c r="B531" t="s">
        <v>4135</v>
      </c>
      <c r="D531" s="291" t="s">
        <v>4199</v>
      </c>
      <c r="E531" s="290" t="s">
        <v>4162</v>
      </c>
      <c r="H531">
        <v>3</v>
      </c>
      <c r="K531" t="str">
        <f t="shared" si="58"/>
        <v>7035073</v>
      </c>
      <c r="L531">
        <v>1453</v>
      </c>
    </row>
    <row r="532" spans="1:12">
      <c r="A532" t="s">
        <v>4134</v>
      </c>
      <c r="B532" t="s">
        <v>4135</v>
      </c>
      <c r="D532" s="291" t="s">
        <v>4174</v>
      </c>
      <c r="E532" s="290" t="s">
        <v>4162</v>
      </c>
      <c r="H532">
        <v>2</v>
      </c>
      <c r="K532" t="str">
        <f t="shared" si="58"/>
        <v>7035072</v>
      </c>
      <c r="L532">
        <v>1453</v>
      </c>
    </row>
    <row r="533" spans="1:12">
      <c r="A533" t="s">
        <v>4134</v>
      </c>
      <c r="B533" t="s">
        <v>4135</v>
      </c>
      <c r="D533" s="291" t="s">
        <v>4199</v>
      </c>
      <c r="E533" s="290" t="s">
        <v>4162</v>
      </c>
      <c r="H533">
        <v>1</v>
      </c>
      <c r="K533" t="str">
        <f t="shared" si="58"/>
        <v>7035071</v>
      </c>
      <c r="L533">
        <v>503</v>
      </c>
    </row>
    <row r="534" spans="1:12">
      <c r="A534" t="s">
        <v>4136</v>
      </c>
      <c r="B534" t="s">
        <v>4137</v>
      </c>
      <c r="D534" s="291" t="s">
        <v>4176</v>
      </c>
      <c r="E534" s="280" t="s">
        <v>4140</v>
      </c>
      <c r="H534">
        <v>6</v>
      </c>
      <c r="K534" t="str">
        <f>D534&amp;A534&amp;H534</f>
        <v>7010206</v>
      </c>
      <c r="L534">
        <v>2790</v>
      </c>
    </row>
    <row r="535" spans="1:12">
      <c r="A535" t="s">
        <v>4136</v>
      </c>
      <c r="B535" t="s">
        <v>4137</v>
      </c>
      <c r="D535" s="291" t="s">
        <v>4177</v>
      </c>
      <c r="E535" s="280" t="s">
        <v>4140</v>
      </c>
      <c r="H535">
        <v>5</v>
      </c>
      <c r="K535" t="str">
        <f t="shared" ref="K535:K609" si="68">D535&amp;A535&amp;H535</f>
        <v>7010205</v>
      </c>
      <c r="L535">
        <v>2420</v>
      </c>
    </row>
    <row r="536" spans="1:12">
      <c r="A536" t="s">
        <v>4136</v>
      </c>
      <c r="B536" t="s">
        <v>4137</v>
      </c>
      <c r="D536" s="291" t="s">
        <v>4177</v>
      </c>
      <c r="E536" s="280" t="s">
        <v>4140</v>
      </c>
      <c r="H536">
        <v>4</v>
      </c>
      <c r="K536" t="str">
        <f t="shared" si="68"/>
        <v>7010204</v>
      </c>
      <c r="L536">
        <v>2120</v>
      </c>
    </row>
    <row r="537" spans="1:12">
      <c r="A537" t="s">
        <v>4136</v>
      </c>
      <c r="B537" t="s">
        <v>4137</v>
      </c>
      <c r="D537" s="291" t="s">
        <v>4178</v>
      </c>
      <c r="E537" s="280" t="s">
        <v>4141</v>
      </c>
      <c r="H537">
        <v>3</v>
      </c>
      <c r="K537" t="str">
        <f t="shared" si="68"/>
        <v>7011203</v>
      </c>
      <c r="L537">
        <v>1740</v>
      </c>
    </row>
    <row r="538" spans="1:12">
      <c r="A538" t="s">
        <v>4136</v>
      </c>
      <c r="B538" t="s">
        <v>4137</v>
      </c>
      <c r="D538" s="291" t="s">
        <v>4178</v>
      </c>
      <c r="E538" s="280" t="s">
        <v>4141</v>
      </c>
      <c r="H538">
        <v>2</v>
      </c>
      <c r="K538" t="str">
        <f t="shared" si="68"/>
        <v>7011202</v>
      </c>
      <c r="L538">
        <v>1560</v>
      </c>
    </row>
    <row r="539" spans="1:12">
      <c r="A539" t="s">
        <v>4136</v>
      </c>
      <c r="B539" t="s">
        <v>4137</v>
      </c>
      <c r="D539" s="291" t="s">
        <v>4178</v>
      </c>
      <c r="E539" s="280" t="s">
        <v>4141</v>
      </c>
      <c r="H539">
        <v>1</v>
      </c>
      <c r="K539" t="str">
        <f t="shared" si="68"/>
        <v>7011201</v>
      </c>
      <c r="L539">
        <v>580</v>
      </c>
    </row>
    <row r="540" spans="1:12">
      <c r="A540" t="s">
        <v>4136</v>
      </c>
      <c r="B540" t="s">
        <v>4137</v>
      </c>
      <c r="D540" s="291" t="s">
        <v>4179</v>
      </c>
      <c r="E540" s="275" t="s">
        <v>4142</v>
      </c>
      <c r="H540">
        <v>6</v>
      </c>
      <c r="K540" t="str">
        <f t="shared" si="68"/>
        <v>7012206</v>
      </c>
      <c r="L540">
        <v>2380</v>
      </c>
    </row>
    <row r="541" spans="1:12">
      <c r="A541" t="s">
        <v>4136</v>
      </c>
      <c r="B541" t="s">
        <v>4137</v>
      </c>
      <c r="D541" s="291" t="s">
        <v>4179</v>
      </c>
      <c r="E541" s="275" t="s">
        <v>4142</v>
      </c>
      <c r="H541">
        <v>5</v>
      </c>
      <c r="K541" t="str">
        <f t="shared" si="68"/>
        <v>7012205</v>
      </c>
      <c r="L541">
        <v>2200</v>
      </c>
    </row>
    <row r="542" spans="1:12">
      <c r="A542" t="s">
        <v>4136</v>
      </c>
      <c r="B542" t="s">
        <v>4137</v>
      </c>
      <c r="D542" s="291" t="s">
        <v>4179</v>
      </c>
      <c r="E542" s="275" t="s">
        <v>4142</v>
      </c>
      <c r="H542">
        <v>4</v>
      </c>
      <c r="K542" t="str">
        <f t="shared" si="68"/>
        <v>7012204</v>
      </c>
      <c r="L542">
        <v>1910</v>
      </c>
    </row>
    <row r="543" spans="1:12">
      <c r="A543" t="s">
        <v>4136</v>
      </c>
      <c r="B543" t="s">
        <v>4137</v>
      </c>
      <c r="D543" s="291" t="s">
        <v>4180</v>
      </c>
      <c r="E543" s="275" t="s">
        <v>4143</v>
      </c>
      <c r="H543">
        <v>3</v>
      </c>
      <c r="K543" t="str">
        <f t="shared" si="68"/>
        <v>7013203</v>
      </c>
      <c r="L543">
        <v>1480</v>
      </c>
    </row>
    <row r="544" spans="1:12">
      <c r="A544" t="s">
        <v>4136</v>
      </c>
      <c r="B544" t="s">
        <v>4137</v>
      </c>
      <c r="D544" s="291" t="s">
        <v>4180</v>
      </c>
      <c r="E544" s="275" t="s">
        <v>4143</v>
      </c>
      <c r="H544">
        <v>2</v>
      </c>
      <c r="K544" t="str">
        <f t="shared" si="68"/>
        <v>7013202</v>
      </c>
      <c r="L544">
        <v>1310</v>
      </c>
    </row>
    <row r="545" spans="1:12">
      <c r="A545" t="s">
        <v>4136</v>
      </c>
      <c r="B545" t="s">
        <v>4137</v>
      </c>
      <c r="D545" s="291" t="s">
        <v>4180</v>
      </c>
      <c r="E545" s="275" t="s">
        <v>4143</v>
      </c>
      <c r="H545">
        <v>1</v>
      </c>
      <c r="K545" t="str">
        <f t="shared" si="68"/>
        <v>7013201</v>
      </c>
      <c r="L545">
        <v>520</v>
      </c>
    </row>
    <row r="546" spans="1:12">
      <c r="A546" t="s">
        <v>4136</v>
      </c>
      <c r="B546" t="s">
        <v>4137</v>
      </c>
      <c r="D546" s="291" t="s">
        <v>4181</v>
      </c>
      <c r="E546" s="281" t="s">
        <v>4144</v>
      </c>
      <c r="H546">
        <v>5</v>
      </c>
      <c r="K546" t="str">
        <f t="shared" si="68"/>
        <v>7014205</v>
      </c>
      <c r="L546">
        <v>320</v>
      </c>
    </row>
    <row r="547" spans="1:12">
      <c r="A547" t="s">
        <v>4136</v>
      </c>
      <c r="B547" t="s">
        <v>4137</v>
      </c>
      <c r="D547" s="291" t="s">
        <v>4181</v>
      </c>
      <c r="E547" s="281" t="s">
        <v>4144</v>
      </c>
      <c r="H547">
        <v>4</v>
      </c>
      <c r="K547" t="str">
        <f t="shared" si="68"/>
        <v>7014204</v>
      </c>
      <c r="L547">
        <v>670</v>
      </c>
    </row>
    <row r="548" spans="1:12">
      <c r="A548" t="s">
        <v>4136</v>
      </c>
      <c r="B548" t="s">
        <v>4137</v>
      </c>
      <c r="D548" s="291" t="s">
        <v>4182</v>
      </c>
      <c r="E548" s="281" t="s">
        <v>4139</v>
      </c>
      <c r="H548">
        <v>5</v>
      </c>
      <c r="K548" t="str">
        <f t="shared" si="68"/>
        <v>7015205</v>
      </c>
      <c r="L548">
        <v>320</v>
      </c>
    </row>
    <row r="549" spans="1:12">
      <c r="A549" t="s">
        <v>4136</v>
      </c>
      <c r="B549" t="s">
        <v>4137</v>
      </c>
      <c r="D549" s="291" t="s">
        <v>4182</v>
      </c>
      <c r="E549" s="281" t="s">
        <v>4139</v>
      </c>
      <c r="H549">
        <v>4</v>
      </c>
      <c r="K549" t="str">
        <f t="shared" si="68"/>
        <v>7015204</v>
      </c>
      <c r="L549">
        <v>670</v>
      </c>
    </row>
    <row r="550" spans="1:12">
      <c r="A550" t="s">
        <v>4136</v>
      </c>
      <c r="B550" t="s">
        <v>4137</v>
      </c>
      <c r="D550" s="291" t="s">
        <v>4183</v>
      </c>
      <c r="E550" s="282" t="s">
        <v>4145</v>
      </c>
      <c r="H550">
        <v>5</v>
      </c>
      <c r="K550" t="str">
        <f t="shared" si="68"/>
        <v>7016205</v>
      </c>
      <c r="L550">
        <v>110</v>
      </c>
    </row>
    <row r="551" spans="1:12">
      <c r="A551" t="s">
        <v>4136</v>
      </c>
      <c r="B551" t="s">
        <v>4137</v>
      </c>
      <c r="D551" s="291" t="s">
        <v>4183</v>
      </c>
      <c r="E551" s="282" t="s">
        <v>4145</v>
      </c>
      <c r="H551">
        <v>4</v>
      </c>
      <c r="K551" t="str">
        <f t="shared" si="68"/>
        <v>7016204</v>
      </c>
      <c r="L551">
        <v>470</v>
      </c>
    </row>
    <row r="552" spans="1:12">
      <c r="A552" t="s">
        <v>4136</v>
      </c>
      <c r="B552" t="s">
        <v>4137</v>
      </c>
      <c r="D552" s="291" t="s">
        <v>4184</v>
      </c>
      <c r="E552" s="282" t="s">
        <v>4146</v>
      </c>
      <c r="H552">
        <v>5</v>
      </c>
      <c r="K552" t="str">
        <f t="shared" si="68"/>
        <v>7017205</v>
      </c>
      <c r="L552">
        <v>110</v>
      </c>
    </row>
    <row r="553" spans="1:12">
      <c r="A553" t="s">
        <v>4136</v>
      </c>
      <c r="B553" t="s">
        <v>4137</v>
      </c>
      <c r="D553" s="291" t="s">
        <v>4184</v>
      </c>
      <c r="E553" s="282" t="s">
        <v>4146</v>
      </c>
      <c r="H553">
        <v>4</v>
      </c>
      <c r="K553" t="str">
        <f t="shared" si="68"/>
        <v>7017204</v>
      </c>
      <c r="L553">
        <v>470</v>
      </c>
    </row>
    <row r="554" spans="1:12">
      <c r="A554" t="s">
        <v>4136</v>
      </c>
      <c r="B554" t="s">
        <v>4137</v>
      </c>
      <c r="D554" s="291" t="s">
        <v>4185</v>
      </c>
      <c r="E554" s="283" t="s">
        <v>4147</v>
      </c>
      <c r="H554">
        <v>6</v>
      </c>
      <c r="K554" t="str">
        <f t="shared" si="68"/>
        <v>7018206</v>
      </c>
      <c r="L554">
        <v>2650</v>
      </c>
    </row>
    <row r="555" spans="1:12">
      <c r="A555" t="s">
        <v>4136</v>
      </c>
      <c r="B555" t="s">
        <v>4137</v>
      </c>
      <c r="D555" s="291" t="s">
        <v>4185</v>
      </c>
      <c r="E555" s="283" t="s">
        <v>4147</v>
      </c>
      <c r="H555">
        <v>5</v>
      </c>
      <c r="K555" t="str">
        <f t="shared" si="68"/>
        <v>7018205</v>
      </c>
      <c r="L555">
        <v>2200</v>
      </c>
    </row>
    <row r="556" spans="1:12">
      <c r="A556" t="s">
        <v>4136</v>
      </c>
      <c r="B556" t="s">
        <v>4137</v>
      </c>
      <c r="D556" s="291" t="s">
        <v>4185</v>
      </c>
      <c r="E556" s="283" t="s">
        <v>4147</v>
      </c>
      <c r="H556">
        <v>4</v>
      </c>
      <c r="K556" t="str">
        <f t="shared" si="68"/>
        <v>7018204</v>
      </c>
      <c r="L556">
        <v>1940</v>
      </c>
    </row>
    <row r="557" spans="1:12">
      <c r="A557" t="s">
        <v>4136</v>
      </c>
      <c r="B557" t="s">
        <v>4137</v>
      </c>
      <c r="D557" s="291" t="s">
        <v>4186</v>
      </c>
      <c r="E557" s="283" t="s">
        <v>4148</v>
      </c>
      <c r="H557">
        <v>3</v>
      </c>
      <c r="K557" t="str">
        <f t="shared" si="68"/>
        <v>7019203</v>
      </c>
      <c r="L557">
        <v>2400</v>
      </c>
    </row>
    <row r="558" spans="1:12">
      <c r="A558" t="s">
        <v>4136</v>
      </c>
      <c r="B558" t="s">
        <v>4137</v>
      </c>
      <c r="D558" s="291" t="s">
        <v>4187</v>
      </c>
      <c r="E558" s="284" t="s">
        <v>4149</v>
      </c>
      <c r="H558">
        <v>6</v>
      </c>
      <c r="K558" t="str">
        <f t="shared" si="68"/>
        <v>7020206</v>
      </c>
      <c r="L558">
        <v>2660</v>
      </c>
    </row>
    <row r="559" spans="1:12">
      <c r="A559" t="s">
        <v>4136</v>
      </c>
      <c r="B559" t="s">
        <v>4137</v>
      </c>
      <c r="D559" s="291" t="s">
        <v>4187</v>
      </c>
      <c r="E559" s="284" t="s">
        <v>4149</v>
      </c>
      <c r="H559">
        <v>5</v>
      </c>
      <c r="K559" t="str">
        <f t="shared" si="68"/>
        <v>7020205</v>
      </c>
      <c r="L559">
        <v>2200</v>
      </c>
    </row>
    <row r="560" spans="1:12">
      <c r="A560" t="s">
        <v>4136</v>
      </c>
      <c r="B560" t="s">
        <v>4137</v>
      </c>
      <c r="D560" s="291" t="s">
        <v>4187</v>
      </c>
      <c r="E560" s="284" t="s">
        <v>4149</v>
      </c>
      <c r="H560">
        <v>4</v>
      </c>
      <c r="K560" t="str">
        <f t="shared" si="68"/>
        <v>7020204</v>
      </c>
      <c r="L560">
        <v>1940</v>
      </c>
    </row>
    <row r="561" spans="1:12">
      <c r="A561" t="s">
        <v>4136</v>
      </c>
      <c r="B561" t="s">
        <v>4137</v>
      </c>
      <c r="D561" s="291" t="s">
        <v>4188</v>
      </c>
      <c r="E561" s="284" t="s">
        <v>4150</v>
      </c>
      <c r="H561">
        <v>3</v>
      </c>
      <c r="K561" t="str">
        <f t="shared" si="68"/>
        <v>7021203</v>
      </c>
      <c r="L561">
        <v>2320</v>
      </c>
    </row>
    <row r="562" spans="1:12">
      <c r="A562" t="s">
        <v>4136</v>
      </c>
      <c r="B562" t="s">
        <v>4137</v>
      </c>
      <c r="D562" s="291" t="s">
        <v>4824</v>
      </c>
      <c r="E562" s="285" t="s">
        <v>4823</v>
      </c>
      <c r="H562">
        <v>6</v>
      </c>
      <c r="K562" t="str">
        <f t="shared" si="68"/>
        <v>7022206</v>
      </c>
      <c r="L562">
        <v>2650</v>
      </c>
    </row>
    <row r="563" spans="1:12">
      <c r="A563" t="s">
        <v>4136</v>
      </c>
      <c r="B563" t="s">
        <v>4137</v>
      </c>
      <c r="D563" s="291" t="s">
        <v>4824</v>
      </c>
      <c r="E563" s="285" t="s">
        <v>4823</v>
      </c>
      <c r="H563">
        <v>5</v>
      </c>
      <c r="K563" t="str">
        <f t="shared" si="68"/>
        <v>7022205</v>
      </c>
      <c r="L563">
        <v>2200</v>
      </c>
    </row>
    <row r="564" spans="1:12">
      <c r="A564" t="s">
        <v>4136</v>
      </c>
      <c r="B564" t="s">
        <v>4137</v>
      </c>
      <c r="D564" s="291" t="s">
        <v>4824</v>
      </c>
      <c r="E564" s="285" t="s">
        <v>4823</v>
      </c>
      <c r="H564">
        <v>4</v>
      </c>
      <c r="K564" t="str">
        <f t="shared" si="68"/>
        <v>7022204</v>
      </c>
      <c r="L564">
        <v>1940</v>
      </c>
    </row>
    <row r="565" spans="1:12">
      <c r="A565" t="s">
        <v>4136</v>
      </c>
      <c r="B565" t="s">
        <v>4137</v>
      </c>
      <c r="D565" s="291" t="s">
        <v>4189</v>
      </c>
      <c r="E565" s="285" t="s">
        <v>4820</v>
      </c>
      <c r="H565">
        <v>3</v>
      </c>
      <c r="K565" t="str">
        <f t="shared" si="68"/>
        <v>7023203</v>
      </c>
      <c r="L565">
        <v>2400</v>
      </c>
    </row>
    <row r="566" spans="1:12">
      <c r="A566" t="s">
        <v>4136</v>
      </c>
      <c r="B566" t="s">
        <v>4137</v>
      </c>
      <c r="D566" s="291" t="s">
        <v>4189</v>
      </c>
      <c r="E566" s="285" t="s">
        <v>4820</v>
      </c>
      <c r="H566">
        <v>2</v>
      </c>
      <c r="K566" t="str">
        <f t="shared" si="68"/>
        <v>7023202</v>
      </c>
      <c r="L566">
        <v>2040</v>
      </c>
    </row>
    <row r="567" spans="1:12">
      <c r="A567" t="s">
        <v>4136</v>
      </c>
      <c r="B567" t="s">
        <v>4137</v>
      </c>
      <c r="D567" s="291" t="s">
        <v>4189</v>
      </c>
      <c r="E567" s="285" t="s">
        <v>4151</v>
      </c>
      <c r="H567">
        <v>1</v>
      </c>
      <c r="K567" t="str">
        <f t="shared" si="68"/>
        <v>7023201</v>
      </c>
      <c r="L567">
        <v>960</v>
      </c>
    </row>
    <row r="568" spans="1:12">
      <c r="A568" t="s">
        <v>4136</v>
      </c>
      <c r="B568" t="s">
        <v>4137</v>
      </c>
      <c r="D568" s="291" t="s">
        <v>4826</v>
      </c>
      <c r="E568" s="276" t="s">
        <v>4825</v>
      </c>
      <c r="H568">
        <v>6</v>
      </c>
      <c r="K568" t="str">
        <f>D568&amp;A568&amp;H568</f>
        <v>7024206</v>
      </c>
      <c r="L568">
        <v>2660</v>
      </c>
    </row>
    <row r="569" spans="1:12">
      <c r="A569" t="s">
        <v>4136</v>
      </c>
      <c r="B569" t="s">
        <v>4137</v>
      </c>
      <c r="D569" s="291" t="s">
        <v>4826</v>
      </c>
      <c r="E569" s="276" t="s">
        <v>4825</v>
      </c>
      <c r="H569">
        <v>5</v>
      </c>
      <c r="K569" t="str">
        <f t="shared" ref="K569:K571" si="69">D569&amp;A569&amp;H569</f>
        <v>7024205</v>
      </c>
      <c r="L569">
        <v>2200</v>
      </c>
    </row>
    <row r="570" spans="1:12">
      <c r="A570" t="s">
        <v>4136</v>
      </c>
      <c r="B570" t="s">
        <v>4137</v>
      </c>
      <c r="D570" s="291" t="s">
        <v>4826</v>
      </c>
      <c r="E570" s="276" t="s">
        <v>4825</v>
      </c>
      <c r="H570">
        <v>4</v>
      </c>
      <c r="K570" t="str">
        <f t="shared" si="69"/>
        <v>7024204</v>
      </c>
      <c r="L570">
        <v>1940</v>
      </c>
    </row>
    <row r="571" spans="1:12">
      <c r="A571" t="s">
        <v>4136</v>
      </c>
      <c r="B571" t="s">
        <v>4137</v>
      </c>
      <c r="D571" s="291" t="s">
        <v>4190</v>
      </c>
      <c r="E571" s="276" t="s">
        <v>4821</v>
      </c>
      <c r="H571">
        <v>3</v>
      </c>
      <c r="K571" t="str">
        <f t="shared" si="69"/>
        <v>7025203</v>
      </c>
      <c r="L571">
        <v>2320</v>
      </c>
    </row>
    <row r="572" spans="1:12">
      <c r="A572" t="s">
        <v>4136</v>
      </c>
      <c r="B572" t="s">
        <v>4137</v>
      </c>
      <c r="D572" s="291" t="s">
        <v>4190</v>
      </c>
      <c r="E572" s="276" t="s">
        <v>4821</v>
      </c>
      <c r="H572">
        <v>2</v>
      </c>
      <c r="K572" t="str">
        <f t="shared" si="68"/>
        <v>7025202</v>
      </c>
      <c r="L572">
        <v>1880</v>
      </c>
    </row>
    <row r="573" spans="1:12">
      <c r="A573" t="s">
        <v>4136</v>
      </c>
      <c r="B573" t="s">
        <v>4137</v>
      </c>
      <c r="D573" s="291" t="s">
        <v>4190</v>
      </c>
      <c r="E573" s="276" t="s">
        <v>4152</v>
      </c>
      <c r="H573">
        <v>1</v>
      </c>
      <c r="K573" t="str">
        <f t="shared" si="68"/>
        <v>7025201</v>
      </c>
      <c r="L573">
        <v>900</v>
      </c>
    </row>
    <row r="574" spans="1:12">
      <c r="A574" t="s">
        <v>4136</v>
      </c>
      <c r="B574" t="s">
        <v>4137</v>
      </c>
      <c r="D574" s="291" t="s">
        <v>4191</v>
      </c>
      <c r="E574" s="286" t="s">
        <v>4153</v>
      </c>
      <c r="H574">
        <v>6</v>
      </c>
      <c r="K574" t="str">
        <f t="shared" ref="K574" si="70">D574&amp;A574&amp;H574</f>
        <v>7026206</v>
      </c>
      <c r="L574">
        <v>0</v>
      </c>
    </row>
    <row r="575" spans="1:12">
      <c r="A575" t="s">
        <v>4136</v>
      </c>
      <c r="B575" t="s">
        <v>4137</v>
      </c>
      <c r="D575" s="291" t="s">
        <v>4191</v>
      </c>
      <c r="E575" s="286" t="s">
        <v>4153</v>
      </c>
      <c r="H575">
        <v>5</v>
      </c>
      <c r="K575" t="str">
        <f t="shared" si="68"/>
        <v>7026205</v>
      </c>
      <c r="L575">
        <v>360</v>
      </c>
    </row>
    <row r="576" spans="1:12">
      <c r="A576" t="s">
        <v>4136</v>
      </c>
      <c r="B576" t="s">
        <v>4137</v>
      </c>
      <c r="D576" s="291" t="s">
        <v>4191</v>
      </c>
      <c r="E576" s="286" t="s">
        <v>4153</v>
      </c>
      <c r="H576">
        <v>4</v>
      </c>
      <c r="K576" t="str">
        <f t="shared" si="68"/>
        <v>7026204</v>
      </c>
      <c r="L576">
        <v>730</v>
      </c>
    </row>
    <row r="577" spans="1:12">
      <c r="A577" t="s">
        <v>4136</v>
      </c>
      <c r="B577" t="s">
        <v>4137</v>
      </c>
      <c r="D577" s="291" t="s">
        <v>4192</v>
      </c>
      <c r="E577" s="286" t="s">
        <v>4154</v>
      </c>
      <c r="H577">
        <v>6</v>
      </c>
      <c r="K577" t="str">
        <f t="shared" ref="K577" si="71">D577&amp;A577&amp;H577</f>
        <v>7027206</v>
      </c>
      <c r="L577">
        <v>0</v>
      </c>
    </row>
    <row r="578" spans="1:12">
      <c r="A578" t="s">
        <v>4136</v>
      </c>
      <c r="B578" t="s">
        <v>4137</v>
      </c>
      <c r="D578" s="291" t="s">
        <v>4192</v>
      </c>
      <c r="E578" s="286" t="s">
        <v>4154</v>
      </c>
      <c r="H578">
        <v>5</v>
      </c>
      <c r="K578" t="str">
        <f t="shared" si="68"/>
        <v>7027205</v>
      </c>
      <c r="L578">
        <v>360</v>
      </c>
    </row>
    <row r="579" spans="1:12">
      <c r="A579" t="s">
        <v>4136</v>
      </c>
      <c r="B579" t="s">
        <v>4137</v>
      </c>
      <c r="D579" s="291" t="s">
        <v>4192</v>
      </c>
      <c r="E579" s="286" t="s">
        <v>4154</v>
      </c>
      <c r="H579">
        <v>4</v>
      </c>
      <c r="K579" t="str">
        <f t="shared" si="68"/>
        <v>7027204</v>
      </c>
      <c r="L579">
        <v>730</v>
      </c>
    </row>
    <row r="580" spans="1:12">
      <c r="A580" t="s">
        <v>4136</v>
      </c>
      <c r="B580" t="s">
        <v>4137</v>
      </c>
      <c r="D580" s="291" t="s">
        <v>4193</v>
      </c>
      <c r="E580" s="213" t="s">
        <v>4155</v>
      </c>
      <c r="H580">
        <v>6</v>
      </c>
      <c r="K580" t="str">
        <f t="shared" ref="K580" si="72">D580&amp;A580&amp;H580</f>
        <v>7028206</v>
      </c>
      <c r="L580">
        <v>0</v>
      </c>
    </row>
    <row r="581" spans="1:12">
      <c r="A581" t="s">
        <v>4136</v>
      </c>
      <c r="B581" t="s">
        <v>4137</v>
      </c>
      <c r="D581" s="291" t="s">
        <v>4193</v>
      </c>
      <c r="E581" s="213" t="s">
        <v>4155</v>
      </c>
      <c r="H581">
        <v>5</v>
      </c>
      <c r="K581" t="str">
        <f t="shared" si="68"/>
        <v>7028205</v>
      </c>
      <c r="L581">
        <v>350</v>
      </c>
    </row>
    <row r="582" spans="1:12">
      <c r="A582" t="s">
        <v>4136</v>
      </c>
      <c r="B582" t="s">
        <v>4137</v>
      </c>
      <c r="D582" s="291" t="s">
        <v>4193</v>
      </c>
      <c r="E582" s="213" t="s">
        <v>4155</v>
      </c>
      <c r="H582">
        <v>4</v>
      </c>
      <c r="K582" t="str">
        <f t="shared" si="68"/>
        <v>7028204</v>
      </c>
      <c r="L582">
        <v>730</v>
      </c>
    </row>
    <row r="583" spans="1:12">
      <c r="A583" t="s">
        <v>4136</v>
      </c>
      <c r="B583" t="s">
        <v>4137</v>
      </c>
      <c r="D583" s="291" t="s">
        <v>4194</v>
      </c>
      <c r="E583" s="213" t="s">
        <v>4156</v>
      </c>
      <c r="H583">
        <v>6</v>
      </c>
      <c r="K583" t="str">
        <f t="shared" ref="K583" si="73">D583&amp;A583&amp;H583</f>
        <v>7029206</v>
      </c>
      <c r="L583">
        <v>0</v>
      </c>
    </row>
    <row r="584" spans="1:12">
      <c r="A584" t="s">
        <v>4136</v>
      </c>
      <c r="B584" t="s">
        <v>4137</v>
      </c>
      <c r="D584" s="291" t="s">
        <v>4194</v>
      </c>
      <c r="E584" s="213" t="s">
        <v>4156</v>
      </c>
      <c r="H584">
        <v>5</v>
      </c>
      <c r="K584" t="str">
        <f t="shared" si="68"/>
        <v>7029205</v>
      </c>
      <c r="L584">
        <v>350</v>
      </c>
    </row>
    <row r="585" spans="1:12">
      <c r="A585" t="s">
        <v>4136</v>
      </c>
      <c r="B585" t="s">
        <v>4137</v>
      </c>
      <c r="D585" s="291" t="s">
        <v>4194</v>
      </c>
      <c r="E585" s="213" t="s">
        <v>4156</v>
      </c>
      <c r="H585">
        <v>4</v>
      </c>
      <c r="K585" t="str">
        <f t="shared" si="68"/>
        <v>7029204</v>
      </c>
      <c r="L585">
        <v>730</v>
      </c>
    </row>
    <row r="586" spans="1:12">
      <c r="A586" t="s">
        <v>4136</v>
      </c>
      <c r="B586" t="s">
        <v>4137</v>
      </c>
      <c r="D586" s="291" t="s">
        <v>4195</v>
      </c>
      <c r="E586" s="287" t="s">
        <v>4157</v>
      </c>
      <c r="H586">
        <v>6</v>
      </c>
      <c r="K586" t="str">
        <f t="shared" ref="K586" si="74">D586&amp;A586&amp;H586</f>
        <v>7030206</v>
      </c>
      <c r="L586">
        <v>0</v>
      </c>
    </row>
    <row r="587" spans="1:12">
      <c r="A587" t="s">
        <v>4136</v>
      </c>
      <c r="B587" t="s">
        <v>4137</v>
      </c>
      <c r="D587" s="291" t="s">
        <v>4195</v>
      </c>
      <c r="E587" s="287" t="s">
        <v>4157</v>
      </c>
      <c r="H587">
        <v>5</v>
      </c>
      <c r="K587" t="str">
        <f t="shared" si="68"/>
        <v>7030205</v>
      </c>
      <c r="L587">
        <v>360</v>
      </c>
    </row>
    <row r="588" spans="1:12">
      <c r="A588" t="s">
        <v>4136</v>
      </c>
      <c r="B588" t="s">
        <v>4137</v>
      </c>
      <c r="D588" s="291" t="s">
        <v>4195</v>
      </c>
      <c r="E588" s="287" t="s">
        <v>4157</v>
      </c>
      <c r="H588">
        <v>4</v>
      </c>
      <c r="K588" t="str">
        <f t="shared" si="68"/>
        <v>7030204</v>
      </c>
      <c r="L588">
        <v>730</v>
      </c>
    </row>
    <row r="589" spans="1:12">
      <c r="A589" t="s">
        <v>4136</v>
      </c>
      <c r="B589" t="s">
        <v>4137</v>
      </c>
      <c r="D589" s="291" t="s">
        <v>4196</v>
      </c>
      <c r="E589" s="287" t="s">
        <v>4158</v>
      </c>
      <c r="H589">
        <v>6</v>
      </c>
      <c r="K589" t="str">
        <f t="shared" ref="K589" si="75">D589&amp;A589&amp;H589</f>
        <v>7031206</v>
      </c>
      <c r="L589">
        <v>0</v>
      </c>
    </row>
    <row r="590" spans="1:12">
      <c r="A590" t="s">
        <v>4136</v>
      </c>
      <c r="B590" t="s">
        <v>4137</v>
      </c>
      <c r="D590" s="291" t="s">
        <v>4196</v>
      </c>
      <c r="E590" s="287" t="s">
        <v>4158</v>
      </c>
      <c r="H590">
        <v>5</v>
      </c>
      <c r="K590" t="str">
        <f t="shared" si="68"/>
        <v>7031205</v>
      </c>
      <c r="L590">
        <v>360</v>
      </c>
    </row>
    <row r="591" spans="1:12">
      <c r="A591" t="s">
        <v>4136</v>
      </c>
      <c r="B591" t="s">
        <v>4137</v>
      </c>
      <c r="D591" s="291" t="s">
        <v>4196</v>
      </c>
      <c r="E591" s="287" t="s">
        <v>4158</v>
      </c>
      <c r="H591">
        <v>4</v>
      </c>
      <c r="K591" t="str">
        <f t="shared" si="68"/>
        <v>7031204</v>
      </c>
      <c r="L591">
        <v>730</v>
      </c>
    </row>
    <row r="592" spans="1:12">
      <c r="A592" t="s">
        <v>4136</v>
      </c>
      <c r="B592" t="s">
        <v>4137</v>
      </c>
      <c r="D592" s="291" t="s">
        <v>4197</v>
      </c>
      <c r="E592" s="288" t="s">
        <v>4159</v>
      </c>
      <c r="H592">
        <v>6</v>
      </c>
      <c r="K592" t="str">
        <f t="shared" ref="K592" si="76">D592&amp;A592&amp;H592</f>
        <v>7032206</v>
      </c>
      <c r="L592">
        <v>0</v>
      </c>
    </row>
    <row r="593" spans="1:12">
      <c r="A593" t="s">
        <v>4136</v>
      </c>
      <c r="B593" t="s">
        <v>4137</v>
      </c>
      <c r="D593" s="291" t="s">
        <v>4197</v>
      </c>
      <c r="E593" s="288" t="s">
        <v>4159</v>
      </c>
      <c r="H593">
        <v>5</v>
      </c>
      <c r="K593" t="str">
        <f t="shared" si="68"/>
        <v>7032205</v>
      </c>
      <c r="L593">
        <v>350</v>
      </c>
    </row>
    <row r="594" spans="1:12">
      <c r="A594" t="s">
        <v>4136</v>
      </c>
      <c r="B594" t="s">
        <v>4137</v>
      </c>
      <c r="D594" s="291" t="s">
        <v>4197</v>
      </c>
      <c r="E594" s="288" t="s">
        <v>4159</v>
      </c>
      <c r="H594">
        <v>4</v>
      </c>
      <c r="K594" t="str">
        <f t="shared" si="68"/>
        <v>7032204</v>
      </c>
      <c r="L594">
        <v>730</v>
      </c>
    </row>
    <row r="595" spans="1:12">
      <c r="A595" t="s">
        <v>4136</v>
      </c>
      <c r="B595" t="s">
        <v>4137</v>
      </c>
      <c r="D595" s="291" t="s">
        <v>4175</v>
      </c>
      <c r="E595" s="288" t="s">
        <v>4160</v>
      </c>
      <c r="H595">
        <v>6</v>
      </c>
      <c r="K595" t="str">
        <f t="shared" ref="K595" si="77">D595&amp;A595&amp;H595</f>
        <v>7033206</v>
      </c>
      <c r="L595">
        <v>0</v>
      </c>
    </row>
    <row r="596" spans="1:12">
      <c r="A596" t="s">
        <v>4136</v>
      </c>
      <c r="B596" t="s">
        <v>4137</v>
      </c>
      <c r="D596" s="291" t="s">
        <v>4175</v>
      </c>
      <c r="E596" s="288" t="s">
        <v>4160</v>
      </c>
      <c r="H596">
        <v>5</v>
      </c>
      <c r="K596" t="str">
        <f t="shared" si="68"/>
        <v>7033205</v>
      </c>
      <c r="L596">
        <v>350</v>
      </c>
    </row>
    <row r="597" spans="1:12">
      <c r="A597" t="s">
        <v>4136</v>
      </c>
      <c r="B597" t="s">
        <v>4137</v>
      </c>
      <c r="D597" s="291" t="s">
        <v>4175</v>
      </c>
      <c r="E597" s="288" t="s">
        <v>4160</v>
      </c>
      <c r="H597">
        <v>4</v>
      </c>
      <c r="K597" t="str">
        <f t="shared" si="68"/>
        <v>7033204</v>
      </c>
      <c r="L597">
        <v>730</v>
      </c>
    </row>
    <row r="598" spans="1:12">
      <c r="A598" t="s">
        <v>4136</v>
      </c>
      <c r="B598" t="s">
        <v>4137</v>
      </c>
      <c r="D598" s="291" t="s">
        <v>4198</v>
      </c>
      <c r="E598" s="289" t="s">
        <v>4161</v>
      </c>
      <c r="H598">
        <v>6</v>
      </c>
      <c r="K598" t="str">
        <f t="shared" si="68"/>
        <v>7034206</v>
      </c>
      <c r="L598">
        <v>1770</v>
      </c>
    </row>
    <row r="599" spans="1:12">
      <c r="A599" t="s">
        <v>4136</v>
      </c>
      <c r="B599" t="s">
        <v>4137</v>
      </c>
      <c r="D599" s="291" t="s">
        <v>4198</v>
      </c>
      <c r="E599" s="289" t="s">
        <v>4161</v>
      </c>
      <c r="H599">
        <v>5</v>
      </c>
      <c r="K599" t="str">
        <f t="shared" si="68"/>
        <v>7034205</v>
      </c>
      <c r="L599">
        <v>1770</v>
      </c>
    </row>
    <row r="600" spans="1:12">
      <c r="A600" t="s">
        <v>4136</v>
      </c>
      <c r="B600" t="s">
        <v>4137</v>
      </c>
      <c r="D600" s="291" t="s">
        <v>4198</v>
      </c>
      <c r="E600" s="289" t="s">
        <v>4161</v>
      </c>
      <c r="H600">
        <v>4</v>
      </c>
      <c r="K600" t="str">
        <f t="shared" si="68"/>
        <v>7034204</v>
      </c>
      <c r="L600">
        <v>1770</v>
      </c>
    </row>
    <row r="601" spans="1:12">
      <c r="A601" t="s">
        <v>4136</v>
      </c>
      <c r="B601" t="s">
        <v>4137</v>
      </c>
      <c r="D601" s="291" t="s">
        <v>4198</v>
      </c>
      <c r="E601" s="289" t="s">
        <v>4161</v>
      </c>
      <c r="H601">
        <v>3</v>
      </c>
      <c r="K601" t="str">
        <f t="shared" si="68"/>
        <v>7034203</v>
      </c>
      <c r="L601">
        <v>1770</v>
      </c>
    </row>
    <row r="602" spans="1:12">
      <c r="A602" t="s">
        <v>4136</v>
      </c>
      <c r="B602" t="s">
        <v>4137</v>
      </c>
      <c r="D602" s="291" t="s">
        <v>4198</v>
      </c>
      <c r="E602" s="289" t="s">
        <v>4161</v>
      </c>
      <c r="H602">
        <v>2</v>
      </c>
      <c r="K602" t="str">
        <f t="shared" si="68"/>
        <v>7034202</v>
      </c>
      <c r="L602">
        <v>1770</v>
      </c>
    </row>
    <row r="603" spans="1:12">
      <c r="A603" t="s">
        <v>4136</v>
      </c>
      <c r="B603" t="s">
        <v>4137</v>
      </c>
      <c r="D603" s="291" t="s">
        <v>4198</v>
      </c>
      <c r="E603" s="289" t="s">
        <v>4161</v>
      </c>
      <c r="H603">
        <v>1</v>
      </c>
      <c r="K603" t="str">
        <f t="shared" si="68"/>
        <v>7034201</v>
      </c>
      <c r="L603">
        <v>620</v>
      </c>
    </row>
    <row r="604" spans="1:12">
      <c r="A604" t="s">
        <v>4136</v>
      </c>
      <c r="B604" t="s">
        <v>4137</v>
      </c>
      <c r="D604" s="291" t="s">
        <v>4199</v>
      </c>
      <c r="E604" s="290" t="s">
        <v>4162</v>
      </c>
      <c r="H604">
        <v>6</v>
      </c>
      <c r="K604" t="str">
        <f t="shared" si="68"/>
        <v>7035206</v>
      </c>
      <c r="L604">
        <v>1500</v>
      </c>
    </row>
    <row r="605" spans="1:12">
      <c r="A605" t="s">
        <v>4136</v>
      </c>
      <c r="B605" t="s">
        <v>4137</v>
      </c>
      <c r="D605" s="291" t="s">
        <v>4199</v>
      </c>
      <c r="E605" s="290" t="s">
        <v>4162</v>
      </c>
      <c r="H605">
        <v>5</v>
      </c>
      <c r="K605" t="str">
        <f t="shared" si="68"/>
        <v>7035205</v>
      </c>
      <c r="L605">
        <v>1500</v>
      </c>
    </row>
    <row r="606" spans="1:12">
      <c r="A606" t="s">
        <v>4136</v>
      </c>
      <c r="B606" t="s">
        <v>4137</v>
      </c>
      <c r="D606" s="291" t="s">
        <v>4199</v>
      </c>
      <c r="E606" s="290" t="s">
        <v>4162</v>
      </c>
      <c r="H606">
        <v>4</v>
      </c>
      <c r="K606" t="str">
        <f t="shared" si="68"/>
        <v>7035204</v>
      </c>
      <c r="L606">
        <v>1500</v>
      </c>
    </row>
    <row r="607" spans="1:12">
      <c r="A607" t="s">
        <v>4136</v>
      </c>
      <c r="B607" t="s">
        <v>4137</v>
      </c>
      <c r="D607" s="291" t="s">
        <v>4199</v>
      </c>
      <c r="E607" s="290" t="s">
        <v>4162</v>
      </c>
      <c r="H607">
        <v>3</v>
      </c>
      <c r="K607" t="str">
        <f t="shared" si="68"/>
        <v>7035203</v>
      </c>
      <c r="L607">
        <v>1500</v>
      </c>
    </row>
    <row r="608" spans="1:12">
      <c r="A608" t="s">
        <v>4136</v>
      </c>
      <c r="B608" t="s">
        <v>4137</v>
      </c>
      <c r="D608" s="291" t="s">
        <v>4174</v>
      </c>
      <c r="E608" s="290" t="s">
        <v>4162</v>
      </c>
      <c r="H608">
        <v>2</v>
      </c>
      <c r="K608" t="str">
        <f t="shared" si="68"/>
        <v>7035202</v>
      </c>
      <c r="L608">
        <v>1500</v>
      </c>
    </row>
    <row r="609" spans="1:12">
      <c r="A609" t="s">
        <v>4136</v>
      </c>
      <c r="B609" t="s">
        <v>4137</v>
      </c>
      <c r="D609" s="291" t="s">
        <v>4199</v>
      </c>
      <c r="E609" s="290" t="s">
        <v>4162</v>
      </c>
      <c r="H609">
        <v>1</v>
      </c>
      <c r="K609" t="str">
        <f t="shared" si="68"/>
        <v>7035201</v>
      </c>
      <c r="L609">
        <v>550</v>
      </c>
    </row>
  </sheetData>
  <sheetProtection password="A886" sheet="1" objects="1" scenarios="1"/>
  <autoFilter ref="A1:L609" xr:uid="{00000000-0009-0000-0000-000015000000}"/>
  <phoneticPr fontId="2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188</v>
      </c>
      <c r="B1" s="120" t="s">
        <v>43</v>
      </c>
      <c r="C1" s="125" t="s">
        <v>50</v>
      </c>
      <c r="D1" s="123" t="s">
        <v>187</v>
      </c>
      <c r="E1" s="139" t="s">
        <v>136</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password="A886" sheet="1" selectLockedCells="1" selectUnlockedCells="1"/>
  <phoneticPr fontId="2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pageSetUpPr fitToPage="1"/>
  </sheetPr>
  <dimension ref="A1:C12"/>
  <sheetViews>
    <sheetView view="pageBreakPreview" zoomScaleNormal="100" zoomScaleSheetLayoutView="100" workbookViewId="0">
      <selection activeCell="A3" sqref="A3"/>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password="A886" sheet="1" objects="1" scenarios="1"/>
  <phoneticPr fontId="22"/>
  <printOptions horizontalCentered="1"/>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B1:AQ64"/>
  <sheetViews>
    <sheetView tabSelected="1" view="pageBreakPreview" zoomScaleNormal="100" zoomScaleSheetLayoutView="100" workbookViewId="0">
      <selection activeCell="B2" sqref="B2"/>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39" t="s">
        <v>69</v>
      </c>
      <c r="D3" s="640"/>
      <c r="E3" s="640"/>
      <c r="F3" s="640"/>
      <c r="G3" s="640"/>
      <c r="H3" s="640"/>
      <c r="I3" s="640"/>
      <c r="J3" s="640"/>
      <c r="K3" s="640"/>
      <c r="L3" s="640"/>
      <c r="M3" s="640"/>
      <c r="N3" s="640"/>
      <c r="O3" s="640"/>
      <c r="P3" s="640"/>
      <c r="Q3" s="640"/>
      <c r="R3" s="640"/>
      <c r="S3" s="640"/>
      <c r="T3" s="640"/>
      <c r="U3" s="640"/>
      <c r="V3" s="640"/>
      <c r="W3" s="640"/>
      <c r="X3" s="640"/>
      <c r="Y3" s="640"/>
      <c r="Z3" s="640"/>
      <c r="AA3" s="640"/>
      <c r="AB3" s="640"/>
      <c r="AC3" s="640"/>
      <c r="AD3" s="640"/>
      <c r="AE3" s="11"/>
      <c r="AF3" s="12"/>
    </row>
    <row r="4" spans="2:43" ht="25.5" customHeight="1">
      <c r="B4" s="1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56"/>
      <c r="W5" s="656"/>
      <c r="X5" s="11" t="s">
        <v>18</v>
      </c>
      <c r="Y5" s="656"/>
      <c r="Z5" s="656"/>
      <c r="AA5" s="11" t="s">
        <v>22</v>
      </c>
      <c r="AB5" s="656"/>
      <c r="AC5" s="656"/>
      <c r="AD5" s="11" t="s">
        <v>23</v>
      </c>
      <c r="AE5" s="11"/>
      <c r="AF5" s="12"/>
    </row>
    <row r="6" spans="2:43" ht="17.25" customHeight="1">
      <c r="B6" s="10"/>
      <c r="C6" s="11"/>
      <c r="D6" s="13" t="s">
        <v>12</v>
      </c>
      <c r="E6" s="11"/>
      <c r="F6" s="11"/>
      <c r="G6" s="11"/>
      <c r="H6" s="11"/>
      <c r="I6" s="11"/>
      <c r="J6" s="11"/>
      <c r="K6" s="11"/>
      <c r="L6" s="11"/>
      <c r="M6" s="11"/>
      <c r="N6" s="11"/>
      <c r="O6" s="11"/>
      <c r="P6" s="11"/>
      <c r="Q6" s="671" t="s">
        <v>13</v>
      </c>
      <c r="R6" s="661" t="s">
        <v>94</v>
      </c>
      <c r="S6" s="662"/>
      <c r="T6" s="663"/>
      <c r="U6" s="643"/>
      <c r="V6" s="644"/>
      <c r="W6" s="644"/>
      <c r="X6" s="644"/>
      <c r="Y6" s="644"/>
      <c r="Z6" s="644"/>
      <c r="AA6" s="644"/>
      <c r="AB6" s="644"/>
      <c r="AC6" s="644"/>
      <c r="AD6" s="645"/>
      <c r="AE6" s="11"/>
      <c r="AF6" s="12"/>
    </row>
    <row r="7" spans="2:43" ht="17.25" customHeight="1">
      <c r="B7" s="10"/>
      <c r="C7" s="11"/>
      <c r="D7" s="11"/>
      <c r="E7" s="11"/>
      <c r="F7" s="674"/>
      <c r="G7" s="674"/>
      <c r="H7" s="674"/>
      <c r="I7" s="674"/>
      <c r="J7" s="674"/>
      <c r="K7" s="674"/>
      <c r="L7" s="674"/>
      <c r="M7" s="674"/>
      <c r="N7" s="13"/>
      <c r="O7" s="11"/>
      <c r="P7" s="11"/>
      <c r="Q7" s="672"/>
      <c r="R7" s="664"/>
      <c r="S7" s="665"/>
      <c r="T7" s="666"/>
      <c r="U7" s="646"/>
      <c r="V7" s="647"/>
      <c r="W7" s="647"/>
      <c r="X7" s="647"/>
      <c r="Y7" s="647"/>
      <c r="Z7" s="647"/>
      <c r="AA7" s="647"/>
      <c r="AB7" s="647"/>
      <c r="AC7" s="647"/>
      <c r="AD7" s="648"/>
      <c r="AE7" s="11"/>
      <c r="AF7" s="12"/>
    </row>
    <row r="8" spans="2:43" ht="17.25" customHeight="1">
      <c r="B8" s="10"/>
      <c r="C8" s="11"/>
      <c r="D8" s="11"/>
      <c r="E8" s="11"/>
      <c r="F8" s="11"/>
      <c r="G8" s="11"/>
      <c r="H8" s="11"/>
      <c r="I8" s="11"/>
      <c r="J8" s="11"/>
      <c r="K8" s="11"/>
      <c r="L8" s="11"/>
      <c r="M8" s="11"/>
      <c r="N8" s="11"/>
      <c r="O8" s="11"/>
      <c r="P8" s="11"/>
      <c r="Q8" s="672"/>
      <c r="R8" s="667"/>
      <c r="S8" s="668"/>
      <c r="T8" s="669"/>
      <c r="U8" s="649"/>
      <c r="V8" s="650"/>
      <c r="W8" s="650"/>
      <c r="X8" s="650"/>
      <c r="Y8" s="650"/>
      <c r="Z8" s="650"/>
      <c r="AA8" s="650"/>
      <c r="AB8" s="650"/>
      <c r="AC8" s="650"/>
      <c r="AD8" s="651"/>
      <c r="AE8" s="11"/>
      <c r="AF8" s="12"/>
    </row>
    <row r="9" spans="2:43" ht="17.25" customHeight="1">
      <c r="B9" s="10"/>
      <c r="C9" s="11"/>
      <c r="D9" s="11"/>
      <c r="E9" s="11"/>
      <c r="F9" s="670" t="s">
        <v>4832</v>
      </c>
      <c r="G9" s="670"/>
      <c r="H9" s="670"/>
      <c r="I9" s="670"/>
      <c r="J9" s="670"/>
      <c r="K9" s="670"/>
      <c r="L9" s="670"/>
      <c r="M9" s="670"/>
      <c r="N9" s="13" t="s">
        <v>15</v>
      </c>
      <c r="O9" s="11"/>
      <c r="P9" s="11"/>
      <c r="Q9" s="672"/>
      <c r="R9" s="652" t="s">
        <v>95</v>
      </c>
      <c r="S9" s="583"/>
      <c r="T9" s="584"/>
      <c r="U9" s="585"/>
      <c r="V9" s="586"/>
      <c r="W9" s="586"/>
      <c r="X9" s="586"/>
      <c r="Y9" s="586"/>
      <c r="Z9" s="586"/>
      <c r="AA9" s="586"/>
      <c r="AB9" s="586"/>
      <c r="AC9" s="586"/>
      <c r="AD9" s="587"/>
      <c r="AE9" s="11"/>
      <c r="AF9" s="12"/>
    </row>
    <row r="10" spans="2:43" ht="17.25" customHeight="1">
      <c r="B10" s="10"/>
      <c r="C10" s="11"/>
      <c r="D10" s="11"/>
      <c r="E10" s="11"/>
      <c r="F10" s="11"/>
      <c r="G10" s="11"/>
      <c r="H10" s="11"/>
      <c r="I10" s="11"/>
      <c r="J10" s="11"/>
      <c r="K10" s="11"/>
      <c r="L10" s="11"/>
      <c r="M10" s="11"/>
      <c r="N10" s="11"/>
      <c r="O10" s="11"/>
      <c r="P10" s="11"/>
      <c r="Q10" s="672"/>
      <c r="R10" s="652"/>
      <c r="S10" s="583"/>
      <c r="T10" s="584"/>
      <c r="U10" s="588"/>
      <c r="V10" s="589"/>
      <c r="W10" s="589"/>
      <c r="X10" s="589"/>
      <c r="Y10" s="589"/>
      <c r="Z10" s="589"/>
      <c r="AA10" s="589"/>
      <c r="AB10" s="589"/>
      <c r="AC10" s="589"/>
      <c r="AD10" s="590"/>
      <c r="AE10" s="11"/>
      <c r="AF10" s="12"/>
    </row>
    <row r="11" spans="2:43" ht="17.25" customHeight="1">
      <c r="B11" s="10"/>
      <c r="C11" s="11"/>
      <c r="D11" s="11"/>
      <c r="E11" s="11"/>
      <c r="F11" s="11"/>
      <c r="G11" s="11"/>
      <c r="H11" s="11"/>
      <c r="I11" s="11"/>
      <c r="J11" s="11"/>
      <c r="K11" s="11"/>
      <c r="L11" s="11"/>
      <c r="M11" s="11"/>
      <c r="N11" s="11"/>
      <c r="O11" s="11"/>
      <c r="P11" s="11"/>
      <c r="Q11" s="672"/>
      <c r="R11" s="652"/>
      <c r="S11" s="583"/>
      <c r="T11" s="584"/>
      <c r="U11" s="591"/>
      <c r="V11" s="592"/>
      <c r="W11" s="592"/>
      <c r="X11" s="592"/>
      <c r="Y11" s="592"/>
      <c r="Z11" s="592"/>
      <c r="AA11" s="592"/>
      <c r="AB11" s="592"/>
      <c r="AC11" s="592"/>
      <c r="AD11" s="593"/>
      <c r="AE11" s="11"/>
      <c r="AF11" s="12"/>
    </row>
    <row r="12" spans="2:43" ht="17.25" customHeight="1">
      <c r="B12" s="10"/>
      <c r="C12" s="11"/>
      <c r="D12" s="11"/>
      <c r="E12" s="11"/>
      <c r="F12" s="11"/>
      <c r="G12" s="11"/>
      <c r="H12" s="11"/>
      <c r="I12" s="11"/>
      <c r="J12" s="11"/>
      <c r="K12" s="11"/>
      <c r="L12" s="11"/>
      <c r="M12" s="11"/>
      <c r="N12" s="11"/>
      <c r="O12" s="11"/>
      <c r="P12" s="11"/>
      <c r="Q12" s="672"/>
      <c r="R12" s="652" t="s">
        <v>40</v>
      </c>
      <c r="S12" s="583"/>
      <c r="T12" s="584"/>
      <c r="U12" s="657"/>
      <c r="V12" s="658"/>
      <c r="W12" s="658"/>
      <c r="X12" s="658"/>
      <c r="Y12" s="658"/>
      <c r="Z12" s="658"/>
      <c r="AA12" s="658"/>
      <c r="AB12" s="658"/>
      <c r="AC12" s="658"/>
      <c r="AD12" s="570"/>
      <c r="AE12" s="11"/>
      <c r="AF12" s="12"/>
    </row>
    <row r="13" spans="2:43" ht="17.25" customHeight="1" thickBot="1">
      <c r="B13" s="10"/>
      <c r="C13" s="11"/>
      <c r="D13" s="11" t="s">
        <v>16</v>
      </c>
      <c r="E13" s="11"/>
      <c r="F13" s="11"/>
      <c r="G13" s="11"/>
      <c r="H13" s="11"/>
      <c r="I13" s="11"/>
      <c r="J13" s="11"/>
      <c r="K13" s="11"/>
      <c r="L13" s="11"/>
      <c r="M13" s="11"/>
      <c r="N13" s="11"/>
      <c r="O13" s="11"/>
      <c r="P13" s="11"/>
      <c r="Q13" s="673"/>
      <c r="R13" s="653"/>
      <c r="S13" s="654"/>
      <c r="T13" s="655"/>
      <c r="U13" s="659"/>
      <c r="V13" s="660"/>
      <c r="W13" s="660"/>
      <c r="X13" s="660"/>
      <c r="Y13" s="660"/>
      <c r="Z13" s="660"/>
      <c r="AA13" s="660"/>
      <c r="AB13" s="660"/>
      <c r="AC13" s="660"/>
      <c r="AD13" s="571"/>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4776</v>
      </c>
    </row>
    <row r="15" spans="2:43" ht="17.25" customHeight="1">
      <c r="B15" s="10"/>
      <c r="C15" s="11"/>
      <c r="D15" s="13"/>
      <c r="E15" s="13"/>
      <c r="F15" s="13"/>
      <c r="G15" s="13"/>
      <c r="H15" s="13"/>
      <c r="I15" s="13"/>
      <c r="J15" s="13"/>
      <c r="K15" s="13"/>
      <c r="L15" s="13"/>
      <c r="M15" s="11"/>
      <c r="N15" s="11"/>
      <c r="O15" s="11"/>
      <c r="P15" s="13"/>
      <c r="Q15" s="671" t="s">
        <v>96</v>
      </c>
      <c r="R15" s="641" t="s">
        <v>14</v>
      </c>
      <c r="S15" s="641"/>
      <c r="T15" s="642"/>
      <c r="U15" s="328"/>
      <c r="V15" s="329"/>
      <c r="W15" s="329"/>
      <c r="X15" s="329"/>
      <c r="Y15" s="329"/>
      <c r="Z15" s="329"/>
      <c r="AA15" s="329"/>
      <c r="AB15" s="329"/>
      <c r="AC15" s="329"/>
      <c r="AD15" s="330"/>
      <c r="AE15" s="11"/>
      <c r="AF15" s="12"/>
      <c r="AI15" s="6" t="s">
        <v>203</v>
      </c>
      <c r="AQ15" s="6" t="s">
        <v>4769</v>
      </c>
    </row>
    <row r="16" spans="2:43" ht="17.25" customHeight="1">
      <c r="B16" s="10"/>
      <c r="C16" s="11"/>
      <c r="D16" s="11"/>
      <c r="E16" s="11"/>
      <c r="F16" s="11"/>
      <c r="G16" s="11"/>
      <c r="H16" s="11"/>
      <c r="I16" s="11"/>
      <c r="J16" s="11"/>
      <c r="K16" s="11"/>
      <c r="L16" s="11"/>
      <c r="M16" s="11"/>
      <c r="N16" s="11"/>
      <c r="O16" s="11"/>
      <c r="P16" s="11"/>
      <c r="Q16" s="672"/>
      <c r="R16" s="582" t="s">
        <v>97</v>
      </c>
      <c r="S16" s="583"/>
      <c r="T16" s="584"/>
      <c r="U16" s="585"/>
      <c r="V16" s="586"/>
      <c r="W16" s="586"/>
      <c r="X16" s="586"/>
      <c r="Y16" s="586"/>
      <c r="Z16" s="586"/>
      <c r="AA16" s="586"/>
      <c r="AB16" s="586"/>
      <c r="AC16" s="586"/>
      <c r="AD16" s="587"/>
      <c r="AE16" s="11"/>
      <c r="AF16" s="12"/>
      <c r="AI16" s="6" t="s">
        <v>204</v>
      </c>
      <c r="AQ16" s="6" t="s">
        <v>4770</v>
      </c>
    </row>
    <row r="17" spans="2:43" ht="17.25" customHeight="1">
      <c r="B17" s="10"/>
      <c r="C17" s="11"/>
      <c r="D17" s="11"/>
      <c r="E17" s="11"/>
      <c r="F17" s="11"/>
      <c r="G17" s="11"/>
      <c r="H17" s="11"/>
      <c r="I17" s="11"/>
      <c r="J17" s="11"/>
      <c r="K17" s="11"/>
      <c r="L17" s="11"/>
      <c r="M17" s="11"/>
      <c r="N17" s="11"/>
      <c r="O17" s="11"/>
      <c r="P17" s="11"/>
      <c r="Q17" s="672"/>
      <c r="R17" s="582"/>
      <c r="S17" s="583"/>
      <c r="T17" s="584"/>
      <c r="U17" s="588"/>
      <c r="V17" s="589"/>
      <c r="W17" s="589"/>
      <c r="X17" s="589"/>
      <c r="Y17" s="589"/>
      <c r="Z17" s="589"/>
      <c r="AA17" s="589"/>
      <c r="AB17" s="589"/>
      <c r="AC17" s="589"/>
      <c r="AD17" s="590"/>
      <c r="AE17" s="11"/>
      <c r="AF17" s="12"/>
      <c r="AI17" s="6" t="s">
        <v>205</v>
      </c>
      <c r="AQ17" s="6" t="s">
        <v>4771</v>
      </c>
    </row>
    <row r="18" spans="2:43" ht="17.25" customHeight="1">
      <c r="B18" s="10"/>
      <c r="C18" s="11"/>
      <c r="D18" s="11"/>
      <c r="E18" s="11"/>
      <c r="F18" s="11"/>
      <c r="G18" s="11"/>
      <c r="H18" s="11"/>
      <c r="I18" s="11"/>
      <c r="J18" s="11"/>
      <c r="K18" s="11"/>
      <c r="L18" s="11"/>
      <c r="M18" s="11"/>
      <c r="N18" s="11"/>
      <c r="O18" s="11"/>
      <c r="P18" s="11"/>
      <c r="Q18" s="672"/>
      <c r="R18" s="582"/>
      <c r="S18" s="583"/>
      <c r="T18" s="584"/>
      <c r="U18" s="591"/>
      <c r="V18" s="592"/>
      <c r="W18" s="592"/>
      <c r="X18" s="592"/>
      <c r="Y18" s="592"/>
      <c r="Z18" s="592"/>
      <c r="AA18" s="592"/>
      <c r="AB18" s="592"/>
      <c r="AC18" s="592"/>
      <c r="AD18" s="593"/>
      <c r="AE18" s="11"/>
      <c r="AF18" s="12"/>
      <c r="AQ18" s="6" t="s">
        <v>4772</v>
      </c>
    </row>
    <row r="19" spans="2:43" ht="17.25" customHeight="1">
      <c r="B19" s="10"/>
      <c r="C19" s="11"/>
      <c r="D19" s="11"/>
      <c r="E19" s="11"/>
      <c r="F19" s="11"/>
      <c r="G19" s="11"/>
      <c r="H19" s="11"/>
      <c r="I19" s="11"/>
      <c r="J19" s="11"/>
      <c r="K19" s="11"/>
      <c r="L19" s="11"/>
      <c r="M19" s="11"/>
      <c r="N19" s="11"/>
      <c r="O19" s="11"/>
      <c r="P19" s="11"/>
      <c r="Q19" s="672"/>
      <c r="R19" s="574" t="s">
        <v>104</v>
      </c>
      <c r="S19" s="574"/>
      <c r="T19" s="575"/>
      <c r="U19" s="572" t="s">
        <v>204</v>
      </c>
      <c r="V19" s="572"/>
      <c r="W19" s="572"/>
      <c r="X19" s="572"/>
      <c r="Y19" s="572"/>
      <c r="Z19" s="572"/>
      <c r="AA19" s="572"/>
      <c r="AB19" s="572"/>
      <c r="AC19" s="572"/>
      <c r="AD19" s="573"/>
      <c r="AE19" s="11"/>
      <c r="AF19" s="12"/>
      <c r="AI19" s="134" t="s">
        <v>32</v>
      </c>
      <c r="AL19" s="135" t="s">
        <v>206</v>
      </c>
      <c r="AQ19" s="6" t="s">
        <v>4780</v>
      </c>
    </row>
    <row r="20" spans="2:43" ht="17.25" customHeight="1">
      <c r="B20" s="10"/>
      <c r="C20" s="11"/>
      <c r="D20" s="11"/>
      <c r="E20" s="11"/>
      <c r="F20" s="11"/>
      <c r="G20" s="11"/>
      <c r="H20" s="11"/>
      <c r="I20" s="11"/>
      <c r="J20" s="11"/>
      <c r="K20" s="11"/>
      <c r="L20" s="11"/>
      <c r="M20" s="11"/>
      <c r="N20" s="11"/>
      <c r="O20" s="11"/>
      <c r="P20" s="11"/>
      <c r="Q20" s="672"/>
      <c r="R20" s="595" t="s">
        <v>77</v>
      </c>
      <c r="S20" s="595"/>
      <c r="T20" s="595"/>
      <c r="U20" s="595"/>
      <c r="V20" s="595"/>
      <c r="W20" s="595"/>
      <c r="X20" s="595"/>
      <c r="Y20" s="595"/>
      <c r="Z20" s="596"/>
      <c r="AA20" s="597"/>
      <c r="AB20" s="598"/>
      <c r="AC20" s="598"/>
      <c r="AD20" s="599"/>
      <c r="AE20" s="11"/>
      <c r="AF20" s="12"/>
      <c r="AI20" s="134" t="s">
        <v>33</v>
      </c>
      <c r="AL20" s="6" t="s">
        <v>207</v>
      </c>
      <c r="AQ20" s="6" t="s">
        <v>4773</v>
      </c>
    </row>
    <row r="21" spans="2:43" ht="17.25" customHeight="1">
      <c r="B21" s="10"/>
      <c r="C21" s="11"/>
      <c r="D21" s="11"/>
      <c r="E21" s="11"/>
      <c r="F21" s="11"/>
      <c r="G21" s="11"/>
      <c r="H21" s="11"/>
      <c r="I21" s="11"/>
      <c r="J21" s="11"/>
      <c r="K21" s="11"/>
      <c r="L21" s="11"/>
      <c r="M21" s="11"/>
      <c r="N21" s="11"/>
      <c r="O21" s="11"/>
      <c r="P21" s="11"/>
      <c r="Q21" s="672"/>
      <c r="R21" s="595" t="s">
        <v>116</v>
      </c>
      <c r="S21" s="595"/>
      <c r="T21" s="595"/>
      <c r="U21" s="595"/>
      <c r="V21" s="595"/>
      <c r="W21" s="595"/>
      <c r="X21" s="595"/>
      <c r="Y21" s="595"/>
      <c r="Z21" s="596"/>
      <c r="AA21" s="579" t="s">
        <v>4822</v>
      </c>
      <c r="AB21" s="580"/>
      <c r="AC21" s="580"/>
      <c r="AD21" s="581"/>
      <c r="AE21" s="11"/>
      <c r="AF21" s="12"/>
      <c r="AI21" s="134" t="s">
        <v>34</v>
      </c>
      <c r="AL21" s="6" t="s">
        <v>208</v>
      </c>
      <c r="AQ21" s="6" t="s">
        <v>4774</v>
      </c>
    </row>
    <row r="22" spans="2:43" ht="17.25" customHeight="1" thickBot="1">
      <c r="B22" s="10"/>
      <c r="C22" s="11"/>
      <c r="D22" s="11"/>
      <c r="E22" s="11"/>
      <c r="F22" s="11"/>
      <c r="G22" s="11"/>
      <c r="H22" s="11"/>
      <c r="I22" s="11"/>
      <c r="J22" s="11"/>
      <c r="K22" s="11"/>
      <c r="L22" s="11"/>
      <c r="M22" s="11"/>
      <c r="N22" s="11"/>
      <c r="O22" s="11"/>
      <c r="P22" s="11"/>
      <c r="Q22" s="673"/>
      <c r="R22" s="600" t="s">
        <v>123</v>
      </c>
      <c r="S22" s="600"/>
      <c r="T22" s="600"/>
      <c r="U22" s="600"/>
      <c r="V22" s="600"/>
      <c r="W22" s="600"/>
      <c r="X22" s="600"/>
      <c r="Y22" s="600"/>
      <c r="Z22" s="601"/>
      <c r="AA22" s="576"/>
      <c r="AB22" s="577"/>
      <c r="AC22" s="577"/>
      <c r="AD22" s="578"/>
      <c r="AE22" s="11"/>
      <c r="AF22" s="12"/>
      <c r="AI22" s="134" t="s">
        <v>35</v>
      </c>
      <c r="AL22" s="6" t="s">
        <v>209</v>
      </c>
      <c r="AQ22" s="6" t="s">
        <v>4775</v>
      </c>
    </row>
    <row r="23" spans="2:43" ht="17.25" customHeight="1">
      <c r="B23" s="10"/>
      <c r="C23" s="11"/>
      <c r="D23" s="11"/>
      <c r="E23" s="11"/>
      <c r="F23" s="11"/>
      <c r="G23" s="11"/>
      <c r="H23" s="11"/>
      <c r="I23" s="11"/>
      <c r="J23" s="11"/>
      <c r="K23" s="11"/>
      <c r="L23" s="11"/>
      <c r="M23" s="11"/>
      <c r="N23" s="11"/>
      <c r="O23" s="11"/>
      <c r="P23" s="11"/>
      <c r="Q23" s="112"/>
      <c r="R23" s="602"/>
      <c r="S23" s="602"/>
      <c r="T23" s="602"/>
      <c r="U23" s="602"/>
      <c r="V23" s="602"/>
      <c r="W23" s="602"/>
      <c r="X23" s="602"/>
      <c r="Y23" s="602"/>
      <c r="Z23" s="602"/>
      <c r="AA23" s="594"/>
      <c r="AB23" s="594"/>
      <c r="AC23" s="594"/>
      <c r="AD23" s="594"/>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09" t="s">
        <v>24</v>
      </c>
      <c r="E25" s="610"/>
      <c r="F25" s="610"/>
      <c r="G25" s="610"/>
      <c r="H25" s="610"/>
      <c r="I25" s="611"/>
      <c r="J25" s="603" t="s">
        <v>1029</v>
      </c>
      <c r="K25" s="604"/>
      <c r="L25" s="681"/>
      <c r="M25" s="681"/>
      <c r="N25" s="604" t="s">
        <v>18</v>
      </c>
      <c r="O25" s="604"/>
      <c r="P25" s="636"/>
      <c r="Q25" s="636"/>
      <c r="R25" s="634" t="s">
        <v>19</v>
      </c>
      <c r="S25" s="611"/>
      <c r="T25" s="11"/>
      <c r="U25" s="609" t="s">
        <v>25</v>
      </c>
      <c r="V25" s="610"/>
      <c r="W25" s="610"/>
      <c r="X25" s="610"/>
      <c r="Y25" s="610"/>
      <c r="Z25" s="611"/>
      <c r="AA25" s="629"/>
      <c r="AB25" s="630"/>
      <c r="AC25" s="630"/>
      <c r="AD25" s="631"/>
      <c r="AE25" s="11"/>
      <c r="AF25" s="12"/>
      <c r="AI25" s="134" t="s">
        <v>38</v>
      </c>
      <c r="AL25" s="6" t="s">
        <v>27</v>
      </c>
    </row>
    <row r="26" spans="2:43" ht="17.25" customHeight="1" thickBot="1">
      <c r="B26" s="10"/>
      <c r="C26" s="11"/>
      <c r="D26" s="612"/>
      <c r="E26" s="613"/>
      <c r="F26" s="613"/>
      <c r="G26" s="613"/>
      <c r="H26" s="613"/>
      <c r="I26" s="614"/>
      <c r="J26" s="606"/>
      <c r="K26" s="607"/>
      <c r="L26" s="682"/>
      <c r="M26" s="682"/>
      <c r="N26" s="607"/>
      <c r="O26" s="607"/>
      <c r="P26" s="637"/>
      <c r="Q26" s="637"/>
      <c r="R26" s="635"/>
      <c r="S26" s="614"/>
      <c r="T26" s="11"/>
      <c r="U26" s="612"/>
      <c r="V26" s="613"/>
      <c r="W26" s="613"/>
      <c r="X26" s="613"/>
      <c r="Y26" s="613"/>
      <c r="Z26" s="614"/>
      <c r="AA26" s="632"/>
      <c r="AB26" s="615"/>
      <c r="AC26" s="615"/>
      <c r="AD26" s="633"/>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3" t="s">
        <v>20</v>
      </c>
      <c r="E28" s="604"/>
      <c r="F28" s="604"/>
      <c r="G28" s="605"/>
      <c r="H28" s="57"/>
      <c r="I28" s="31"/>
      <c r="J28" s="30"/>
      <c r="K28" s="31"/>
      <c r="L28" s="679" t="s">
        <v>41</v>
      </c>
      <c r="M28" s="680"/>
      <c r="N28" s="30"/>
      <c r="O28" s="31"/>
      <c r="P28" s="30"/>
      <c r="Q28" s="31"/>
      <c r="R28" s="679" t="s">
        <v>42</v>
      </c>
      <c r="S28" s="680"/>
      <c r="T28" s="30"/>
      <c r="U28" s="31"/>
      <c r="V28" s="30"/>
      <c r="W28" s="31"/>
      <c r="X28" s="677" t="s">
        <v>21</v>
      </c>
      <c r="Y28" s="678"/>
      <c r="Z28" s="11"/>
      <c r="AA28" s="11"/>
      <c r="AB28" s="11"/>
      <c r="AC28" s="11"/>
      <c r="AD28" s="11"/>
      <c r="AE28" s="11"/>
      <c r="AF28" s="12"/>
    </row>
    <row r="29" spans="2:43" ht="41.25" customHeight="1" thickBot="1">
      <c r="B29" s="10"/>
      <c r="C29" s="11"/>
      <c r="D29" s="606"/>
      <c r="E29" s="607"/>
      <c r="F29" s="607"/>
      <c r="G29" s="608"/>
      <c r="H29" s="615"/>
      <c r="I29" s="616"/>
      <c r="J29" s="638"/>
      <c r="K29" s="616"/>
      <c r="L29" s="638"/>
      <c r="M29" s="616"/>
      <c r="N29" s="638"/>
      <c r="O29" s="616"/>
      <c r="P29" s="638"/>
      <c r="Q29" s="616"/>
      <c r="R29" s="638"/>
      <c r="S29" s="616"/>
      <c r="T29" s="638"/>
      <c r="U29" s="616"/>
      <c r="V29" s="638"/>
      <c r="W29" s="616"/>
      <c r="X29" s="675"/>
      <c r="Y29" s="676"/>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09" t="s">
        <v>68</v>
      </c>
      <c r="O32" s="610"/>
      <c r="P32" s="610"/>
      <c r="Q32" s="610"/>
      <c r="R32" s="611"/>
      <c r="S32" s="617" t="s">
        <v>66</v>
      </c>
      <c r="T32" s="618"/>
      <c r="U32" s="618"/>
      <c r="V32" s="619"/>
      <c r="W32" s="623"/>
      <c r="X32" s="624"/>
      <c r="Y32" s="624"/>
      <c r="Z32" s="624"/>
      <c r="AA32" s="624"/>
      <c r="AB32" s="624"/>
      <c r="AC32" s="624"/>
      <c r="AD32" s="625"/>
      <c r="AE32" s="16"/>
      <c r="AF32" s="12"/>
    </row>
    <row r="33" spans="2:32" ht="24.75" customHeight="1" thickBot="1">
      <c r="B33" s="10"/>
      <c r="C33" s="11"/>
      <c r="D33" s="19"/>
      <c r="E33" s="17"/>
      <c r="F33" s="17"/>
      <c r="G33" s="17"/>
      <c r="H33" s="17"/>
      <c r="I33" s="17"/>
      <c r="J33" s="17"/>
      <c r="K33" s="18"/>
      <c r="L33" s="18"/>
      <c r="M33" s="18"/>
      <c r="N33" s="612"/>
      <c r="O33" s="613"/>
      <c r="P33" s="613"/>
      <c r="Q33" s="613"/>
      <c r="R33" s="614"/>
      <c r="S33" s="620" t="s">
        <v>67</v>
      </c>
      <c r="T33" s="621"/>
      <c r="U33" s="621"/>
      <c r="V33" s="622"/>
      <c r="W33" s="626"/>
      <c r="X33" s="627"/>
      <c r="Y33" s="627"/>
      <c r="Z33" s="627"/>
      <c r="AA33" s="627"/>
      <c r="AB33" s="627"/>
      <c r="AC33" s="627"/>
      <c r="AD33" s="628"/>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AD12:AD13"/>
    <mergeCell ref="U19:AD19"/>
    <mergeCell ref="R19:T19"/>
    <mergeCell ref="AA22:AD22"/>
    <mergeCell ref="AA21:AD21"/>
    <mergeCell ref="R16:T18"/>
    <mergeCell ref="U16:AD18"/>
  </mergeCells>
  <phoneticPr fontId="4"/>
  <dataValidations count="3">
    <dataValidation type="list" allowBlank="1" showInputMessage="1" showErrorMessage="1" sqref="AA20:AD20" xr:uid="{00000000-0002-0000-0300-000000000000}">
      <formula1>$AI$19:$AI$26</formula1>
    </dataValidation>
    <dataValidation type="list" allowBlank="1" showInputMessage="1" showErrorMessage="1" sqref="AA22:AD22" xr:uid="{00000000-0002-0000-0300-000001000000}">
      <formula1>$AL$25:$AL$26</formula1>
    </dataValidation>
    <dataValidation type="list" allowBlank="1" showInputMessage="1" showErrorMessage="1" sqref="AA23:AD23" xr:uid="{00000000-0002-0000-0300-000002000000}">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3899D-CE37-4C6D-8ABF-0431B709BC94}">
  <sheetPr>
    <tabColor rgb="FF92D050"/>
  </sheetPr>
  <dimension ref="B1:AQ64"/>
  <sheetViews>
    <sheetView view="pageBreakPreview" zoomScaleNormal="100" zoomScaleSheetLayoutView="100" workbookViewId="0">
      <selection activeCell="B2" sqref="B2"/>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39" t="s">
        <v>69</v>
      </c>
      <c r="D3" s="640"/>
      <c r="E3" s="640"/>
      <c r="F3" s="640"/>
      <c r="G3" s="640"/>
      <c r="H3" s="640"/>
      <c r="I3" s="640"/>
      <c r="J3" s="640"/>
      <c r="K3" s="640"/>
      <c r="L3" s="640"/>
      <c r="M3" s="640"/>
      <c r="N3" s="640"/>
      <c r="O3" s="640"/>
      <c r="P3" s="640"/>
      <c r="Q3" s="640"/>
      <c r="R3" s="640"/>
      <c r="S3" s="640"/>
      <c r="T3" s="640"/>
      <c r="U3" s="640"/>
      <c r="V3" s="640"/>
      <c r="W3" s="640"/>
      <c r="X3" s="640"/>
      <c r="Y3" s="640"/>
      <c r="Z3" s="640"/>
      <c r="AA3" s="640"/>
      <c r="AB3" s="640"/>
      <c r="AC3" s="640"/>
      <c r="AD3" s="640"/>
      <c r="AE3" s="11"/>
      <c r="AF3" s="12"/>
    </row>
    <row r="4" spans="2:43" ht="25.5" customHeight="1">
      <c r="B4" s="1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56"/>
      <c r="W5" s="656"/>
      <c r="X5" s="11" t="s">
        <v>18</v>
      </c>
      <c r="Y5" s="656"/>
      <c r="Z5" s="656"/>
      <c r="AA5" s="11" t="s">
        <v>22</v>
      </c>
      <c r="AB5" s="656"/>
      <c r="AC5" s="656"/>
      <c r="AD5" s="11" t="s">
        <v>23</v>
      </c>
      <c r="AE5" s="11"/>
      <c r="AF5" s="12"/>
    </row>
    <row r="6" spans="2:43" ht="17.25" customHeight="1">
      <c r="B6" s="10"/>
      <c r="C6" s="11"/>
      <c r="D6" s="13" t="s">
        <v>12</v>
      </c>
      <c r="E6" s="11"/>
      <c r="F6" s="11"/>
      <c r="G6" s="11"/>
      <c r="H6" s="11"/>
      <c r="I6" s="11"/>
      <c r="J6" s="11"/>
      <c r="K6" s="11"/>
      <c r="L6" s="11"/>
      <c r="M6" s="11"/>
      <c r="N6" s="11"/>
      <c r="O6" s="11"/>
      <c r="P6" s="11"/>
      <c r="Q6" s="671" t="s">
        <v>13</v>
      </c>
      <c r="R6" s="661" t="s">
        <v>94</v>
      </c>
      <c r="S6" s="662"/>
      <c r="T6" s="663"/>
      <c r="U6" s="683" t="s">
        <v>4833</v>
      </c>
      <c r="V6" s="684"/>
      <c r="W6" s="684"/>
      <c r="X6" s="684"/>
      <c r="Y6" s="684"/>
      <c r="Z6" s="684"/>
      <c r="AA6" s="684"/>
      <c r="AB6" s="684"/>
      <c r="AC6" s="684"/>
      <c r="AD6" s="685"/>
      <c r="AE6" s="11"/>
      <c r="AF6" s="12"/>
    </row>
    <row r="7" spans="2:43" ht="17.25" customHeight="1">
      <c r="B7" s="10"/>
      <c r="C7" s="11"/>
      <c r="D7" s="11"/>
      <c r="E7" s="11"/>
      <c r="F7" s="674"/>
      <c r="G7" s="674"/>
      <c r="H7" s="674"/>
      <c r="I7" s="674"/>
      <c r="J7" s="674"/>
      <c r="K7" s="674"/>
      <c r="L7" s="674"/>
      <c r="M7" s="674"/>
      <c r="N7" s="13"/>
      <c r="O7" s="11"/>
      <c r="P7" s="11"/>
      <c r="Q7" s="672"/>
      <c r="R7" s="664"/>
      <c r="S7" s="665"/>
      <c r="T7" s="666"/>
      <c r="U7" s="686"/>
      <c r="V7" s="687"/>
      <c r="W7" s="687"/>
      <c r="X7" s="687"/>
      <c r="Y7" s="687"/>
      <c r="Z7" s="687"/>
      <c r="AA7" s="687"/>
      <c r="AB7" s="687"/>
      <c r="AC7" s="687"/>
      <c r="AD7" s="688"/>
      <c r="AE7" s="11"/>
      <c r="AF7" s="12"/>
    </row>
    <row r="8" spans="2:43" ht="17.25" customHeight="1">
      <c r="B8" s="10"/>
      <c r="C8" s="11"/>
      <c r="D8" s="11"/>
      <c r="E8" s="11"/>
      <c r="F8" s="11"/>
      <c r="G8" s="11"/>
      <c r="H8" s="11"/>
      <c r="I8" s="11"/>
      <c r="J8" s="11"/>
      <c r="K8" s="11"/>
      <c r="L8" s="11"/>
      <c r="M8" s="11"/>
      <c r="N8" s="11"/>
      <c r="O8" s="11"/>
      <c r="P8" s="11"/>
      <c r="Q8" s="672"/>
      <c r="R8" s="667"/>
      <c r="S8" s="668"/>
      <c r="T8" s="669"/>
      <c r="U8" s="689"/>
      <c r="V8" s="690"/>
      <c r="W8" s="690"/>
      <c r="X8" s="690"/>
      <c r="Y8" s="690"/>
      <c r="Z8" s="690"/>
      <c r="AA8" s="690"/>
      <c r="AB8" s="690"/>
      <c r="AC8" s="690"/>
      <c r="AD8" s="691"/>
      <c r="AE8" s="11"/>
      <c r="AF8" s="12"/>
    </row>
    <row r="9" spans="2:43" ht="17.25" customHeight="1">
      <c r="B9" s="10"/>
      <c r="C9" s="11"/>
      <c r="D9" s="11"/>
      <c r="E9" s="11"/>
      <c r="F9" s="670" t="s">
        <v>4832</v>
      </c>
      <c r="G9" s="670"/>
      <c r="H9" s="670"/>
      <c r="I9" s="670"/>
      <c r="J9" s="670"/>
      <c r="K9" s="670"/>
      <c r="L9" s="670"/>
      <c r="M9" s="670"/>
      <c r="N9" s="13" t="s">
        <v>15</v>
      </c>
      <c r="O9" s="11"/>
      <c r="P9" s="11"/>
      <c r="Q9" s="672"/>
      <c r="R9" s="652" t="s">
        <v>95</v>
      </c>
      <c r="S9" s="583"/>
      <c r="T9" s="584"/>
      <c r="U9" s="692" t="s">
        <v>4834</v>
      </c>
      <c r="V9" s="693"/>
      <c r="W9" s="693"/>
      <c r="X9" s="693"/>
      <c r="Y9" s="693"/>
      <c r="Z9" s="693"/>
      <c r="AA9" s="693"/>
      <c r="AB9" s="693"/>
      <c r="AC9" s="693"/>
      <c r="AD9" s="694"/>
      <c r="AE9" s="11"/>
      <c r="AF9" s="12"/>
    </row>
    <row r="10" spans="2:43" ht="17.25" customHeight="1">
      <c r="B10" s="10"/>
      <c r="C10" s="11"/>
      <c r="D10" s="11"/>
      <c r="E10" s="11"/>
      <c r="F10" s="11"/>
      <c r="G10" s="11"/>
      <c r="H10" s="11"/>
      <c r="I10" s="11"/>
      <c r="J10" s="11"/>
      <c r="K10" s="11"/>
      <c r="L10" s="11"/>
      <c r="M10" s="11"/>
      <c r="N10" s="11"/>
      <c r="O10" s="11"/>
      <c r="P10" s="11"/>
      <c r="Q10" s="672"/>
      <c r="R10" s="652"/>
      <c r="S10" s="583"/>
      <c r="T10" s="584"/>
      <c r="U10" s="695"/>
      <c r="V10" s="696"/>
      <c r="W10" s="696"/>
      <c r="X10" s="696"/>
      <c r="Y10" s="696"/>
      <c r="Z10" s="696"/>
      <c r="AA10" s="696"/>
      <c r="AB10" s="696"/>
      <c r="AC10" s="696"/>
      <c r="AD10" s="697"/>
      <c r="AE10" s="11"/>
      <c r="AF10" s="12"/>
    </row>
    <row r="11" spans="2:43" ht="17.25" customHeight="1">
      <c r="B11" s="10"/>
      <c r="C11" s="11"/>
      <c r="D11" s="11"/>
      <c r="E11" s="11"/>
      <c r="F11" s="11"/>
      <c r="G11" s="11"/>
      <c r="H11" s="11"/>
      <c r="I11" s="11"/>
      <c r="J11" s="11"/>
      <c r="K11" s="11"/>
      <c r="L11" s="11"/>
      <c r="M11" s="11"/>
      <c r="N11" s="11"/>
      <c r="O11" s="11"/>
      <c r="P11" s="11"/>
      <c r="Q11" s="672"/>
      <c r="R11" s="652"/>
      <c r="S11" s="583"/>
      <c r="T11" s="584"/>
      <c r="U11" s="698"/>
      <c r="V11" s="699"/>
      <c r="W11" s="699"/>
      <c r="X11" s="699"/>
      <c r="Y11" s="699"/>
      <c r="Z11" s="699"/>
      <c r="AA11" s="699"/>
      <c r="AB11" s="699"/>
      <c r="AC11" s="699"/>
      <c r="AD11" s="700"/>
      <c r="AE11" s="11"/>
      <c r="AF11" s="12"/>
    </row>
    <row r="12" spans="2:43" ht="17.25" customHeight="1">
      <c r="B12" s="10"/>
      <c r="C12" s="11"/>
      <c r="D12" s="11"/>
      <c r="E12" s="11"/>
      <c r="F12" s="11"/>
      <c r="G12" s="11"/>
      <c r="H12" s="11"/>
      <c r="I12" s="11"/>
      <c r="J12" s="11"/>
      <c r="K12" s="11"/>
      <c r="L12" s="11"/>
      <c r="M12" s="11"/>
      <c r="N12" s="11"/>
      <c r="O12" s="11"/>
      <c r="P12" s="11"/>
      <c r="Q12" s="672"/>
      <c r="R12" s="652" t="s">
        <v>40</v>
      </c>
      <c r="S12" s="583"/>
      <c r="T12" s="584"/>
      <c r="U12" s="704" t="s">
        <v>4835</v>
      </c>
      <c r="V12" s="705"/>
      <c r="W12" s="705"/>
      <c r="X12" s="705" t="s">
        <v>4836</v>
      </c>
      <c r="Y12" s="705"/>
      <c r="Z12" s="705"/>
      <c r="AA12" s="705"/>
      <c r="AB12" s="705"/>
      <c r="AC12" s="705"/>
      <c r="AD12" s="708"/>
      <c r="AE12" s="11"/>
      <c r="AF12" s="12"/>
    </row>
    <row r="13" spans="2:43" ht="17.25" customHeight="1" thickBot="1">
      <c r="B13" s="10"/>
      <c r="C13" s="11"/>
      <c r="D13" s="11" t="s">
        <v>16</v>
      </c>
      <c r="E13" s="11"/>
      <c r="F13" s="11"/>
      <c r="G13" s="11"/>
      <c r="H13" s="11"/>
      <c r="I13" s="11"/>
      <c r="J13" s="11"/>
      <c r="K13" s="11"/>
      <c r="L13" s="11"/>
      <c r="M13" s="11"/>
      <c r="N13" s="11"/>
      <c r="O13" s="11"/>
      <c r="P13" s="11"/>
      <c r="Q13" s="673"/>
      <c r="R13" s="653"/>
      <c r="S13" s="654"/>
      <c r="T13" s="655"/>
      <c r="U13" s="706"/>
      <c r="V13" s="707"/>
      <c r="W13" s="707"/>
      <c r="X13" s="707"/>
      <c r="Y13" s="707"/>
      <c r="Z13" s="707"/>
      <c r="AA13" s="707"/>
      <c r="AB13" s="707"/>
      <c r="AC13" s="707"/>
      <c r="AD13" s="709"/>
      <c r="AE13" s="11"/>
      <c r="AF13" s="12"/>
    </row>
    <row r="14" spans="2:43" ht="15" customHeight="1" thickBot="1">
      <c r="B14" s="10"/>
      <c r="C14" s="11"/>
      <c r="D14" s="11"/>
      <c r="E14" s="11"/>
      <c r="F14" s="11"/>
      <c r="G14" s="11"/>
      <c r="H14" s="11"/>
      <c r="I14" s="11"/>
      <c r="J14" s="11"/>
      <c r="K14" s="11"/>
      <c r="L14" s="11"/>
      <c r="M14" s="11"/>
      <c r="N14" s="11"/>
      <c r="O14" s="11"/>
      <c r="P14" s="11"/>
      <c r="Q14" s="341"/>
      <c r="R14" s="341"/>
      <c r="S14" s="341"/>
      <c r="T14" s="341"/>
      <c r="U14" s="15"/>
      <c r="V14" s="15"/>
      <c r="W14" s="15"/>
      <c r="X14" s="15"/>
      <c r="Y14" s="15"/>
      <c r="Z14" s="15"/>
      <c r="AA14" s="15"/>
      <c r="AB14" s="15"/>
      <c r="AC14" s="15"/>
      <c r="AD14" s="15"/>
      <c r="AE14" s="11"/>
      <c r="AF14" s="12"/>
      <c r="AQ14" s="6" t="s">
        <v>4776</v>
      </c>
    </row>
    <row r="15" spans="2:43" ht="17.25" customHeight="1">
      <c r="B15" s="10"/>
      <c r="C15" s="11"/>
      <c r="D15" s="13"/>
      <c r="E15" s="13"/>
      <c r="F15" s="13"/>
      <c r="G15" s="13"/>
      <c r="H15" s="13"/>
      <c r="I15" s="13"/>
      <c r="J15" s="13"/>
      <c r="K15" s="13"/>
      <c r="L15" s="13"/>
      <c r="M15" s="11"/>
      <c r="N15" s="11"/>
      <c r="O15" s="11"/>
      <c r="P15" s="13"/>
      <c r="Q15" s="671" t="s">
        <v>96</v>
      </c>
      <c r="R15" s="641" t="s">
        <v>14</v>
      </c>
      <c r="S15" s="641"/>
      <c r="T15" s="642"/>
      <c r="U15" s="342">
        <v>1</v>
      </c>
      <c r="V15" s="343">
        <v>3</v>
      </c>
      <c r="W15" s="343">
        <v>2</v>
      </c>
      <c r="X15" s="343">
        <v>2</v>
      </c>
      <c r="Y15" s="343">
        <v>1</v>
      </c>
      <c r="Z15" s="343">
        <v>0</v>
      </c>
      <c r="AA15" s="343">
        <v>0</v>
      </c>
      <c r="AB15" s="343">
        <v>0</v>
      </c>
      <c r="AC15" s="343">
        <v>0</v>
      </c>
      <c r="AD15" s="344">
        <v>0</v>
      </c>
      <c r="AE15" s="11"/>
      <c r="AF15" s="12"/>
      <c r="AI15" s="6" t="s">
        <v>203</v>
      </c>
      <c r="AQ15" s="6" t="s">
        <v>4769</v>
      </c>
    </row>
    <row r="16" spans="2:43" ht="17.25" customHeight="1">
      <c r="B16" s="10"/>
      <c r="C16" s="11"/>
      <c r="D16" s="11"/>
      <c r="E16" s="11"/>
      <c r="F16" s="11"/>
      <c r="G16" s="11"/>
      <c r="H16" s="11"/>
      <c r="I16" s="11"/>
      <c r="J16" s="11"/>
      <c r="K16" s="11"/>
      <c r="L16" s="11"/>
      <c r="M16" s="11"/>
      <c r="N16" s="11"/>
      <c r="O16" s="11"/>
      <c r="P16" s="11"/>
      <c r="Q16" s="672"/>
      <c r="R16" s="582" t="s">
        <v>97</v>
      </c>
      <c r="S16" s="583"/>
      <c r="T16" s="584"/>
      <c r="U16" s="692" t="s">
        <v>4837</v>
      </c>
      <c r="V16" s="693"/>
      <c r="W16" s="693"/>
      <c r="X16" s="693"/>
      <c r="Y16" s="693"/>
      <c r="Z16" s="693"/>
      <c r="AA16" s="693"/>
      <c r="AB16" s="693"/>
      <c r="AC16" s="693"/>
      <c r="AD16" s="694"/>
      <c r="AE16" s="11"/>
      <c r="AF16" s="12"/>
      <c r="AI16" s="6" t="s">
        <v>204</v>
      </c>
      <c r="AQ16" s="6" t="s">
        <v>4770</v>
      </c>
    </row>
    <row r="17" spans="2:43" ht="17.25" customHeight="1">
      <c r="B17" s="10"/>
      <c r="C17" s="11"/>
      <c r="D17" s="11"/>
      <c r="E17" s="11"/>
      <c r="F17" s="11"/>
      <c r="G17" s="11"/>
      <c r="H17" s="11"/>
      <c r="I17" s="11"/>
      <c r="J17" s="11"/>
      <c r="K17" s="11"/>
      <c r="L17" s="11"/>
      <c r="M17" s="11"/>
      <c r="N17" s="11"/>
      <c r="O17" s="11"/>
      <c r="P17" s="11"/>
      <c r="Q17" s="672"/>
      <c r="R17" s="582"/>
      <c r="S17" s="583"/>
      <c r="T17" s="584"/>
      <c r="U17" s="695"/>
      <c r="V17" s="696"/>
      <c r="W17" s="696"/>
      <c r="X17" s="696"/>
      <c r="Y17" s="696"/>
      <c r="Z17" s="696"/>
      <c r="AA17" s="696"/>
      <c r="AB17" s="696"/>
      <c r="AC17" s="696"/>
      <c r="AD17" s="697"/>
      <c r="AE17" s="11"/>
      <c r="AF17" s="12"/>
      <c r="AI17" s="6" t="s">
        <v>205</v>
      </c>
      <c r="AQ17" s="6" t="s">
        <v>4771</v>
      </c>
    </row>
    <row r="18" spans="2:43" ht="17.25" customHeight="1">
      <c r="B18" s="10"/>
      <c r="C18" s="11"/>
      <c r="D18" s="11"/>
      <c r="E18" s="11"/>
      <c r="F18" s="11"/>
      <c r="G18" s="11"/>
      <c r="H18" s="11"/>
      <c r="I18" s="11"/>
      <c r="J18" s="11"/>
      <c r="K18" s="11"/>
      <c r="L18" s="11"/>
      <c r="M18" s="11"/>
      <c r="N18" s="11"/>
      <c r="O18" s="11"/>
      <c r="P18" s="11"/>
      <c r="Q18" s="672"/>
      <c r="R18" s="582"/>
      <c r="S18" s="583"/>
      <c r="T18" s="584"/>
      <c r="U18" s="698"/>
      <c r="V18" s="699"/>
      <c r="W18" s="699"/>
      <c r="X18" s="699"/>
      <c r="Y18" s="699"/>
      <c r="Z18" s="699"/>
      <c r="AA18" s="699"/>
      <c r="AB18" s="699"/>
      <c r="AC18" s="699"/>
      <c r="AD18" s="700"/>
      <c r="AE18" s="11"/>
      <c r="AF18" s="12"/>
      <c r="AQ18" s="6" t="s">
        <v>4772</v>
      </c>
    </row>
    <row r="19" spans="2:43" ht="17.25" customHeight="1">
      <c r="B19" s="10"/>
      <c r="C19" s="11"/>
      <c r="D19" s="11"/>
      <c r="E19" s="11"/>
      <c r="F19" s="11"/>
      <c r="G19" s="11"/>
      <c r="H19" s="11"/>
      <c r="I19" s="11"/>
      <c r="J19" s="11"/>
      <c r="K19" s="11"/>
      <c r="L19" s="11"/>
      <c r="M19" s="11"/>
      <c r="N19" s="11"/>
      <c r="O19" s="11"/>
      <c r="P19" s="11"/>
      <c r="Q19" s="672"/>
      <c r="R19" s="574" t="s">
        <v>104</v>
      </c>
      <c r="S19" s="574"/>
      <c r="T19" s="575"/>
      <c r="U19" s="572" t="s">
        <v>204</v>
      </c>
      <c r="V19" s="572"/>
      <c r="W19" s="572"/>
      <c r="X19" s="572"/>
      <c r="Y19" s="572"/>
      <c r="Z19" s="572"/>
      <c r="AA19" s="572"/>
      <c r="AB19" s="572"/>
      <c r="AC19" s="572"/>
      <c r="AD19" s="573"/>
      <c r="AE19" s="11"/>
      <c r="AF19" s="12"/>
      <c r="AI19" s="134" t="s">
        <v>32</v>
      </c>
      <c r="AL19" s="135" t="s">
        <v>206</v>
      </c>
      <c r="AQ19" s="6" t="s">
        <v>3299</v>
      </c>
    </row>
    <row r="20" spans="2:43" ht="17.25" customHeight="1">
      <c r="B20" s="10"/>
      <c r="C20" s="11"/>
      <c r="D20" s="11"/>
      <c r="E20" s="11"/>
      <c r="F20" s="11"/>
      <c r="G20" s="11"/>
      <c r="H20" s="11"/>
      <c r="I20" s="11"/>
      <c r="J20" s="11"/>
      <c r="K20" s="11"/>
      <c r="L20" s="11"/>
      <c r="M20" s="11"/>
      <c r="N20" s="11"/>
      <c r="O20" s="11"/>
      <c r="P20" s="11"/>
      <c r="Q20" s="672"/>
      <c r="R20" s="595" t="s">
        <v>77</v>
      </c>
      <c r="S20" s="595"/>
      <c r="T20" s="595"/>
      <c r="U20" s="595"/>
      <c r="V20" s="595"/>
      <c r="W20" s="595"/>
      <c r="X20" s="595"/>
      <c r="Y20" s="595"/>
      <c r="Z20" s="596"/>
      <c r="AA20" s="710" t="s">
        <v>32</v>
      </c>
      <c r="AB20" s="711"/>
      <c r="AC20" s="711"/>
      <c r="AD20" s="712"/>
      <c r="AE20" s="11"/>
      <c r="AF20" s="12"/>
      <c r="AI20" s="134" t="s">
        <v>33</v>
      </c>
      <c r="AL20" s="6" t="s">
        <v>207</v>
      </c>
      <c r="AQ20" s="6" t="s">
        <v>4773</v>
      </c>
    </row>
    <row r="21" spans="2:43" ht="17.25" customHeight="1">
      <c r="B21" s="10"/>
      <c r="C21" s="11"/>
      <c r="D21" s="11"/>
      <c r="E21" s="11"/>
      <c r="F21" s="11"/>
      <c r="G21" s="11"/>
      <c r="H21" s="11"/>
      <c r="I21" s="11"/>
      <c r="J21" s="11"/>
      <c r="K21" s="11"/>
      <c r="L21" s="11"/>
      <c r="M21" s="11"/>
      <c r="N21" s="11"/>
      <c r="O21" s="11"/>
      <c r="P21" s="11"/>
      <c r="Q21" s="672"/>
      <c r="R21" s="595" t="s">
        <v>116</v>
      </c>
      <c r="S21" s="595"/>
      <c r="T21" s="595"/>
      <c r="U21" s="595"/>
      <c r="V21" s="595"/>
      <c r="W21" s="595"/>
      <c r="X21" s="595"/>
      <c r="Y21" s="595"/>
      <c r="Z21" s="596"/>
      <c r="AA21" s="579" t="s">
        <v>4822</v>
      </c>
      <c r="AB21" s="580"/>
      <c r="AC21" s="580"/>
      <c r="AD21" s="581"/>
      <c r="AE21" s="11"/>
      <c r="AF21" s="12"/>
      <c r="AI21" s="134" t="s">
        <v>34</v>
      </c>
      <c r="AL21" s="6" t="s">
        <v>208</v>
      </c>
      <c r="AQ21" s="6" t="s">
        <v>4774</v>
      </c>
    </row>
    <row r="22" spans="2:43" ht="17.25" customHeight="1" thickBot="1">
      <c r="B22" s="10"/>
      <c r="C22" s="11"/>
      <c r="D22" s="11"/>
      <c r="E22" s="11"/>
      <c r="F22" s="11"/>
      <c r="G22" s="11"/>
      <c r="H22" s="11"/>
      <c r="I22" s="11"/>
      <c r="J22" s="11"/>
      <c r="K22" s="11"/>
      <c r="L22" s="11"/>
      <c r="M22" s="11"/>
      <c r="N22" s="11"/>
      <c r="O22" s="11"/>
      <c r="P22" s="11"/>
      <c r="Q22" s="673"/>
      <c r="R22" s="600" t="s">
        <v>26</v>
      </c>
      <c r="S22" s="600"/>
      <c r="T22" s="600"/>
      <c r="U22" s="600"/>
      <c r="V22" s="600"/>
      <c r="W22" s="600"/>
      <c r="X22" s="600"/>
      <c r="Y22" s="600"/>
      <c r="Z22" s="601"/>
      <c r="AA22" s="701" t="s">
        <v>28</v>
      </c>
      <c r="AB22" s="702"/>
      <c r="AC22" s="702"/>
      <c r="AD22" s="703"/>
      <c r="AE22" s="11"/>
      <c r="AF22" s="12"/>
      <c r="AI22" s="134" t="s">
        <v>35</v>
      </c>
      <c r="AL22" s="6" t="s">
        <v>209</v>
      </c>
      <c r="AQ22" s="6" t="s">
        <v>4775</v>
      </c>
    </row>
    <row r="23" spans="2:43" ht="17.25" customHeight="1">
      <c r="B23" s="10"/>
      <c r="C23" s="11"/>
      <c r="D23" s="11"/>
      <c r="E23" s="11"/>
      <c r="F23" s="11"/>
      <c r="G23" s="11"/>
      <c r="H23" s="11"/>
      <c r="I23" s="11"/>
      <c r="J23" s="11"/>
      <c r="K23" s="11"/>
      <c r="L23" s="11"/>
      <c r="M23" s="11"/>
      <c r="N23" s="11"/>
      <c r="O23" s="11"/>
      <c r="P23" s="11"/>
      <c r="Q23" s="112"/>
      <c r="R23" s="602"/>
      <c r="S23" s="602"/>
      <c r="T23" s="602"/>
      <c r="U23" s="602"/>
      <c r="V23" s="602"/>
      <c r="W23" s="602"/>
      <c r="X23" s="602"/>
      <c r="Y23" s="602"/>
      <c r="Z23" s="602"/>
      <c r="AA23" s="594"/>
      <c r="AB23" s="594"/>
      <c r="AC23" s="594"/>
      <c r="AD23" s="594"/>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09" t="s">
        <v>24</v>
      </c>
      <c r="E25" s="610"/>
      <c r="F25" s="610"/>
      <c r="G25" s="610"/>
      <c r="H25" s="610"/>
      <c r="I25" s="611"/>
      <c r="J25" s="603" t="s">
        <v>1029</v>
      </c>
      <c r="K25" s="604"/>
      <c r="L25" s="713">
        <v>0</v>
      </c>
      <c r="M25" s="713">
        <v>7</v>
      </c>
      <c r="N25" s="604" t="s">
        <v>18</v>
      </c>
      <c r="O25" s="604"/>
      <c r="P25" s="715">
        <v>1</v>
      </c>
      <c r="Q25" s="715">
        <v>1</v>
      </c>
      <c r="R25" s="634" t="s">
        <v>19</v>
      </c>
      <c r="S25" s="611"/>
      <c r="T25" s="11"/>
      <c r="U25" s="609" t="s">
        <v>25</v>
      </c>
      <c r="V25" s="610"/>
      <c r="W25" s="610"/>
      <c r="X25" s="610"/>
      <c r="Y25" s="610"/>
      <c r="Z25" s="611"/>
      <c r="AA25" s="717">
        <v>10</v>
      </c>
      <c r="AB25" s="718"/>
      <c r="AC25" s="718"/>
      <c r="AD25" s="719"/>
      <c r="AE25" s="11"/>
      <c r="AF25" s="12"/>
      <c r="AI25" s="134" t="s">
        <v>38</v>
      </c>
      <c r="AL25" s="6" t="s">
        <v>27</v>
      </c>
    </row>
    <row r="26" spans="2:43" ht="17.25" customHeight="1" thickBot="1">
      <c r="B26" s="10"/>
      <c r="C26" s="11"/>
      <c r="D26" s="612"/>
      <c r="E26" s="613"/>
      <c r="F26" s="613"/>
      <c r="G26" s="613"/>
      <c r="H26" s="613"/>
      <c r="I26" s="614"/>
      <c r="J26" s="606"/>
      <c r="K26" s="607"/>
      <c r="L26" s="714"/>
      <c r="M26" s="714"/>
      <c r="N26" s="607"/>
      <c r="O26" s="607"/>
      <c r="P26" s="716"/>
      <c r="Q26" s="716"/>
      <c r="R26" s="635"/>
      <c r="S26" s="614"/>
      <c r="T26" s="11"/>
      <c r="U26" s="612"/>
      <c r="V26" s="613"/>
      <c r="W26" s="613"/>
      <c r="X26" s="613"/>
      <c r="Y26" s="613"/>
      <c r="Z26" s="614"/>
      <c r="AA26" s="720"/>
      <c r="AB26" s="721"/>
      <c r="AC26" s="721"/>
      <c r="AD26" s="72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3" t="s">
        <v>20</v>
      </c>
      <c r="E28" s="604"/>
      <c r="F28" s="604"/>
      <c r="G28" s="605"/>
      <c r="H28" s="57"/>
      <c r="I28" s="31"/>
      <c r="J28" s="30"/>
      <c r="K28" s="31"/>
      <c r="L28" s="679" t="s">
        <v>41</v>
      </c>
      <c r="M28" s="680"/>
      <c r="N28" s="30"/>
      <c r="O28" s="31"/>
      <c r="P28" s="30"/>
      <c r="Q28" s="31"/>
      <c r="R28" s="679" t="s">
        <v>42</v>
      </c>
      <c r="S28" s="680"/>
      <c r="T28" s="30"/>
      <c r="U28" s="31"/>
      <c r="V28" s="30"/>
      <c r="W28" s="31"/>
      <c r="X28" s="677" t="s">
        <v>21</v>
      </c>
      <c r="Y28" s="678"/>
      <c r="Z28" s="11"/>
      <c r="AA28" s="11"/>
      <c r="AB28" s="11"/>
      <c r="AC28" s="11"/>
      <c r="AD28" s="11"/>
      <c r="AE28" s="11"/>
      <c r="AF28" s="12"/>
    </row>
    <row r="29" spans="2:43" ht="41.25" customHeight="1" thickBot="1">
      <c r="B29" s="10"/>
      <c r="C29" s="11"/>
      <c r="D29" s="606"/>
      <c r="E29" s="607"/>
      <c r="F29" s="607"/>
      <c r="G29" s="608"/>
      <c r="H29" s="615"/>
      <c r="I29" s="616"/>
      <c r="J29" s="638"/>
      <c r="K29" s="616"/>
      <c r="L29" s="723" t="s">
        <v>4838</v>
      </c>
      <c r="M29" s="724"/>
      <c r="N29" s="723">
        <v>1</v>
      </c>
      <c r="O29" s="724"/>
      <c r="P29" s="723">
        <v>0</v>
      </c>
      <c r="Q29" s="724"/>
      <c r="R29" s="723">
        <v>0</v>
      </c>
      <c r="S29" s="724"/>
      <c r="T29" s="723">
        <v>0</v>
      </c>
      <c r="U29" s="724"/>
      <c r="V29" s="723">
        <v>0</v>
      </c>
      <c r="W29" s="724"/>
      <c r="X29" s="731">
        <v>0</v>
      </c>
      <c r="Y29" s="732"/>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09" t="s">
        <v>68</v>
      </c>
      <c r="O32" s="610"/>
      <c r="P32" s="610"/>
      <c r="Q32" s="610"/>
      <c r="R32" s="611"/>
      <c r="S32" s="617" t="s">
        <v>66</v>
      </c>
      <c r="T32" s="618"/>
      <c r="U32" s="618"/>
      <c r="V32" s="619"/>
      <c r="W32" s="725" t="s">
        <v>4839</v>
      </c>
      <c r="X32" s="726"/>
      <c r="Y32" s="726"/>
      <c r="Z32" s="726"/>
      <c r="AA32" s="726"/>
      <c r="AB32" s="726"/>
      <c r="AC32" s="726"/>
      <c r="AD32" s="727"/>
      <c r="AE32" s="16"/>
      <c r="AF32" s="12"/>
    </row>
    <row r="33" spans="2:32" ht="24.75" customHeight="1" thickBot="1">
      <c r="B33" s="10"/>
      <c r="C33" s="11"/>
      <c r="D33" s="19"/>
      <c r="E33" s="17"/>
      <c r="F33" s="17"/>
      <c r="G33" s="17"/>
      <c r="H33" s="17"/>
      <c r="I33" s="17"/>
      <c r="J33" s="17"/>
      <c r="K33" s="18"/>
      <c r="L33" s="18"/>
      <c r="M33" s="18"/>
      <c r="N33" s="612"/>
      <c r="O33" s="613"/>
      <c r="P33" s="613"/>
      <c r="Q33" s="613"/>
      <c r="R33" s="614"/>
      <c r="S33" s="620" t="s">
        <v>67</v>
      </c>
      <c r="T33" s="621"/>
      <c r="U33" s="621"/>
      <c r="V33" s="622"/>
      <c r="W33" s="728" t="s">
        <v>4840</v>
      </c>
      <c r="X33" s="729"/>
      <c r="Y33" s="729"/>
      <c r="Z33" s="729"/>
      <c r="AA33" s="729"/>
      <c r="AB33" s="729"/>
      <c r="AC33" s="729"/>
      <c r="AD33" s="730"/>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N32:R33"/>
    <mergeCell ref="S32:V32"/>
    <mergeCell ref="W32:AD32"/>
    <mergeCell ref="S33:V33"/>
    <mergeCell ref="W33:AD33"/>
    <mergeCell ref="D28:G29"/>
    <mergeCell ref="L28:M28"/>
    <mergeCell ref="R28:S28"/>
    <mergeCell ref="X28:Y28"/>
    <mergeCell ref="H29:I29"/>
    <mergeCell ref="J29:K29"/>
    <mergeCell ref="L29:M29"/>
    <mergeCell ref="N29:O29"/>
    <mergeCell ref="P29:Q29"/>
    <mergeCell ref="R29:S29"/>
    <mergeCell ref="T29:U29"/>
    <mergeCell ref="V29:W29"/>
    <mergeCell ref="X29:Y29"/>
    <mergeCell ref="R23:Z23"/>
    <mergeCell ref="AA23:AD23"/>
    <mergeCell ref="D25:I26"/>
    <mergeCell ref="J25:K26"/>
    <mergeCell ref="L25:L26"/>
    <mergeCell ref="M25:M26"/>
    <mergeCell ref="N25:O26"/>
    <mergeCell ref="P25:P26"/>
    <mergeCell ref="Q25:Q26"/>
    <mergeCell ref="R25:S26"/>
    <mergeCell ref="U25:Z26"/>
    <mergeCell ref="AA25:AD26"/>
    <mergeCell ref="Q15:Q22"/>
    <mergeCell ref="R15:T15"/>
    <mergeCell ref="R16:T18"/>
    <mergeCell ref="U16:AD18"/>
    <mergeCell ref="R19:T19"/>
    <mergeCell ref="R22:Z22"/>
    <mergeCell ref="AA22:AD22"/>
    <mergeCell ref="U19:AD19"/>
    <mergeCell ref="R20:Z20"/>
    <mergeCell ref="AA20:AD20"/>
    <mergeCell ref="R21:Z21"/>
    <mergeCell ref="AA21:AD21"/>
    <mergeCell ref="C3:AD4"/>
    <mergeCell ref="V5:W5"/>
    <mergeCell ref="Y5:Z5"/>
    <mergeCell ref="AB5:AC5"/>
    <mergeCell ref="Q6:Q13"/>
    <mergeCell ref="R6:T8"/>
    <mergeCell ref="U6:AD8"/>
    <mergeCell ref="F7:M7"/>
    <mergeCell ref="F9:M9"/>
    <mergeCell ref="R9:T11"/>
    <mergeCell ref="U9:AD11"/>
    <mergeCell ref="R12:T13"/>
    <mergeCell ref="U12:W13"/>
    <mergeCell ref="X12:AC13"/>
    <mergeCell ref="AD12:AD13"/>
  </mergeCells>
  <phoneticPr fontId="22"/>
  <dataValidations count="3">
    <dataValidation type="list" allowBlank="1" showInputMessage="1" showErrorMessage="1" sqref="AA23:AD23" xr:uid="{7B6E5991-BFC3-4200-A1D9-2C77CF5AA79B}">
      <formula1>$AQ$14:$AQ$22</formula1>
    </dataValidation>
    <dataValidation type="list" allowBlank="1" showInputMessage="1" showErrorMessage="1" sqref="AA22:AD22" xr:uid="{288D11DA-D45E-46AB-8945-071BEAC5D6C9}">
      <formula1>$AL$25:$AL$26</formula1>
    </dataValidation>
    <dataValidation type="list" allowBlank="1" showInputMessage="1" showErrorMessage="1" sqref="AA20:AD20" xr:uid="{8AB45ACE-215C-4ECB-83E8-ED3D53F1CDDB}">
      <formula1>$AI$19:$AI$26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39" t="s">
        <v>724</v>
      </c>
      <c r="D3" s="640"/>
      <c r="E3" s="640"/>
      <c r="F3" s="640"/>
      <c r="G3" s="640"/>
      <c r="H3" s="640"/>
      <c r="I3" s="640"/>
      <c r="J3" s="640"/>
      <c r="K3" s="640"/>
      <c r="L3" s="640"/>
      <c r="M3" s="640"/>
      <c r="N3" s="640"/>
      <c r="O3" s="640"/>
      <c r="P3" s="640"/>
      <c r="Q3" s="640"/>
      <c r="R3" s="640"/>
      <c r="S3" s="640"/>
      <c r="T3" s="640"/>
      <c r="U3" s="640"/>
      <c r="V3" s="640"/>
      <c r="W3" s="640"/>
      <c r="X3" s="640"/>
      <c r="Y3" s="640"/>
      <c r="Z3" s="640"/>
      <c r="AA3" s="640"/>
      <c r="AB3" s="640"/>
      <c r="AC3" s="640"/>
      <c r="AD3" s="640"/>
      <c r="AE3" s="11"/>
      <c r="AF3" s="12"/>
    </row>
    <row r="4" spans="2:35" ht="25.5" customHeight="1">
      <c r="B4" s="1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3"/>
      <c r="W5" s="733"/>
      <c r="X5" s="11"/>
      <c r="Y5" s="733"/>
      <c r="Z5" s="733"/>
      <c r="AA5" s="11"/>
      <c r="AB5" s="733"/>
      <c r="AC5" s="733"/>
      <c r="AD5" s="11"/>
      <c r="AE5" s="11"/>
      <c r="AF5" s="12"/>
    </row>
    <row r="6" spans="2:35" ht="17.25" customHeight="1">
      <c r="B6" s="10"/>
      <c r="C6" s="11"/>
      <c r="D6" s="11"/>
      <c r="E6" s="11"/>
      <c r="F6" s="674"/>
      <c r="G6" s="674"/>
      <c r="H6" s="674"/>
      <c r="I6" s="674"/>
      <c r="J6" s="674"/>
      <c r="K6" s="674"/>
      <c r="L6" s="674"/>
      <c r="M6" s="674"/>
      <c r="N6" s="13"/>
      <c r="O6" s="13"/>
      <c r="P6" s="11"/>
      <c r="Q6" s="11"/>
      <c r="R6" s="734" t="s">
        <v>95</v>
      </c>
      <c r="S6" s="735"/>
      <c r="T6" s="736"/>
      <c r="U6" s="661">
        <f>請求書!U9</f>
        <v>0</v>
      </c>
      <c r="V6" s="662"/>
      <c r="W6" s="662"/>
      <c r="X6" s="662"/>
      <c r="Y6" s="662"/>
      <c r="Z6" s="662"/>
      <c r="AA6" s="662"/>
      <c r="AB6" s="662"/>
      <c r="AC6" s="662"/>
      <c r="AD6" s="663"/>
      <c r="AE6" s="11"/>
      <c r="AF6" s="12"/>
    </row>
    <row r="7" spans="2:35" ht="17.25" customHeight="1">
      <c r="B7" s="10"/>
      <c r="C7" s="11"/>
      <c r="D7" s="11"/>
      <c r="E7" s="11"/>
      <c r="F7" s="11"/>
      <c r="G7" s="11"/>
      <c r="H7" s="11"/>
      <c r="I7" s="11"/>
      <c r="J7" s="11"/>
      <c r="K7" s="11"/>
      <c r="L7" s="11"/>
      <c r="M7" s="11"/>
      <c r="N7" s="11"/>
      <c r="O7" s="11"/>
      <c r="P7" s="11"/>
      <c r="Q7" s="11"/>
      <c r="R7" s="652"/>
      <c r="S7" s="583"/>
      <c r="T7" s="584"/>
      <c r="U7" s="664"/>
      <c r="V7" s="665"/>
      <c r="W7" s="665"/>
      <c r="X7" s="665"/>
      <c r="Y7" s="665"/>
      <c r="Z7" s="665"/>
      <c r="AA7" s="665"/>
      <c r="AB7" s="665"/>
      <c r="AC7" s="665"/>
      <c r="AD7" s="666"/>
      <c r="AE7" s="11"/>
      <c r="AF7" s="12"/>
    </row>
    <row r="8" spans="2:35" ht="17.25" customHeight="1" thickBot="1">
      <c r="B8" s="10"/>
      <c r="C8" s="11"/>
      <c r="D8" s="11"/>
      <c r="E8" s="11"/>
      <c r="F8" s="11"/>
      <c r="G8" s="11"/>
      <c r="H8" s="11"/>
      <c r="I8" s="11"/>
      <c r="J8" s="11"/>
      <c r="K8" s="11"/>
      <c r="L8" s="11"/>
      <c r="M8" s="11"/>
      <c r="N8" s="11"/>
      <c r="O8" s="11"/>
      <c r="P8" s="11"/>
      <c r="Q8" s="11"/>
      <c r="R8" s="652"/>
      <c r="S8" s="583"/>
      <c r="T8" s="584"/>
      <c r="U8" s="667"/>
      <c r="V8" s="668"/>
      <c r="W8" s="668"/>
      <c r="X8" s="668"/>
      <c r="Y8" s="668"/>
      <c r="Z8" s="668"/>
      <c r="AA8" s="668"/>
      <c r="AB8" s="668"/>
      <c r="AC8" s="668"/>
      <c r="AD8" s="669"/>
      <c r="AE8" s="11"/>
      <c r="AF8" s="12"/>
    </row>
    <row r="9" spans="2:35" ht="17.25" customHeight="1">
      <c r="B9" s="10"/>
      <c r="C9" s="11"/>
      <c r="D9" s="13"/>
      <c r="E9" s="13"/>
      <c r="F9" s="13"/>
      <c r="G9" s="13"/>
      <c r="H9" s="13"/>
      <c r="I9" s="13"/>
      <c r="J9" s="13"/>
      <c r="K9" s="13"/>
      <c r="L9" s="13"/>
      <c r="M9" s="11"/>
      <c r="N9" s="11"/>
      <c r="O9" s="11"/>
      <c r="P9" s="11"/>
      <c r="Q9" s="13"/>
      <c r="R9" s="741" t="s">
        <v>14</v>
      </c>
      <c r="S9" s="641"/>
      <c r="T9" s="642"/>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2" t="s">
        <v>97</v>
      </c>
      <c r="S10" s="583"/>
      <c r="T10" s="584"/>
      <c r="U10" s="742">
        <f>請求書!U16</f>
        <v>0</v>
      </c>
      <c r="V10" s="743"/>
      <c r="W10" s="743"/>
      <c r="X10" s="743"/>
      <c r="Y10" s="743"/>
      <c r="Z10" s="743"/>
      <c r="AA10" s="743"/>
      <c r="AB10" s="743"/>
      <c r="AC10" s="743"/>
      <c r="AD10" s="744"/>
      <c r="AE10" s="11"/>
      <c r="AF10" s="12"/>
    </row>
    <row r="11" spans="2:35" ht="17.25" customHeight="1">
      <c r="B11" s="10"/>
      <c r="C11" s="11"/>
      <c r="D11" s="11"/>
      <c r="E11" s="11"/>
      <c r="F11" s="11"/>
      <c r="G11" s="11"/>
      <c r="H11" s="11"/>
      <c r="I11" s="11"/>
      <c r="J11" s="11"/>
      <c r="K11" s="11"/>
      <c r="L11" s="11"/>
      <c r="M11" s="11"/>
      <c r="N11" s="11"/>
      <c r="O11" s="11"/>
      <c r="P11" s="11"/>
      <c r="Q11" s="11"/>
      <c r="R11" s="652"/>
      <c r="S11" s="583"/>
      <c r="T11" s="584"/>
      <c r="U11" s="664"/>
      <c r="V11" s="665"/>
      <c r="W11" s="665"/>
      <c r="X11" s="665"/>
      <c r="Y11" s="665"/>
      <c r="Z11" s="665"/>
      <c r="AA11" s="665"/>
      <c r="AB11" s="665"/>
      <c r="AC11" s="665"/>
      <c r="AD11" s="666"/>
      <c r="AE11" s="11"/>
      <c r="AF11" s="12"/>
    </row>
    <row r="12" spans="2:35" ht="17.25" customHeight="1">
      <c r="B12" s="10"/>
      <c r="C12" s="11"/>
      <c r="D12" s="11"/>
      <c r="E12" s="11"/>
      <c r="F12" s="11"/>
      <c r="G12" s="11"/>
      <c r="H12" s="11"/>
      <c r="I12" s="11"/>
      <c r="J12" s="11"/>
      <c r="K12" s="11"/>
      <c r="L12" s="11"/>
      <c r="M12" s="11"/>
      <c r="N12" s="11"/>
      <c r="O12" s="11"/>
      <c r="P12" s="11"/>
      <c r="Q12" s="11"/>
      <c r="R12" s="652"/>
      <c r="S12" s="583"/>
      <c r="T12" s="584"/>
      <c r="U12" s="667"/>
      <c r="V12" s="668"/>
      <c r="W12" s="668"/>
      <c r="X12" s="668"/>
      <c r="Y12" s="668"/>
      <c r="Z12" s="668"/>
      <c r="AA12" s="668"/>
      <c r="AB12" s="668"/>
      <c r="AC12" s="668"/>
      <c r="AD12" s="669"/>
      <c r="AE12" s="11"/>
      <c r="AF12" s="12"/>
    </row>
    <row r="13" spans="2:35" ht="17.25" customHeight="1" thickBot="1">
      <c r="B13" s="10"/>
      <c r="C13" s="11"/>
      <c r="D13" s="11"/>
      <c r="E13" s="11"/>
      <c r="F13" s="11"/>
      <c r="G13" s="11"/>
      <c r="H13" s="11"/>
      <c r="I13" s="11"/>
      <c r="J13" s="11"/>
      <c r="K13" s="11"/>
      <c r="L13" s="11"/>
      <c r="M13" s="11"/>
      <c r="N13" s="11"/>
      <c r="O13" s="11"/>
      <c r="P13" s="11"/>
      <c r="Q13" s="11"/>
      <c r="R13" s="737" t="s">
        <v>98</v>
      </c>
      <c r="S13" s="600"/>
      <c r="T13" s="600"/>
      <c r="U13" s="600"/>
      <c r="V13" s="600"/>
      <c r="W13" s="600"/>
      <c r="X13" s="600"/>
      <c r="Y13" s="600"/>
      <c r="Z13" s="601"/>
      <c r="AA13" s="738"/>
      <c r="AB13" s="739"/>
      <c r="AC13" s="739"/>
      <c r="AD13" s="740"/>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55" t="s">
        <v>61</v>
      </c>
      <c r="E16" s="745"/>
      <c r="F16" s="745"/>
      <c r="G16" s="745"/>
      <c r="H16" s="745"/>
      <c r="I16" s="745"/>
      <c r="J16" s="745"/>
      <c r="K16" s="745"/>
      <c r="L16" s="745"/>
      <c r="M16" s="745"/>
      <c r="N16" s="745"/>
      <c r="O16" s="745"/>
      <c r="P16" s="746"/>
      <c r="Q16" s="756" t="str">
        <f>請求書!J25</f>
        <v>令和</v>
      </c>
      <c r="R16" s="745"/>
      <c r="S16" s="245"/>
      <c r="T16" s="245"/>
      <c r="U16" s="745" t="s">
        <v>18</v>
      </c>
      <c r="V16" s="745"/>
      <c r="W16" s="245"/>
      <c r="X16" s="245"/>
      <c r="Y16" s="745" t="s">
        <v>22</v>
      </c>
      <c r="Z16" s="745"/>
      <c r="AA16" s="245"/>
      <c r="AB16" s="245"/>
      <c r="AC16" s="745" t="s">
        <v>23</v>
      </c>
      <c r="AD16" s="746"/>
      <c r="AE16" s="16"/>
      <c r="AF16" s="12"/>
    </row>
    <row r="17" spans="2:32" ht="14.4">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56" t="s">
        <v>725</v>
      </c>
      <c r="E24" s="745"/>
      <c r="F24" s="745"/>
      <c r="G24" s="745"/>
      <c r="H24" s="745"/>
      <c r="I24" s="745"/>
      <c r="J24" s="745"/>
      <c r="K24" s="763"/>
      <c r="L24" s="760">
        <f>ROUNDUP(AA13/30,0)</f>
        <v>0</v>
      </c>
      <c r="M24" s="761"/>
      <c r="N24" s="761"/>
      <c r="O24" s="761"/>
      <c r="P24" s="762"/>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47" t="s">
        <v>102</v>
      </c>
      <c r="E26" s="748"/>
      <c r="F26" s="748"/>
      <c r="G26" s="748"/>
      <c r="H26" s="748"/>
      <c r="I26" s="748" t="s">
        <v>101</v>
      </c>
      <c r="J26" s="748"/>
      <c r="K26" s="748"/>
      <c r="L26" s="748"/>
      <c r="M26" s="748"/>
      <c r="N26" s="749" t="s">
        <v>726</v>
      </c>
      <c r="O26" s="750"/>
      <c r="P26" s="750"/>
      <c r="Q26" s="750"/>
      <c r="R26" s="750"/>
      <c r="S26" s="750"/>
      <c r="T26" s="750"/>
      <c r="U26" s="750"/>
      <c r="V26" s="750"/>
      <c r="W26" s="750"/>
      <c r="X26" s="750"/>
      <c r="Y26" s="750"/>
      <c r="Z26" s="750"/>
      <c r="AA26" s="750"/>
      <c r="AB26" s="750"/>
      <c r="AC26" s="750"/>
      <c r="AD26" s="751"/>
      <c r="AE26" s="16"/>
      <c r="AF26" s="12"/>
    </row>
    <row r="27" spans="2:32" ht="18" customHeight="1">
      <c r="B27" s="10"/>
      <c r="C27" s="11"/>
      <c r="D27" s="773"/>
      <c r="E27" s="774"/>
      <c r="F27" s="774"/>
      <c r="G27" s="774"/>
      <c r="H27" s="775"/>
      <c r="I27" s="764"/>
      <c r="J27" s="765"/>
      <c r="K27" s="765"/>
      <c r="L27" s="765"/>
      <c r="M27" s="766"/>
      <c r="N27" s="752"/>
      <c r="O27" s="753"/>
      <c r="P27" s="753"/>
      <c r="Q27" s="753"/>
      <c r="R27" s="753"/>
      <c r="S27" s="753"/>
      <c r="T27" s="753"/>
      <c r="U27" s="753"/>
      <c r="V27" s="753"/>
      <c r="W27" s="753"/>
      <c r="X27" s="753"/>
      <c r="Y27" s="753"/>
      <c r="Z27" s="753"/>
      <c r="AA27" s="753"/>
      <c r="AB27" s="753"/>
      <c r="AC27" s="753"/>
      <c r="AD27" s="754"/>
      <c r="AE27" s="16"/>
      <c r="AF27" s="12"/>
    </row>
    <row r="28" spans="2:32" ht="18" customHeight="1">
      <c r="B28" s="10"/>
      <c r="C28" s="11"/>
      <c r="D28" s="776"/>
      <c r="E28" s="777"/>
      <c r="F28" s="777"/>
      <c r="G28" s="777"/>
      <c r="H28" s="778"/>
      <c r="I28" s="767"/>
      <c r="J28" s="768"/>
      <c r="K28" s="768"/>
      <c r="L28" s="768"/>
      <c r="M28" s="769"/>
      <c r="N28" s="782"/>
      <c r="O28" s="783"/>
      <c r="P28" s="783"/>
      <c r="Q28" s="783"/>
      <c r="R28" s="783"/>
      <c r="S28" s="783"/>
      <c r="T28" s="783"/>
      <c r="U28" s="783"/>
      <c r="V28" s="783"/>
      <c r="W28" s="783"/>
      <c r="X28" s="783"/>
      <c r="Y28" s="783"/>
      <c r="Z28" s="783"/>
      <c r="AA28" s="783"/>
      <c r="AB28" s="783"/>
      <c r="AC28" s="783"/>
      <c r="AD28" s="784"/>
      <c r="AE28" s="16"/>
      <c r="AF28" s="12"/>
    </row>
    <row r="29" spans="2:32" ht="39.75" customHeight="1">
      <c r="B29" s="10"/>
      <c r="C29" s="11"/>
      <c r="D29" s="779"/>
      <c r="E29" s="780"/>
      <c r="F29" s="780"/>
      <c r="G29" s="780"/>
      <c r="H29" s="781"/>
      <c r="I29" s="770"/>
      <c r="J29" s="771"/>
      <c r="K29" s="771"/>
      <c r="L29" s="771"/>
      <c r="M29" s="772"/>
      <c r="N29" s="757"/>
      <c r="O29" s="758"/>
      <c r="P29" s="758"/>
      <c r="Q29" s="758"/>
      <c r="R29" s="758"/>
      <c r="S29" s="758"/>
      <c r="T29" s="758"/>
      <c r="U29" s="758"/>
      <c r="V29" s="758"/>
      <c r="W29" s="758"/>
      <c r="X29" s="758"/>
      <c r="Y29" s="758"/>
      <c r="Z29" s="758"/>
      <c r="AA29" s="758"/>
      <c r="AB29" s="758"/>
      <c r="AC29" s="758"/>
      <c r="AD29" s="759"/>
      <c r="AE29" s="16"/>
      <c r="AF29" s="12"/>
    </row>
    <row r="30" spans="2:32" ht="18" customHeight="1">
      <c r="B30" s="10"/>
      <c r="C30" s="11"/>
      <c r="D30" s="776"/>
      <c r="E30" s="777"/>
      <c r="F30" s="777"/>
      <c r="G30" s="777"/>
      <c r="H30" s="778"/>
      <c r="I30" s="767"/>
      <c r="J30" s="768"/>
      <c r="K30" s="768"/>
      <c r="L30" s="768"/>
      <c r="M30" s="769"/>
      <c r="N30" s="785"/>
      <c r="O30" s="786"/>
      <c r="P30" s="786"/>
      <c r="Q30" s="786"/>
      <c r="R30" s="786"/>
      <c r="S30" s="786"/>
      <c r="T30" s="786"/>
      <c r="U30" s="786"/>
      <c r="V30" s="786"/>
      <c r="W30" s="786"/>
      <c r="X30" s="786"/>
      <c r="Y30" s="786"/>
      <c r="Z30" s="786"/>
      <c r="AA30" s="786"/>
      <c r="AB30" s="786"/>
      <c r="AC30" s="786"/>
      <c r="AD30" s="787"/>
      <c r="AE30" s="16"/>
      <c r="AF30" s="12"/>
    </row>
    <row r="31" spans="2:32" ht="18" customHeight="1">
      <c r="B31" s="10"/>
      <c r="C31" s="11"/>
      <c r="D31" s="776"/>
      <c r="E31" s="777"/>
      <c r="F31" s="777"/>
      <c r="G31" s="777"/>
      <c r="H31" s="778"/>
      <c r="I31" s="767"/>
      <c r="J31" s="768"/>
      <c r="K31" s="768"/>
      <c r="L31" s="768"/>
      <c r="M31" s="769"/>
      <c r="N31" s="782"/>
      <c r="O31" s="783"/>
      <c r="P31" s="783"/>
      <c r="Q31" s="783"/>
      <c r="R31" s="783"/>
      <c r="S31" s="783"/>
      <c r="T31" s="783"/>
      <c r="U31" s="783"/>
      <c r="V31" s="783"/>
      <c r="W31" s="783"/>
      <c r="X31" s="783"/>
      <c r="Y31" s="783"/>
      <c r="Z31" s="783"/>
      <c r="AA31" s="783"/>
      <c r="AB31" s="783"/>
      <c r="AC31" s="783"/>
      <c r="AD31" s="784"/>
      <c r="AE31" s="16"/>
      <c r="AF31" s="12"/>
    </row>
    <row r="32" spans="2:32" ht="39.75" customHeight="1">
      <c r="B32" s="10"/>
      <c r="C32" s="11"/>
      <c r="D32" s="779"/>
      <c r="E32" s="780"/>
      <c r="F32" s="780"/>
      <c r="G32" s="780"/>
      <c r="H32" s="781"/>
      <c r="I32" s="770"/>
      <c r="J32" s="771"/>
      <c r="K32" s="771"/>
      <c r="L32" s="771"/>
      <c r="M32" s="772"/>
      <c r="N32" s="757"/>
      <c r="O32" s="758"/>
      <c r="P32" s="758"/>
      <c r="Q32" s="758"/>
      <c r="R32" s="758"/>
      <c r="S32" s="758"/>
      <c r="T32" s="758"/>
      <c r="U32" s="758"/>
      <c r="V32" s="758"/>
      <c r="W32" s="758"/>
      <c r="X32" s="758"/>
      <c r="Y32" s="758"/>
      <c r="Z32" s="758"/>
      <c r="AA32" s="758"/>
      <c r="AB32" s="758"/>
      <c r="AC32" s="758"/>
      <c r="AD32" s="759"/>
      <c r="AE32" s="16"/>
      <c r="AF32" s="12"/>
    </row>
    <row r="33" spans="2:32" ht="18" customHeight="1">
      <c r="B33" s="10"/>
      <c r="C33" s="11"/>
      <c r="D33" s="776"/>
      <c r="E33" s="777"/>
      <c r="F33" s="777"/>
      <c r="G33" s="777"/>
      <c r="H33" s="778"/>
      <c r="I33" s="767"/>
      <c r="J33" s="768"/>
      <c r="K33" s="768"/>
      <c r="L33" s="768"/>
      <c r="M33" s="769"/>
      <c r="N33" s="785"/>
      <c r="O33" s="786"/>
      <c r="P33" s="786"/>
      <c r="Q33" s="786"/>
      <c r="R33" s="786"/>
      <c r="S33" s="786"/>
      <c r="T33" s="786"/>
      <c r="U33" s="786"/>
      <c r="V33" s="786"/>
      <c r="W33" s="786"/>
      <c r="X33" s="786"/>
      <c r="Y33" s="786"/>
      <c r="Z33" s="786"/>
      <c r="AA33" s="786"/>
      <c r="AB33" s="786"/>
      <c r="AC33" s="786"/>
      <c r="AD33" s="787"/>
      <c r="AE33" s="16"/>
      <c r="AF33" s="12"/>
    </row>
    <row r="34" spans="2:32" ht="18" customHeight="1">
      <c r="B34" s="10"/>
      <c r="C34" s="11"/>
      <c r="D34" s="776"/>
      <c r="E34" s="777"/>
      <c r="F34" s="777"/>
      <c r="G34" s="777"/>
      <c r="H34" s="778"/>
      <c r="I34" s="767"/>
      <c r="J34" s="768"/>
      <c r="K34" s="768"/>
      <c r="L34" s="768"/>
      <c r="M34" s="769"/>
      <c r="N34" s="782"/>
      <c r="O34" s="783"/>
      <c r="P34" s="783"/>
      <c r="Q34" s="783"/>
      <c r="R34" s="783"/>
      <c r="S34" s="783"/>
      <c r="T34" s="783"/>
      <c r="U34" s="783"/>
      <c r="V34" s="783"/>
      <c r="W34" s="783"/>
      <c r="X34" s="783"/>
      <c r="Y34" s="783"/>
      <c r="Z34" s="783"/>
      <c r="AA34" s="783"/>
      <c r="AB34" s="783"/>
      <c r="AC34" s="783"/>
      <c r="AD34" s="784"/>
      <c r="AE34" s="16"/>
      <c r="AF34" s="12"/>
    </row>
    <row r="35" spans="2:32" ht="39.75" customHeight="1">
      <c r="B35" s="10"/>
      <c r="C35" s="11"/>
      <c r="D35" s="779"/>
      <c r="E35" s="780"/>
      <c r="F35" s="780"/>
      <c r="G35" s="780"/>
      <c r="H35" s="781"/>
      <c r="I35" s="770"/>
      <c r="J35" s="771"/>
      <c r="K35" s="771"/>
      <c r="L35" s="771"/>
      <c r="M35" s="772"/>
      <c r="N35" s="757"/>
      <c r="O35" s="758"/>
      <c r="P35" s="758"/>
      <c r="Q35" s="758"/>
      <c r="R35" s="758"/>
      <c r="S35" s="758"/>
      <c r="T35" s="758"/>
      <c r="U35" s="758"/>
      <c r="V35" s="758"/>
      <c r="W35" s="758"/>
      <c r="X35" s="758"/>
      <c r="Y35" s="758"/>
      <c r="Z35" s="758"/>
      <c r="AA35" s="758"/>
      <c r="AB35" s="758"/>
      <c r="AC35" s="758"/>
      <c r="AD35" s="759"/>
      <c r="AE35" s="16"/>
      <c r="AF35" s="12"/>
    </row>
    <row r="36" spans="2:32" ht="18" customHeight="1">
      <c r="B36" s="10"/>
      <c r="C36" s="11"/>
      <c r="D36" s="776"/>
      <c r="E36" s="777"/>
      <c r="F36" s="777"/>
      <c r="G36" s="777"/>
      <c r="H36" s="778"/>
      <c r="I36" s="767"/>
      <c r="J36" s="768"/>
      <c r="K36" s="768"/>
      <c r="L36" s="768"/>
      <c r="M36" s="769"/>
      <c r="N36" s="785"/>
      <c r="O36" s="786"/>
      <c r="P36" s="786"/>
      <c r="Q36" s="786"/>
      <c r="R36" s="786"/>
      <c r="S36" s="786"/>
      <c r="T36" s="786"/>
      <c r="U36" s="786"/>
      <c r="V36" s="786"/>
      <c r="W36" s="786"/>
      <c r="X36" s="786"/>
      <c r="Y36" s="786"/>
      <c r="Z36" s="786"/>
      <c r="AA36" s="786"/>
      <c r="AB36" s="786"/>
      <c r="AC36" s="786"/>
      <c r="AD36" s="787"/>
      <c r="AE36" s="16"/>
      <c r="AF36" s="12"/>
    </row>
    <row r="37" spans="2:32" ht="18" customHeight="1">
      <c r="B37" s="10"/>
      <c r="C37" s="11"/>
      <c r="D37" s="776"/>
      <c r="E37" s="777"/>
      <c r="F37" s="777"/>
      <c r="G37" s="777"/>
      <c r="H37" s="778"/>
      <c r="I37" s="767"/>
      <c r="J37" s="768"/>
      <c r="K37" s="768"/>
      <c r="L37" s="768"/>
      <c r="M37" s="769"/>
      <c r="N37" s="782"/>
      <c r="O37" s="783"/>
      <c r="P37" s="783"/>
      <c r="Q37" s="783"/>
      <c r="R37" s="783"/>
      <c r="S37" s="783"/>
      <c r="T37" s="783"/>
      <c r="U37" s="783"/>
      <c r="V37" s="783"/>
      <c r="W37" s="783"/>
      <c r="X37" s="783"/>
      <c r="Y37" s="783"/>
      <c r="Z37" s="783"/>
      <c r="AA37" s="783"/>
      <c r="AB37" s="783"/>
      <c r="AC37" s="783"/>
      <c r="AD37" s="784"/>
      <c r="AE37" s="16"/>
      <c r="AF37" s="12"/>
    </row>
    <row r="38" spans="2:32" ht="39.75" customHeight="1" thickBot="1">
      <c r="B38" s="10"/>
      <c r="C38" s="11"/>
      <c r="D38" s="788"/>
      <c r="E38" s="789"/>
      <c r="F38" s="789"/>
      <c r="G38" s="789"/>
      <c r="H38" s="790"/>
      <c r="I38" s="791"/>
      <c r="J38" s="792"/>
      <c r="K38" s="792"/>
      <c r="L38" s="792"/>
      <c r="M38" s="793"/>
      <c r="N38" s="794"/>
      <c r="O38" s="795"/>
      <c r="P38" s="795"/>
      <c r="Q38" s="795"/>
      <c r="R38" s="795"/>
      <c r="S38" s="795"/>
      <c r="T38" s="795"/>
      <c r="U38" s="795"/>
      <c r="V38" s="795"/>
      <c r="W38" s="795"/>
      <c r="X38" s="795"/>
      <c r="Y38" s="795"/>
      <c r="Z38" s="795"/>
      <c r="AA38" s="795"/>
      <c r="AB38" s="795"/>
      <c r="AC38" s="795"/>
      <c r="AD38" s="796"/>
      <c r="AE38" s="16"/>
      <c r="AF38" s="12"/>
    </row>
    <row r="39" spans="2:32" ht="14.4">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859</v>
      </c>
      <c r="F1" s="196"/>
    </row>
    <row r="2" spans="1:34" ht="13.5" customHeight="1">
      <c r="A2" s="840"/>
      <c r="B2" s="811" t="s">
        <v>830</v>
      </c>
      <c r="C2" s="811" t="s">
        <v>831</v>
      </c>
      <c r="D2" s="797" t="s">
        <v>832</v>
      </c>
      <c r="E2" s="797" t="s">
        <v>833</v>
      </c>
      <c r="F2" s="811" t="s">
        <v>224</v>
      </c>
      <c r="G2" s="797" t="s">
        <v>834</v>
      </c>
      <c r="H2" s="842" t="s">
        <v>4779</v>
      </c>
      <c r="I2" s="806" t="s">
        <v>212</v>
      </c>
      <c r="J2" s="844"/>
      <c r="K2" s="807"/>
      <c r="L2" s="821" t="s">
        <v>856</v>
      </c>
      <c r="M2" s="836"/>
      <c r="N2" s="822"/>
      <c r="O2" s="821" t="s">
        <v>857</v>
      </c>
      <c r="P2" s="836"/>
      <c r="Q2" s="822"/>
      <c r="R2" s="837" t="s">
        <v>4777</v>
      </c>
      <c r="S2" s="838"/>
      <c r="T2" s="839"/>
      <c r="U2" s="837" t="s">
        <v>4778</v>
      </c>
      <c r="V2" s="838"/>
      <c r="W2" s="839"/>
      <c r="X2" s="806" t="s">
        <v>835</v>
      </c>
      <c r="Y2" s="807"/>
      <c r="Z2" s="821" t="s">
        <v>852</v>
      </c>
      <c r="AA2" s="822"/>
      <c r="AB2" s="806" t="s">
        <v>214</v>
      </c>
      <c r="AC2" s="807"/>
      <c r="AD2" s="819" t="s">
        <v>216</v>
      </c>
      <c r="AE2" s="820"/>
      <c r="AF2" s="221" t="s">
        <v>217</v>
      </c>
      <c r="AG2" s="813" t="s">
        <v>860</v>
      </c>
      <c r="AH2" s="814"/>
    </row>
    <row r="3" spans="1:34">
      <c r="A3" s="841"/>
      <c r="B3" s="812"/>
      <c r="C3" s="812"/>
      <c r="D3" s="798"/>
      <c r="E3" s="798"/>
      <c r="F3" s="812"/>
      <c r="G3" s="798"/>
      <c r="H3" s="843"/>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838</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839</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840</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841</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842</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843</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844</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845</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846</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99" t="s">
        <v>225</v>
      </c>
      <c r="B14" s="800"/>
      <c r="C14" s="800"/>
      <c r="D14" s="800"/>
      <c r="E14" s="800"/>
      <c r="F14" s="800"/>
      <c r="G14" s="800"/>
      <c r="H14" s="801"/>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SUM(W4:W13)</f>
        <v>0</v>
      </c>
      <c r="X14" s="205">
        <f>SUM(X4:X13)</f>
        <v>0</v>
      </c>
      <c r="Y14" s="202">
        <f>SUM(Y4:Y13)</f>
        <v>0</v>
      </c>
      <c r="Z14" s="205">
        <f>SUM(Z4:Z13)</f>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220</v>
      </c>
      <c r="B16" s="196"/>
      <c r="C16" s="196"/>
      <c r="D16" s="196"/>
      <c r="AD16" s="815" t="s">
        <v>862</v>
      </c>
      <c r="AE16" s="816"/>
      <c r="AF16" s="815" t="s">
        <v>860</v>
      </c>
      <c r="AG16" s="816"/>
    </row>
    <row r="17" spans="1:33" ht="13.5" customHeight="1">
      <c r="A17" s="840"/>
      <c r="B17" s="811" t="s">
        <v>848</v>
      </c>
      <c r="C17" s="811" t="s">
        <v>831</v>
      </c>
      <c r="D17" s="797" t="s">
        <v>832</v>
      </c>
      <c r="E17" s="811" t="s">
        <v>849</v>
      </c>
      <c r="F17" s="811" t="s">
        <v>224</v>
      </c>
      <c r="G17" s="222" t="s">
        <v>223</v>
      </c>
      <c r="H17" s="799" t="s">
        <v>222</v>
      </c>
      <c r="I17" s="800"/>
      <c r="J17" s="801"/>
      <c r="K17" s="799" t="s">
        <v>214</v>
      </c>
      <c r="L17" s="800"/>
      <c r="M17" s="801"/>
      <c r="AD17" s="817"/>
      <c r="AE17" s="818"/>
      <c r="AF17" s="246"/>
      <c r="AG17" s="247" t="s">
        <v>861</v>
      </c>
    </row>
    <row r="18" spans="1:33">
      <c r="A18" s="841"/>
      <c r="B18" s="812"/>
      <c r="C18" s="812"/>
      <c r="D18" s="798"/>
      <c r="E18" s="812"/>
      <c r="F18" s="812"/>
      <c r="G18" s="223" t="s">
        <v>213</v>
      </c>
      <c r="H18" s="223" t="s">
        <v>215</v>
      </c>
      <c r="I18" s="799" t="s">
        <v>213</v>
      </c>
      <c r="J18" s="801"/>
      <c r="K18" s="223" t="s">
        <v>215</v>
      </c>
      <c r="L18" s="799" t="s">
        <v>213</v>
      </c>
      <c r="M18" s="801"/>
      <c r="AD18" s="802" t="str">
        <f>E4</f>
        <v/>
      </c>
      <c r="AE18" s="803"/>
      <c r="AF18" s="248">
        <f>AG4</f>
        <v>0</v>
      </c>
      <c r="AG18" s="248">
        <f>AH4</f>
        <v>0</v>
      </c>
    </row>
    <row r="19" spans="1:33">
      <c r="A19" s="811" t="s">
        <v>837</v>
      </c>
      <c r="B19" s="207">
        <f>'明細書 (通過型①)'!I9</f>
        <v>0</v>
      </c>
      <c r="C19" s="206" t="str">
        <f>C4</f>
        <v>日中サービス支援型</v>
      </c>
      <c r="D19" s="198" t="str">
        <f>D4</f>
        <v>5対1</v>
      </c>
      <c r="E19" s="198" t="s">
        <v>221</v>
      </c>
      <c r="F19" s="209">
        <f>'明細書 (通過型①)'!$AE$15</f>
        <v>0</v>
      </c>
      <c r="G19" s="210">
        <f>'明細書 (通過型①)'!$AD$24</f>
        <v>0</v>
      </c>
      <c r="H19" s="222" t="s">
        <v>847</v>
      </c>
      <c r="I19" s="806" t="s">
        <v>847</v>
      </c>
      <c r="J19" s="807"/>
      <c r="K19" s="222" t="s">
        <v>847</v>
      </c>
      <c r="L19" s="806" t="s">
        <v>847</v>
      </c>
      <c r="M19" s="807"/>
      <c r="AD19" s="802" t="str">
        <f>E5</f>
        <v/>
      </c>
      <c r="AE19" s="803"/>
      <c r="AF19" s="248">
        <f>AG5</f>
        <v>0</v>
      </c>
      <c r="AG19" s="248">
        <f t="shared" ref="AF19:AG27" si="7">AH5</f>
        <v>0</v>
      </c>
    </row>
    <row r="20" spans="1:33">
      <c r="A20" s="812"/>
      <c r="B20" s="208">
        <f>B19</f>
        <v>0</v>
      </c>
      <c r="C20" s="206" t="str">
        <f>C19</f>
        <v>日中サービス支援型</v>
      </c>
      <c r="D20" s="198" t="str">
        <f>D19</f>
        <v>5対1</v>
      </c>
      <c r="E20" s="198" t="s">
        <v>850</v>
      </c>
      <c r="F20" s="198">
        <f>F19</f>
        <v>0</v>
      </c>
      <c r="G20" s="210">
        <f>'明細書 (通過型①)'!$AD$25+'明細書 (通過型①)'!$AD$26+'明細書 (通過型①)'!$AD$27</f>
        <v>0</v>
      </c>
      <c r="H20" s="198">
        <f>'明細書 (通過型①)'!$R$20</f>
        <v>0</v>
      </c>
      <c r="I20" s="810">
        <f>'明細書 (通過型①)'!$W$20</f>
        <v>0</v>
      </c>
      <c r="J20" s="809"/>
      <c r="K20" s="198">
        <f>'明細書 (通過型①)'!$R$20</f>
        <v>0</v>
      </c>
      <c r="L20" s="810">
        <f>'明細書 (通過型①)'!$W$21</f>
        <v>0</v>
      </c>
      <c r="M20" s="809"/>
      <c r="AD20" s="802" t="str">
        <f t="shared" ref="AD20:AD27" si="8">E6</f>
        <v/>
      </c>
      <c r="AE20" s="803"/>
      <c r="AF20" s="248">
        <f t="shared" si="7"/>
        <v>0</v>
      </c>
      <c r="AG20" s="248">
        <f t="shared" si="7"/>
        <v>0</v>
      </c>
    </row>
    <row r="21" spans="1:33">
      <c r="A21" s="811" t="s">
        <v>838</v>
      </c>
      <c r="B21" s="208">
        <f>'明細書 (通過型②) '!I9</f>
        <v>0</v>
      </c>
      <c r="C21" s="206" t="str">
        <f t="shared" ref="C21:C24" si="9">C20</f>
        <v>日中サービス支援型</v>
      </c>
      <c r="D21" s="198" t="str">
        <f t="shared" ref="D21:D24" si="10">D20</f>
        <v>5対1</v>
      </c>
      <c r="E21" s="198" t="s">
        <v>221</v>
      </c>
      <c r="F21" s="209">
        <f>'明細書 (通過型②) '!$AE$15</f>
        <v>0</v>
      </c>
      <c r="G21" s="210">
        <f>'明細書 (通過型②) '!$AD$24</f>
        <v>0</v>
      </c>
      <c r="H21" s="222" t="s">
        <v>847</v>
      </c>
      <c r="I21" s="806" t="s">
        <v>847</v>
      </c>
      <c r="J21" s="807"/>
      <c r="K21" s="222" t="s">
        <v>847</v>
      </c>
      <c r="L21" s="806" t="s">
        <v>847</v>
      </c>
      <c r="M21" s="807"/>
      <c r="AD21" s="802" t="str">
        <f t="shared" si="8"/>
        <v/>
      </c>
      <c r="AE21" s="803"/>
      <c r="AF21" s="248">
        <f t="shared" si="7"/>
        <v>0</v>
      </c>
      <c r="AG21" s="248">
        <f t="shared" si="7"/>
        <v>0</v>
      </c>
    </row>
    <row r="22" spans="1:33">
      <c r="A22" s="812"/>
      <c r="B22" s="208">
        <f>B21</f>
        <v>0</v>
      </c>
      <c r="C22" s="206" t="str">
        <f t="shared" si="9"/>
        <v>日中サービス支援型</v>
      </c>
      <c r="D22" s="198" t="str">
        <f t="shared" si="10"/>
        <v>5対1</v>
      </c>
      <c r="E22" s="198" t="s">
        <v>850</v>
      </c>
      <c r="F22" s="198">
        <f>F21</f>
        <v>0</v>
      </c>
      <c r="G22" s="210">
        <f>'明細書 (通過型②) '!$AD$25+'明細書 (通過型②) '!$AD$26+'明細書 (通過型②) '!$AD$27</f>
        <v>0</v>
      </c>
      <c r="H22" s="198">
        <f>'明細書 (通過型②) '!$R$20</f>
        <v>0</v>
      </c>
      <c r="I22" s="810">
        <f>'明細書 (通過型②) '!$W$20</f>
        <v>0</v>
      </c>
      <c r="J22" s="809"/>
      <c r="K22" s="198">
        <f>'明細書 (通過型②) '!$R$20</f>
        <v>0</v>
      </c>
      <c r="L22" s="808">
        <f>'明細書 (通過型②) '!$W$21</f>
        <v>0</v>
      </c>
      <c r="M22" s="809"/>
      <c r="AD22" s="802" t="str">
        <f t="shared" si="8"/>
        <v/>
      </c>
      <c r="AE22" s="803"/>
      <c r="AF22" s="248">
        <f t="shared" si="7"/>
        <v>0</v>
      </c>
      <c r="AG22" s="248">
        <f t="shared" si="7"/>
        <v>0</v>
      </c>
    </row>
    <row r="23" spans="1:33">
      <c r="A23" s="811" t="s">
        <v>839</v>
      </c>
      <c r="B23" s="208">
        <f>'明細書 (通過型③)'!$I$9</f>
        <v>0</v>
      </c>
      <c r="C23" s="206" t="str">
        <f t="shared" si="9"/>
        <v>日中サービス支援型</v>
      </c>
      <c r="D23" s="198" t="str">
        <f t="shared" si="10"/>
        <v>5対1</v>
      </c>
      <c r="E23" s="198" t="s">
        <v>221</v>
      </c>
      <c r="F23" s="209">
        <f>'明細書 (通過型③)'!$AE$15</f>
        <v>0</v>
      </c>
      <c r="G23" s="210">
        <f>'明細書 (通過型③)'!$AD$24</f>
        <v>0</v>
      </c>
      <c r="H23" s="222" t="s">
        <v>847</v>
      </c>
      <c r="I23" s="806" t="s">
        <v>847</v>
      </c>
      <c r="J23" s="807"/>
      <c r="K23" s="222" t="s">
        <v>847</v>
      </c>
      <c r="L23" s="806" t="s">
        <v>847</v>
      </c>
      <c r="M23" s="807"/>
      <c r="AD23" s="802" t="str">
        <f t="shared" si="8"/>
        <v/>
      </c>
      <c r="AE23" s="803"/>
      <c r="AF23" s="248">
        <f t="shared" si="7"/>
        <v>0</v>
      </c>
      <c r="AG23" s="248">
        <f t="shared" si="7"/>
        <v>0</v>
      </c>
    </row>
    <row r="24" spans="1:33">
      <c r="A24" s="812"/>
      <c r="B24" s="208">
        <f>B23</f>
        <v>0</v>
      </c>
      <c r="C24" s="206" t="str">
        <f t="shared" si="9"/>
        <v>日中サービス支援型</v>
      </c>
      <c r="D24" s="198" t="str">
        <f t="shared" si="10"/>
        <v>5対1</v>
      </c>
      <c r="E24" s="198" t="s">
        <v>850</v>
      </c>
      <c r="F24" s="198">
        <f>F23</f>
        <v>0</v>
      </c>
      <c r="G24" s="210">
        <f>'明細書 (通過型③)'!$AD$25+'明細書 (通過型③)'!$AD$26+'明細書 (通過型③)'!$AD$27</f>
        <v>0</v>
      </c>
      <c r="H24" s="198">
        <f>'明細書 (通過型③)'!$R$20</f>
        <v>0</v>
      </c>
      <c r="I24" s="810">
        <f>'明細書 (通過型③)'!$W$20</f>
        <v>0</v>
      </c>
      <c r="J24" s="809"/>
      <c r="K24" s="198">
        <f>'明細書 (通過型③)'!$R$20</f>
        <v>0</v>
      </c>
      <c r="L24" s="810">
        <f>'明細書 (通過型③)'!$W$21</f>
        <v>0</v>
      </c>
      <c r="M24" s="809"/>
      <c r="AD24" s="802" t="str">
        <f t="shared" si="8"/>
        <v/>
      </c>
      <c r="AE24" s="803"/>
      <c r="AF24" s="248">
        <f t="shared" si="7"/>
        <v>0</v>
      </c>
      <c r="AG24" s="248">
        <f t="shared" si="7"/>
        <v>0</v>
      </c>
    </row>
    <row r="25" spans="1:33">
      <c r="A25" s="828" t="s">
        <v>225</v>
      </c>
      <c r="B25" s="829"/>
      <c r="C25" s="829"/>
      <c r="D25" s="830"/>
      <c r="E25" s="198" t="s">
        <v>221</v>
      </c>
      <c r="F25" s="222" t="s">
        <v>847</v>
      </c>
      <c r="G25" s="210">
        <f>G19+G21+G23</f>
        <v>0</v>
      </c>
      <c r="H25" s="222" t="s">
        <v>847</v>
      </c>
      <c r="I25" s="806" t="s">
        <v>847</v>
      </c>
      <c r="J25" s="807"/>
      <c r="K25" s="222" t="s">
        <v>847</v>
      </c>
      <c r="L25" s="806" t="s">
        <v>847</v>
      </c>
      <c r="M25" s="807"/>
      <c r="AD25" s="802" t="str">
        <f t="shared" si="8"/>
        <v/>
      </c>
      <c r="AE25" s="803"/>
      <c r="AF25" s="248">
        <f t="shared" si="7"/>
        <v>0</v>
      </c>
      <c r="AG25" s="248">
        <f t="shared" si="7"/>
        <v>0</v>
      </c>
    </row>
    <row r="26" spans="1:33">
      <c r="A26" s="831"/>
      <c r="B26" s="832"/>
      <c r="C26" s="832"/>
      <c r="D26" s="833"/>
      <c r="E26" s="198" t="s">
        <v>850</v>
      </c>
      <c r="F26" s="222" t="s">
        <v>847</v>
      </c>
      <c r="G26" s="210">
        <f>G20+G22+G24</f>
        <v>0</v>
      </c>
      <c r="H26" s="198">
        <f t="shared" ref="H26:K26" si="11">H20+H22+H24</f>
        <v>0</v>
      </c>
      <c r="I26" s="834">
        <f>I20+I22+I24</f>
        <v>0</v>
      </c>
      <c r="J26" s="835"/>
      <c r="K26" s="198">
        <f t="shared" si="11"/>
        <v>0</v>
      </c>
      <c r="L26" s="834">
        <f>L20+L22+L24</f>
        <v>0</v>
      </c>
      <c r="M26" s="835"/>
      <c r="AD26" s="802" t="str">
        <f t="shared" si="8"/>
        <v/>
      </c>
      <c r="AE26" s="803"/>
      <c r="AF26" s="248">
        <f t="shared" si="7"/>
        <v>0</v>
      </c>
      <c r="AG26" s="248">
        <f t="shared" si="7"/>
        <v>0</v>
      </c>
    </row>
    <row r="27" spans="1:33">
      <c r="AD27" s="802" t="str">
        <f t="shared" si="8"/>
        <v/>
      </c>
      <c r="AE27" s="803"/>
      <c r="AF27" s="248">
        <f t="shared" si="7"/>
        <v>0</v>
      </c>
      <c r="AG27" s="248">
        <f t="shared" si="7"/>
        <v>0</v>
      </c>
    </row>
    <row r="28" spans="1:33" ht="13.8" thickBot="1">
      <c r="AD28" s="804" t="s">
        <v>863</v>
      </c>
      <c r="AE28" s="805"/>
      <c r="AF28" s="248">
        <f>AG14</f>
        <v>0</v>
      </c>
      <c r="AG28" s="248">
        <f t="shared" ref="AG28" si="12">AH14</f>
        <v>0</v>
      </c>
    </row>
    <row r="29" spans="1:33" ht="22.5" customHeight="1" thickBot="1">
      <c r="A29" s="823" t="s">
        <v>851</v>
      </c>
      <c r="B29" s="824"/>
      <c r="C29" s="825"/>
      <c r="D29" s="826">
        <f>K14+N14+Q14+T14+W14+Y14+AA14+AC14+AE14+AF14+G25+G26+I26+L26</f>
        <v>0</v>
      </c>
      <c r="E29" s="827"/>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rintOptions horizontalCentered="1"/>
  <pageMargins left="0.70866141732283472" right="0.70866141732283472" top="0.74803149606299213" bottom="0.74803149606299213" header="0.31496062992125984" footer="0.31496062992125984"/>
  <pageSetup paperSize="9" scale="36"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AS45"/>
  <sheetViews>
    <sheetView view="pageBreakPreview" zoomScale="91" zoomScaleNormal="100" zoomScaleSheetLayoutView="91" workbookViewId="0">
      <selection activeCell="U10" sqref="U10:AD1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45">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4816</v>
      </c>
      <c r="AG7" s="238">
        <v>0</v>
      </c>
      <c r="AH7" s="239">
        <v>6</v>
      </c>
      <c r="AI7" s="880" t="s">
        <v>8</v>
      </c>
      <c r="AJ7" s="881"/>
      <c r="AK7" s="238">
        <v>0</v>
      </c>
      <c r="AL7" s="240">
        <v>4</v>
      </c>
      <c r="AM7" s="880" t="s">
        <v>9</v>
      </c>
      <c r="AN7" s="882"/>
      <c r="AO7" s="882"/>
      <c r="AP7" s="881"/>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845" t="s">
        <v>1</v>
      </c>
      <c r="C9" s="846"/>
      <c r="D9" s="846"/>
      <c r="E9" s="846"/>
      <c r="F9" s="846"/>
      <c r="G9" s="846"/>
      <c r="H9" s="846"/>
      <c r="I9" s="846"/>
      <c r="J9" s="846"/>
      <c r="K9" s="846"/>
      <c r="L9" s="846"/>
      <c r="M9" s="846"/>
      <c r="N9" s="846"/>
      <c r="O9" s="846"/>
      <c r="P9" s="846"/>
      <c r="Q9" s="846"/>
      <c r="R9" s="846"/>
      <c r="S9" s="846"/>
      <c r="T9" s="847"/>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848" t="s">
        <v>2</v>
      </c>
      <c r="C10" s="849"/>
      <c r="D10" s="849"/>
      <c r="E10" s="849"/>
      <c r="F10" s="849"/>
      <c r="G10" s="849"/>
      <c r="H10" s="849"/>
      <c r="I10" s="849"/>
      <c r="J10" s="849"/>
      <c r="K10" s="849"/>
      <c r="L10" s="849"/>
      <c r="M10" s="849"/>
      <c r="N10" s="849"/>
      <c r="O10" s="849"/>
      <c r="P10" s="849"/>
      <c r="Q10" s="849"/>
      <c r="R10" s="849"/>
      <c r="S10" s="849"/>
      <c r="T10" s="850"/>
      <c r="U10" s="851" t="s">
        <v>4809</v>
      </c>
      <c r="V10" s="852"/>
      <c r="W10" s="852"/>
      <c r="X10" s="852"/>
      <c r="Y10" s="852"/>
      <c r="Z10" s="852"/>
      <c r="AA10" s="852"/>
      <c r="AB10" s="852"/>
      <c r="AC10" s="852"/>
      <c r="AD10" s="853"/>
      <c r="AE10" s="36"/>
      <c r="AF10" s="857" t="s">
        <v>124</v>
      </c>
      <c r="AG10" s="859" t="s">
        <v>4817</v>
      </c>
      <c r="AH10" s="860"/>
      <c r="AI10" s="860"/>
      <c r="AJ10" s="860"/>
      <c r="AK10" s="860"/>
      <c r="AL10" s="860"/>
      <c r="AM10" s="860"/>
      <c r="AN10" s="860"/>
      <c r="AO10" s="860"/>
      <c r="AP10" s="861"/>
      <c r="AQ10" s="41"/>
    </row>
    <row r="11" spans="1:45" ht="21" customHeight="1">
      <c r="A11" s="36"/>
      <c r="B11" s="868" t="s">
        <v>0</v>
      </c>
      <c r="C11" s="869"/>
      <c r="D11" s="869"/>
      <c r="E11" s="869"/>
      <c r="F11" s="869"/>
      <c r="G11" s="869"/>
      <c r="H11" s="869"/>
      <c r="I11" s="869"/>
      <c r="J11" s="869"/>
      <c r="K11" s="869"/>
      <c r="L11" s="869"/>
      <c r="M11" s="869"/>
      <c r="N11" s="869"/>
      <c r="O11" s="869"/>
      <c r="P11" s="869"/>
      <c r="Q11" s="869"/>
      <c r="R11" s="869"/>
      <c r="S11" s="869"/>
      <c r="T11" s="870"/>
      <c r="U11" s="854"/>
      <c r="V11" s="855"/>
      <c r="W11" s="855"/>
      <c r="X11" s="855"/>
      <c r="Y11" s="855"/>
      <c r="Z11" s="855"/>
      <c r="AA11" s="855"/>
      <c r="AB11" s="855"/>
      <c r="AC11" s="855"/>
      <c r="AD11" s="856"/>
      <c r="AE11" s="36"/>
      <c r="AF11" s="858"/>
      <c r="AG11" s="862"/>
      <c r="AH11" s="863"/>
      <c r="AI11" s="863"/>
      <c r="AJ11" s="863"/>
      <c r="AK11" s="863"/>
      <c r="AL11" s="863"/>
      <c r="AM11" s="863"/>
      <c r="AN11" s="863"/>
      <c r="AO11" s="863"/>
      <c r="AP11" s="864"/>
      <c r="AQ11" s="41"/>
    </row>
    <row r="12" spans="1:45" ht="21" customHeight="1">
      <c r="A12" s="36"/>
      <c r="B12" s="871" t="s">
        <v>211</v>
      </c>
      <c r="C12" s="872"/>
      <c r="D12" s="872"/>
      <c r="E12" s="872"/>
      <c r="F12" s="872"/>
      <c r="G12" s="872"/>
      <c r="H12" s="872"/>
      <c r="I12" s="872"/>
      <c r="J12" s="872"/>
      <c r="K12" s="872"/>
      <c r="L12" s="872"/>
      <c r="M12" s="872"/>
      <c r="N12" s="872"/>
      <c r="O12" s="872"/>
      <c r="P12" s="872"/>
      <c r="Q12" s="872"/>
      <c r="R12" s="872"/>
      <c r="S12" s="872"/>
      <c r="T12" s="873"/>
      <c r="U12" s="874" t="s">
        <v>684</v>
      </c>
      <c r="V12" s="875"/>
      <c r="W12" s="875"/>
      <c r="X12" s="875"/>
      <c r="Y12" s="875"/>
      <c r="Z12" s="875"/>
      <c r="AA12" s="875"/>
      <c r="AB12" s="875"/>
      <c r="AC12" s="875"/>
      <c r="AD12" s="876"/>
      <c r="AE12" s="36"/>
      <c r="AF12" s="858"/>
      <c r="AG12" s="865"/>
      <c r="AH12" s="866"/>
      <c r="AI12" s="866"/>
      <c r="AJ12" s="866"/>
      <c r="AK12" s="866"/>
      <c r="AL12" s="866"/>
      <c r="AM12" s="866"/>
      <c r="AN12" s="866"/>
      <c r="AO12" s="866"/>
      <c r="AP12" s="867"/>
      <c r="AQ12" s="41"/>
    </row>
    <row r="13" spans="1:45" ht="21" customHeight="1">
      <c r="A13" s="36"/>
      <c r="B13" s="890" t="s">
        <v>122</v>
      </c>
      <c r="C13" s="890"/>
      <c r="D13" s="890"/>
      <c r="E13" s="890"/>
      <c r="F13" s="890"/>
      <c r="G13" s="890"/>
      <c r="H13" s="890"/>
      <c r="I13" s="890"/>
      <c r="J13" s="890"/>
      <c r="K13" s="891" t="s">
        <v>691</v>
      </c>
      <c r="L13" s="891"/>
      <c r="M13" s="891"/>
      <c r="N13" s="891"/>
      <c r="O13" s="891"/>
      <c r="P13" s="891"/>
      <c r="Q13" s="891"/>
      <c r="R13" s="892"/>
      <c r="S13" s="893" t="s">
        <v>210</v>
      </c>
      <c r="T13" s="893"/>
      <c r="U13" s="893"/>
      <c r="V13" s="893"/>
      <c r="W13" s="893"/>
      <c r="X13" s="893"/>
      <c r="Y13" s="893"/>
      <c r="Z13" s="893"/>
      <c r="AA13" s="894">
        <v>30</v>
      </c>
      <c r="AB13" s="895"/>
      <c r="AC13" s="896" t="s">
        <v>84</v>
      </c>
      <c r="AD13" s="897"/>
      <c r="AE13" s="36"/>
      <c r="AF13" s="133" t="s">
        <v>104</v>
      </c>
      <c r="AG13" s="898" t="s">
        <v>4830</v>
      </c>
      <c r="AH13" s="899"/>
      <c r="AI13" s="899"/>
      <c r="AJ13" s="899"/>
      <c r="AK13" s="899"/>
      <c r="AL13" s="899"/>
      <c r="AM13" s="899"/>
      <c r="AN13" s="899"/>
      <c r="AO13" s="899"/>
      <c r="AP13" s="900"/>
      <c r="AQ13" s="42"/>
    </row>
    <row r="14" spans="1:45" ht="21" customHeight="1">
      <c r="A14" s="36"/>
      <c r="B14" s="883" t="s">
        <v>107</v>
      </c>
      <c r="C14" s="883"/>
      <c r="D14" s="883"/>
      <c r="E14" s="883"/>
      <c r="F14" s="883"/>
      <c r="G14" s="883"/>
      <c r="H14" s="883"/>
      <c r="I14" s="883"/>
      <c r="J14" s="884" t="s">
        <v>4829</v>
      </c>
      <c r="K14" s="885"/>
      <c r="L14" s="885"/>
      <c r="M14" s="885"/>
      <c r="N14" s="885"/>
      <c r="O14" s="885"/>
      <c r="P14" s="885"/>
      <c r="Q14" s="885"/>
      <c r="R14" s="885"/>
      <c r="S14" s="885"/>
      <c r="T14" s="885"/>
      <c r="U14" s="885"/>
      <c r="V14" s="885"/>
      <c r="W14" s="885"/>
      <c r="X14" s="885"/>
      <c r="Y14" s="885"/>
      <c r="Z14" s="885"/>
      <c r="AA14" s="885"/>
      <c r="AB14" s="885"/>
      <c r="AC14" s="885"/>
      <c r="AD14" s="886"/>
      <c r="AE14" s="36"/>
      <c r="AF14" s="890" t="s">
        <v>77</v>
      </c>
      <c r="AG14" s="890"/>
      <c r="AH14" s="890"/>
      <c r="AI14" s="890"/>
      <c r="AJ14" s="890" t="s">
        <v>1166</v>
      </c>
      <c r="AK14" s="890"/>
      <c r="AL14" s="890"/>
      <c r="AM14" s="890"/>
      <c r="AN14" s="890"/>
      <c r="AO14" s="890"/>
      <c r="AP14" s="890"/>
      <c r="AQ14" s="42"/>
    </row>
    <row r="15" spans="1:45" s="5" customFormat="1" ht="21" customHeight="1">
      <c r="A15" s="36"/>
      <c r="B15" s="883"/>
      <c r="C15" s="883"/>
      <c r="D15" s="883"/>
      <c r="E15" s="883"/>
      <c r="F15" s="883"/>
      <c r="G15" s="883"/>
      <c r="H15" s="883"/>
      <c r="I15" s="883"/>
      <c r="J15" s="887"/>
      <c r="K15" s="888"/>
      <c r="L15" s="888"/>
      <c r="M15" s="888"/>
      <c r="N15" s="888"/>
      <c r="O15" s="888"/>
      <c r="P15" s="888"/>
      <c r="Q15" s="888"/>
      <c r="R15" s="888"/>
      <c r="S15" s="888"/>
      <c r="T15" s="888"/>
      <c r="U15" s="888"/>
      <c r="V15" s="888"/>
      <c r="W15" s="888"/>
      <c r="X15" s="888"/>
      <c r="Y15" s="888"/>
      <c r="Z15" s="888"/>
      <c r="AA15" s="888"/>
      <c r="AB15" s="888"/>
      <c r="AC15" s="888"/>
      <c r="AD15" s="889"/>
      <c r="AE15" s="36"/>
      <c r="AF15" s="890" t="s">
        <v>116</v>
      </c>
      <c r="AG15" s="890"/>
      <c r="AH15" s="890"/>
      <c r="AI15" s="890"/>
      <c r="AJ15" s="890" t="s">
        <v>4831</v>
      </c>
      <c r="AK15" s="890"/>
      <c r="AL15" s="890"/>
      <c r="AM15" s="890"/>
      <c r="AN15" s="890"/>
      <c r="AO15" s="890"/>
      <c r="AP15" s="890"/>
      <c r="AQ15" s="42"/>
      <c r="AR15" s="4"/>
      <c r="AS15" s="4"/>
    </row>
    <row r="16" spans="1:45" s="5" customFormat="1" ht="21.6" customHeigh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912" t="s">
        <v>106</v>
      </c>
      <c r="AA16" s="912"/>
      <c r="AB16" s="912"/>
      <c r="AC16" s="912"/>
      <c r="AD16" s="912"/>
      <c r="AE16" s="44"/>
      <c r="AF16" s="871" t="s">
        <v>26</v>
      </c>
      <c r="AG16" s="872"/>
      <c r="AH16" s="872"/>
      <c r="AI16" s="872"/>
      <c r="AJ16" s="872"/>
      <c r="AK16" s="872"/>
      <c r="AL16" s="872"/>
      <c r="AM16" s="873"/>
      <c r="AN16" s="913" t="s">
        <v>4819</v>
      </c>
      <c r="AO16" s="913"/>
      <c r="AP16" s="913"/>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1156</v>
      </c>
      <c r="AG17" s="846"/>
      <c r="AH17" s="846"/>
      <c r="AI17" s="846"/>
      <c r="AJ17" s="846"/>
      <c r="AK17" s="846"/>
      <c r="AL17" s="846"/>
      <c r="AM17" s="847"/>
      <c r="AN17" s="914" t="s">
        <v>4771</v>
      </c>
      <c r="AO17" s="915"/>
      <c r="AP17" s="916"/>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row>
    <row r="20" spans="1:45" ht="27" customHeight="1">
      <c r="A20" s="36"/>
      <c r="B20" s="935" t="s">
        <v>30</v>
      </c>
      <c r="C20" s="936"/>
      <c r="D20" s="142" t="s">
        <v>117</v>
      </c>
      <c r="E20" s="143" t="s">
        <v>117</v>
      </c>
      <c r="F20" s="335" t="s">
        <v>4827</v>
      </c>
      <c r="G20" s="335" t="s">
        <v>715</v>
      </c>
      <c r="H20" s="335" t="s">
        <v>715</v>
      </c>
      <c r="I20" s="336" t="s">
        <v>714</v>
      </c>
      <c r="J20" s="941" t="s">
        <v>230</v>
      </c>
      <c r="K20" s="942"/>
      <c r="L20" s="942"/>
      <c r="M20" s="942"/>
      <c r="N20" s="942"/>
      <c r="O20" s="942"/>
      <c r="P20" s="942"/>
      <c r="Q20" s="942"/>
      <c r="R20" s="942"/>
      <c r="S20" s="942"/>
      <c r="T20" s="942"/>
      <c r="U20" s="942"/>
      <c r="V20" s="942"/>
      <c r="W20" s="942"/>
      <c r="X20" s="942"/>
      <c r="Y20" s="942"/>
      <c r="Z20" s="943"/>
      <c r="AA20" s="944">
        <v>0</v>
      </c>
      <c r="AB20" s="945"/>
      <c r="AC20" s="945"/>
      <c r="AD20" s="945"/>
      <c r="AE20" s="946"/>
      <c r="AF20" s="339">
        <v>30</v>
      </c>
      <c r="AG20" s="947">
        <v>0</v>
      </c>
      <c r="AH20" s="948"/>
      <c r="AI20" s="948"/>
      <c r="AJ20" s="948"/>
      <c r="AK20" s="948"/>
      <c r="AL20" s="948"/>
      <c r="AM20" s="949"/>
      <c r="AN20" s="950"/>
      <c r="AO20" s="951"/>
      <c r="AP20" s="952"/>
      <c r="AQ20" s="156"/>
    </row>
    <row r="21" spans="1:45" ht="27" customHeight="1">
      <c r="A21" s="36"/>
      <c r="B21" s="937"/>
      <c r="C21" s="938"/>
      <c r="D21" s="144" t="s">
        <v>117</v>
      </c>
      <c r="E21" s="145" t="s">
        <v>117</v>
      </c>
      <c r="F21" s="227"/>
      <c r="G21" s="227"/>
      <c r="H21" s="227"/>
      <c r="I21" s="228"/>
      <c r="J21" s="953" t="s">
        <v>4818</v>
      </c>
      <c r="K21" s="954"/>
      <c r="L21" s="954"/>
      <c r="M21" s="954"/>
      <c r="N21" s="954"/>
      <c r="O21" s="954"/>
      <c r="P21" s="954"/>
      <c r="Q21" s="954"/>
      <c r="R21" s="954"/>
      <c r="S21" s="954"/>
      <c r="T21" s="954"/>
      <c r="U21" s="954"/>
      <c r="V21" s="954"/>
      <c r="W21" s="954"/>
      <c r="X21" s="954"/>
      <c r="Y21" s="954"/>
      <c r="Z21" s="954"/>
      <c r="AA21" s="955" t="s">
        <v>4818</v>
      </c>
      <c r="AB21" s="955"/>
      <c r="AC21" s="955"/>
      <c r="AD21" s="955"/>
      <c r="AE21" s="955"/>
      <c r="AF21" s="311"/>
      <c r="AG21" s="920">
        <v>0</v>
      </c>
      <c r="AH21" s="921"/>
      <c r="AI21" s="921"/>
      <c r="AJ21" s="921"/>
      <c r="AK21" s="921"/>
      <c r="AL21" s="921"/>
      <c r="AM21" s="922"/>
      <c r="AN21" s="923" t="s">
        <v>219</v>
      </c>
      <c r="AO21" s="924"/>
      <c r="AP21" s="925"/>
      <c r="AQ21" s="40"/>
    </row>
    <row r="22" spans="1:45" ht="27" customHeight="1">
      <c r="A22" s="36"/>
      <c r="B22" s="937"/>
      <c r="C22" s="938"/>
      <c r="D22" s="144" t="s">
        <v>117</v>
      </c>
      <c r="E22" s="145" t="s">
        <v>117</v>
      </c>
      <c r="F22" s="227"/>
      <c r="G22" s="227"/>
      <c r="H22" s="227"/>
      <c r="I22" s="228"/>
      <c r="J22" s="953" t="s">
        <v>4818</v>
      </c>
      <c r="K22" s="954"/>
      <c r="L22" s="954"/>
      <c r="M22" s="954"/>
      <c r="N22" s="954"/>
      <c r="O22" s="954"/>
      <c r="P22" s="954"/>
      <c r="Q22" s="954"/>
      <c r="R22" s="954"/>
      <c r="S22" s="954"/>
      <c r="T22" s="954"/>
      <c r="U22" s="954"/>
      <c r="V22" s="954"/>
      <c r="W22" s="954"/>
      <c r="X22" s="954"/>
      <c r="Y22" s="954"/>
      <c r="Z22" s="956"/>
      <c r="AA22" s="917" t="s">
        <v>4818</v>
      </c>
      <c r="AB22" s="918"/>
      <c r="AC22" s="918"/>
      <c r="AD22" s="918"/>
      <c r="AE22" s="919"/>
      <c r="AF22" s="35"/>
      <c r="AG22" s="920">
        <v>0</v>
      </c>
      <c r="AH22" s="921"/>
      <c r="AI22" s="921"/>
      <c r="AJ22" s="921"/>
      <c r="AK22" s="921"/>
      <c r="AL22" s="921"/>
      <c r="AM22" s="922"/>
      <c r="AN22" s="923" t="s">
        <v>218</v>
      </c>
      <c r="AO22" s="924"/>
      <c r="AP22" s="925"/>
      <c r="AQ22" s="40"/>
    </row>
    <row r="23" spans="1:45" ht="27" customHeight="1">
      <c r="A23" s="36"/>
      <c r="B23" s="937"/>
      <c r="C23" s="938"/>
      <c r="D23" s="144" t="s">
        <v>117</v>
      </c>
      <c r="E23" s="145" t="s">
        <v>117</v>
      </c>
      <c r="F23" s="337" t="s">
        <v>4810</v>
      </c>
      <c r="G23" s="337" t="s">
        <v>4811</v>
      </c>
      <c r="H23" s="337" t="s">
        <v>714</v>
      </c>
      <c r="I23" s="338" t="s">
        <v>4828</v>
      </c>
      <c r="J23" s="926" t="s">
        <v>4147</v>
      </c>
      <c r="K23" s="927"/>
      <c r="L23" s="927"/>
      <c r="M23" s="927"/>
      <c r="N23" s="927"/>
      <c r="O23" s="927"/>
      <c r="P23" s="927"/>
      <c r="Q23" s="927"/>
      <c r="R23" s="927"/>
      <c r="S23" s="927"/>
      <c r="T23" s="927"/>
      <c r="U23" s="927"/>
      <c r="V23" s="927"/>
      <c r="W23" s="927"/>
      <c r="X23" s="927"/>
      <c r="Y23" s="927"/>
      <c r="Z23" s="928"/>
      <c r="AA23" s="929">
        <v>1309</v>
      </c>
      <c r="AB23" s="930"/>
      <c r="AC23" s="930"/>
      <c r="AD23" s="930"/>
      <c r="AE23" s="931"/>
      <c r="AF23" s="244">
        <v>30</v>
      </c>
      <c r="AG23" s="920">
        <v>39270</v>
      </c>
      <c r="AH23" s="921"/>
      <c r="AI23" s="921"/>
      <c r="AJ23" s="921"/>
      <c r="AK23" s="921"/>
      <c r="AL23" s="921"/>
      <c r="AM23" s="922"/>
      <c r="AN23" s="932" t="s">
        <v>1156</v>
      </c>
      <c r="AO23" s="933"/>
      <c r="AP23" s="934"/>
      <c r="AQ23" s="40"/>
      <c r="AR23" s="1" t="str">
        <f>IF(J23="","",VLOOKUP(J23,人員配置体制加算!$E$2:$M$77,9,FALSE))</f>
        <v>3対1相当</v>
      </c>
    </row>
    <row r="24" spans="1:45" ht="27" customHeight="1">
      <c r="A24" s="36"/>
      <c r="B24" s="937"/>
      <c r="C24" s="938"/>
      <c r="D24" s="144" t="s">
        <v>117</v>
      </c>
      <c r="E24" s="145" t="s">
        <v>117</v>
      </c>
      <c r="F24" s="227"/>
      <c r="G24" s="227"/>
      <c r="H24" s="227"/>
      <c r="I24" s="228"/>
      <c r="J24" s="926" t="s">
        <v>4818</v>
      </c>
      <c r="K24" s="927"/>
      <c r="L24" s="927"/>
      <c r="M24" s="927"/>
      <c r="N24" s="927"/>
      <c r="O24" s="927"/>
      <c r="P24" s="927"/>
      <c r="Q24" s="927"/>
      <c r="R24" s="927"/>
      <c r="S24" s="927"/>
      <c r="T24" s="927"/>
      <c r="U24" s="927"/>
      <c r="V24" s="927"/>
      <c r="W24" s="927"/>
      <c r="X24" s="927"/>
      <c r="Y24" s="927"/>
      <c r="Z24" s="928"/>
      <c r="AA24" s="929" t="s">
        <v>4818</v>
      </c>
      <c r="AB24" s="930"/>
      <c r="AC24" s="930"/>
      <c r="AD24" s="930"/>
      <c r="AE24" s="931"/>
      <c r="AF24" s="244">
        <v>0</v>
      </c>
      <c r="AG24" s="920">
        <v>0</v>
      </c>
      <c r="AH24" s="921"/>
      <c r="AI24" s="921"/>
      <c r="AJ24" s="921"/>
      <c r="AK24" s="921"/>
      <c r="AL24" s="921"/>
      <c r="AM24" s="922"/>
      <c r="AN24" s="932" t="s">
        <v>4200</v>
      </c>
      <c r="AO24" s="933"/>
      <c r="AP24" s="934"/>
      <c r="AQ24" s="40"/>
      <c r="AR24" s="1" t="str">
        <f>IF(J24="","",VLOOKUP(J24,人員配置体制加算!$E$2:$M$77,9,FALSE))</f>
        <v/>
      </c>
    </row>
    <row r="25" spans="1:45"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v>4190</v>
      </c>
      <c r="AB25" s="961"/>
      <c r="AC25" s="961"/>
      <c r="AD25" s="961"/>
      <c r="AE25" s="962"/>
      <c r="AF25" s="244">
        <v>0</v>
      </c>
      <c r="AG25" s="920">
        <v>0</v>
      </c>
      <c r="AH25" s="921"/>
      <c r="AI25" s="921"/>
      <c r="AJ25" s="921"/>
      <c r="AK25" s="921"/>
      <c r="AL25" s="921"/>
      <c r="AM25" s="922"/>
      <c r="AN25" s="923"/>
      <c r="AO25" s="924"/>
      <c r="AP25" s="925"/>
      <c r="AQ25" s="40"/>
    </row>
    <row r="26" spans="1:45"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
        <v>4818</v>
      </c>
      <c r="AB26" s="961"/>
      <c r="AC26" s="961"/>
      <c r="AD26" s="961"/>
      <c r="AE26" s="962"/>
      <c r="AF26" s="35"/>
      <c r="AG26" s="920">
        <v>0</v>
      </c>
      <c r="AH26" s="921"/>
      <c r="AI26" s="921"/>
      <c r="AJ26" s="921"/>
      <c r="AK26" s="921"/>
      <c r="AL26" s="921"/>
      <c r="AM26" s="922"/>
      <c r="AN26" s="923"/>
      <c r="AO26" s="924"/>
      <c r="AP26" s="925"/>
      <c r="AQ26" s="40"/>
    </row>
    <row r="27" spans="1:45"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v>39270</v>
      </c>
      <c r="AI27" s="975"/>
      <c r="AJ27" s="975"/>
      <c r="AK27" s="975"/>
      <c r="AL27" s="975"/>
      <c r="AM27" s="976"/>
      <c r="AN27" s="977"/>
      <c r="AO27" s="978"/>
      <c r="AP27" s="979"/>
      <c r="AQ27" s="40"/>
    </row>
    <row r="28" spans="1:45"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7</v>
      </c>
      <c r="Z28" s="985"/>
      <c r="AA28" s="986">
        <v>991</v>
      </c>
      <c r="AB28" s="987"/>
      <c r="AC28" s="987"/>
      <c r="AD28" s="987"/>
      <c r="AE28" s="988"/>
      <c r="AF28" s="132">
        <v>30</v>
      </c>
      <c r="AG28" s="989">
        <v>29730</v>
      </c>
      <c r="AH28" s="990"/>
      <c r="AI28" s="990"/>
      <c r="AJ28" s="990"/>
      <c r="AK28" s="990"/>
      <c r="AL28" s="990"/>
      <c r="AM28" s="991"/>
      <c r="AN28" s="950"/>
      <c r="AO28" s="951"/>
      <c r="AP28" s="952"/>
      <c r="AQ28" s="40"/>
    </row>
    <row r="29" spans="1:45" ht="27" customHeight="1">
      <c r="A29" s="36"/>
      <c r="B29" s="968"/>
      <c r="C29" s="969"/>
      <c r="D29" s="46" t="s">
        <v>117</v>
      </c>
      <c r="E29" s="47" t="s">
        <v>117</v>
      </c>
      <c r="F29" s="229" t="s">
        <v>4813</v>
      </c>
      <c r="G29" s="229" t="s">
        <v>4812</v>
      </c>
      <c r="H29" s="227" t="s">
        <v>4814</v>
      </c>
      <c r="I29" s="228" t="s">
        <v>4810</v>
      </c>
      <c r="J29" s="992" t="s">
        <v>876</v>
      </c>
      <c r="K29" s="993"/>
      <c r="L29" s="993"/>
      <c r="M29" s="993"/>
      <c r="N29" s="993"/>
      <c r="O29" s="993"/>
      <c r="P29" s="993"/>
      <c r="Q29" s="993"/>
      <c r="R29" s="993"/>
      <c r="S29" s="993"/>
      <c r="T29" s="993"/>
      <c r="U29" s="993"/>
      <c r="V29" s="993"/>
      <c r="W29" s="993"/>
      <c r="X29" s="993"/>
      <c r="Y29" s="846" t="s">
        <v>31</v>
      </c>
      <c r="Z29" s="847"/>
      <c r="AA29" s="929">
        <v>2598</v>
      </c>
      <c r="AB29" s="930"/>
      <c r="AC29" s="930"/>
      <c r="AD29" s="930"/>
      <c r="AE29" s="931"/>
      <c r="AF29" s="35">
        <v>30</v>
      </c>
      <c r="AG29" s="994">
        <v>77940</v>
      </c>
      <c r="AH29" s="995"/>
      <c r="AI29" s="995"/>
      <c r="AJ29" s="995"/>
      <c r="AK29" s="995"/>
      <c r="AL29" s="995"/>
      <c r="AM29" s="996"/>
      <c r="AN29" s="923"/>
      <c r="AO29" s="924"/>
      <c r="AP29" s="925"/>
      <c r="AQ29" s="40"/>
    </row>
    <row r="30" spans="1:45" ht="27" customHeight="1">
      <c r="A30" s="36"/>
      <c r="B30" s="968"/>
      <c r="C30" s="969"/>
      <c r="D30" s="46" t="s">
        <v>117</v>
      </c>
      <c r="E30" s="47" t="s">
        <v>117</v>
      </c>
      <c r="F30" s="229"/>
      <c r="G30" s="229"/>
      <c r="H30" s="227"/>
      <c r="I30" s="228"/>
      <c r="J30" s="992" t="s">
        <v>4818</v>
      </c>
      <c r="K30" s="993"/>
      <c r="L30" s="993"/>
      <c r="M30" s="993"/>
      <c r="N30" s="993"/>
      <c r="O30" s="993"/>
      <c r="P30" s="993"/>
      <c r="Q30" s="993"/>
      <c r="R30" s="993"/>
      <c r="S30" s="993"/>
      <c r="T30" s="993"/>
      <c r="U30" s="993"/>
      <c r="V30" s="993"/>
      <c r="W30" s="993"/>
      <c r="X30" s="993"/>
      <c r="Y30" s="846" t="s">
        <v>31</v>
      </c>
      <c r="Z30" s="847"/>
      <c r="AA30" s="929" t="s">
        <v>4818</v>
      </c>
      <c r="AB30" s="930"/>
      <c r="AC30" s="930"/>
      <c r="AD30" s="930"/>
      <c r="AE30" s="931"/>
      <c r="AF30" s="35"/>
      <c r="AG30" s="994" t="s">
        <v>4818</v>
      </c>
      <c r="AH30" s="995"/>
      <c r="AI30" s="995"/>
      <c r="AJ30" s="995"/>
      <c r="AK30" s="995"/>
      <c r="AL30" s="995"/>
      <c r="AM30" s="996"/>
      <c r="AN30" s="923"/>
      <c r="AO30" s="924"/>
      <c r="AP30" s="925"/>
      <c r="AQ30" s="40"/>
    </row>
    <row r="31" spans="1:45" ht="27" customHeight="1">
      <c r="A31" s="36"/>
      <c r="B31" s="968"/>
      <c r="C31" s="969"/>
      <c r="D31" s="46" t="s">
        <v>117</v>
      </c>
      <c r="E31" s="47" t="s">
        <v>117</v>
      </c>
      <c r="F31" s="229"/>
      <c r="G31" s="229"/>
      <c r="H31" s="227"/>
      <c r="I31" s="228"/>
      <c r="J31" s="992" t="s">
        <v>4818</v>
      </c>
      <c r="K31" s="993"/>
      <c r="L31" s="993"/>
      <c r="M31" s="993"/>
      <c r="N31" s="993"/>
      <c r="O31" s="993"/>
      <c r="P31" s="993"/>
      <c r="Q31" s="993"/>
      <c r="R31" s="993"/>
      <c r="S31" s="993"/>
      <c r="T31" s="993"/>
      <c r="U31" s="993"/>
      <c r="V31" s="993"/>
      <c r="W31" s="993"/>
      <c r="X31" s="993"/>
      <c r="Y31" s="846" t="s">
        <v>31</v>
      </c>
      <c r="Z31" s="847"/>
      <c r="AA31" s="929" t="s">
        <v>4818</v>
      </c>
      <c r="AB31" s="930"/>
      <c r="AC31" s="930"/>
      <c r="AD31" s="930"/>
      <c r="AE31" s="931"/>
      <c r="AF31" s="35"/>
      <c r="AG31" s="994" t="s">
        <v>4818</v>
      </c>
      <c r="AH31" s="995"/>
      <c r="AI31" s="995"/>
      <c r="AJ31" s="995"/>
      <c r="AK31" s="995"/>
      <c r="AL31" s="995"/>
      <c r="AM31" s="996"/>
      <c r="AN31" s="923"/>
      <c r="AO31" s="924"/>
      <c r="AP31" s="925"/>
      <c r="AQ31" s="40"/>
    </row>
    <row r="32" spans="1:45" ht="27" customHeight="1" thickBot="1">
      <c r="A32" s="36"/>
      <c r="B32" s="970"/>
      <c r="C32" s="971"/>
      <c r="D32" s="46" t="s">
        <v>117</v>
      </c>
      <c r="E32" s="47" t="s">
        <v>117</v>
      </c>
      <c r="F32" s="47" t="s">
        <v>47</v>
      </c>
      <c r="G32" s="47" t="s">
        <v>48</v>
      </c>
      <c r="H32" s="48" t="s">
        <v>46</v>
      </c>
      <c r="I32" s="49" t="s">
        <v>49</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3"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v>0</v>
      </c>
      <c r="AI33" s="975"/>
      <c r="AJ33" s="975"/>
      <c r="AK33" s="975"/>
      <c r="AL33" s="975"/>
      <c r="AM33" s="976"/>
      <c r="AN33" s="977"/>
      <c r="AO33" s="978"/>
      <c r="AP33" s="979"/>
      <c r="AQ33" s="40"/>
    </row>
    <row r="34" spans="1:43"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
        <v>4818</v>
      </c>
      <c r="AG34" s="1017">
        <v>0</v>
      </c>
      <c r="AH34" s="1018"/>
      <c r="AI34" s="1018"/>
      <c r="AJ34" s="1018"/>
      <c r="AK34" s="1018"/>
      <c r="AL34" s="1018"/>
      <c r="AM34" s="1019"/>
      <c r="AN34" s="950"/>
      <c r="AO34" s="951"/>
      <c r="AP34" s="952"/>
      <c r="AQ34" s="40"/>
    </row>
    <row r="35" spans="1:43"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v>0</v>
      </c>
      <c r="AH35" s="995"/>
      <c r="AI35" s="995"/>
      <c r="AJ35" s="995"/>
      <c r="AK35" s="995"/>
      <c r="AL35" s="995"/>
      <c r="AM35" s="996"/>
      <c r="AN35" s="923"/>
      <c r="AO35" s="924"/>
      <c r="AP35" s="925"/>
      <c r="AQ35" s="40"/>
    </row>
    <row r="36" spans="1:43"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v>0</v>
      </c>
      <c r="AI36" s="975"/>
      <c r="AJ36" s="975"/>
      <c r="AK36" s="975"/>
      <c r="AL36" s="975"/>
      <c r="AM36" s="976"/>
      <c r="AN36" s="977"/>
      <c r="AO36" s="978"/>
      <c r="AP36" s="979"/>
      <c r="AQ36" s="40"/>
    </row>
    <row r="37" spans="1:43" ht="27.75" customHeight="1" thickTop="1">
      <c r="A37" s="36"/>
      <c r="B37" s="966" t="s">
        <v>114</v>
      </c>
      <c r="C37" s="1003"/>
      <c r="D37" s="1006" t="s">
        <v>85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row>
    <row r="38" spans="1:43" ht="27.75" customHeight="1" thickBot="1">
      <c r="A38" s="36"/>
      <c r="B38" s="968"/>
      <c r="C38" s="1004"/>
      <c r="D38" s="1041"/>
      <c r="E38" s="1042">
        <v>30</v>
      </c>
      <c r="F38" s="1042">
        <v>30</v>
      </c>
      <c r="G38" s="1042">
        <v>30</v>
      </c>
      <c r="H38" s="1042"/>
      <c r="I38" s="1042"/>
      <c r="J38" s="1042"/>
      <c r="K38" s="1045"/>
      <c r="L38" s="1047">
        <v>69800</v>
      </c>
      <c r="M38" s="1033"/>
      <c r="N38" s="1033"/>
      <c r="O38" s="1033"/>
      <c r="P38" s="1033"/>
      <c r="Q38" s="1033"/>
      <c r="R38" s="1033" t="s">
        <v>4818</v>
      </c>
      <c r="S38" s="1033"/>
      <c r="T38" s="1033"/>
      <c r="U38" s="1033"/>
      <c r="V38" s="1033"/>
      <c r="W38" s="1032"/>
      <c r="X38" s="1032"/>
      <c r="Y38" s="1032"/>
      <c r="Z38" s="1032"/>
      <c r="AA38" s="1033" t="s">
        <v>4818</v>
      </c>
      <c r="AB38" s="1033"/>
      <c r="AC38" s="1033"/>
      <c r="AD38" s="1033"/>
      <c r="AE38" s="1033"/>
      <c r="AF38" s="1034"/>
      <c r="AG38" s="1048" t="s">
        <v>201</v>
      </c>
      <c r="AH38" s="1048">
        <v>0</v>
      </c>
      <c r="AI38" s="1048"/>
      <c r="AJ38" s="1048"/>
      <c r="AK38" s="1048"/>
      <c r="AL38" s="1048"/>
      <c r="AM38" s="1051"/>
      <c r="AN38" s="1037"/>
      <c r="AO38" s="1037"/>
      <c r="AP38" s="1038"/>
      <c r="AQ38" s="40"/>
    </row>
    <row r="39" spans="1:43" ht="24" customHeight="1" thickTop="1">
      <c r="A39" s="36"/>
      <c r="B39" s="968"/>
      <c r="C39" s="1004"/>
      <c r="D39" s="1041">
        <v>30</v>
      </c>
      <c r="E39" s="1042">
        <v>30</v>
      </c>
      <c r="F39" s="1042">
        <v>30</v>
      </c>
      <c r="G39" s="1042">
        <v>30</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row>
    <row r="40" spans="1:43" ht="24.6" customHeight="1" thickBot="1">
      <c r="A40" s="36"/>
      <c r="B40" s="970"/>
      <c r="C40" s="1005"/>
      <c r="D40" s="1043">
        <v>30</v>
      </c>
      <c r="E40" s="1044">
        <v>30</v>
      </c>
      <c r="F40" s="1044">
        <v>30</v>
      </c>
      <c r="G40" s="1044">
        <v>30</v>
      </c>
      <c r="H40" s="1044"/>
      <c r="I40" s="1044"/>
      <c r="J40" s="1044"/>
      <c r="K40" s="1046"/>
      <c r="L40" s="1031"/>
      <c r="M40" s="1032"/>
      <c r="N40" s="1032"/>
      <c r="O40" s="1032"/>
      <c r="P40" s="1032"/>
      <c r="Q40" s="1032"/>
      <c r="R40" s="1032"/>
      <c r="S40" s="1032"/>
      <c r="T40" s="1032"/>
      <c r="U40" s="1032"/>
      <c r="V40" s="1032"/>
      <c r="W40" s="1033">
        <v>0</v>
      </c>
      <c r="X40" s="1033"/>
      <c r="Y40" s="1033"/>
      <c r="Z40" s="1033"/>
      <c r="AA40" s="1032"/>
      <c r="AB40" s="1032"/>
      <c r="AC40" s="1032"/>
      <c r="AD40" s="1032"/>
      <c r="AE40" s="1033">
        <v>0</v>
      </c>
      <c r="AF40" s="1034"/>
      <c r="AG40" s="1050"/>
      <c r="AH40" s="1050"/>
      <c r="AI40" s="1050"/>
      <c r="AJ40" s="1050"/>
      <c r="AK40" s="1050"/>
      <c r="AL40" s="1050"/>
      <c r="AM40" s="1053"/>
      <c r="AN40" s="1039"/>
      <c r="AO40" s="1039"/>
      <c r="AP40" s="1040"/>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v>39270</v>
      </c>
      <c r="AF42" s="906"/>
      <c r="AG42" s="906"/>
      <c r="AH42" s="906"/>
      <c r="AI42" s="906"/>
      <c r="AJ42" s="906"/>
      <c r="AK42" s="906"/>
      <c r="AL42" s="906"/>
      <c r="AM42" s="906"/>
      <c r="AN42" s="906"/>
      <c r="AO42" s="906" t="s">
        <v>6</v>
      </c>
      <c r="AP42" s="911"/>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BG45"/>
  <sheetViews>
    <sheetView view="pageBreakPreview" zoomScale="80" zoomScaleNormal="7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77"/>
      <c r="C1" s="877"/>
      <c r="D1" s="877"/>
      <c r="E1" s="877"/>
      <c r="F1" s="877"/>
      <c r="G1" s="877"/>
      <c r="H1" s="877"/>
      <c r="I1" s="8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78"/>
      <c r="AP2" s="878"/>
      <c r="AQ2" s="87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79" t="s">
        <v>71</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row>
    <row r="5" spans="1:59">
      <c r="A5" s="36"/>
      <c r="B5" s="879" t="s">
        <v>72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80" t="s">
        <v>8</v>
      </c>
      <c r="AJ7" s="881"/>
      <c r="AK7" s="238">
        <f>請求書!P25</f>
        <v>0</v>
      </c>
      <c r="AL7" s="240">
        <f>請求書!Q25</f>
        <v>0</v>
      </c>
      <c r="AM7" s="880" t="s">
        <v>9</v>
      </c>
      <c r="AN7" s="882"/>
      <c r="AO7" s="882"/>
      <c r="AP7" s="88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45" t="s">
        <v>1</v>
      </c>
      <c r="C9" s="846"/>
      <c r="D9" s="846"/>
      <c r="E9" s="846"/>
      <c r="F9" s="846"/>
      <c r="G9" s="846"/>
      <c r="H9" s="846"/>
      <c r="I9" s="846"/>
      <c r="J9" s="846"/>
      <c r="K9" s="846"/>
      <c r="L9" s="846"/>
      <c r="M9" s="846"/>
      <c r="N9" s="846"/>
      <c r="O9" s="846"/>
      <c r="P9" s="846"/>
      <c r="Q9" s="846"/>
      <c r="R9" s="846"/>
      <c r="S9" s="846"/>
      <c r="T9" s="84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48" t="s">
        <v>2</v>
      </c>
      <c r="C10" s="849"/>
      <c r="D10" s="849"/>
      <c r="E10" s="849"/>
      <c r="F10" s="849"/>
      <c r="G10" s="849"/>
      <c r="H10" s="849"/>
      <c r="I10" s="849"/>
      <c r="J10" s="849"/>
      <c r="K10" s="849"/>
      <c r="L10" s="849"/>
      <c r="M10" s="849"/>
      <c r="N10" s="849"/>
      <c r="O10" s="849"/>
      <c r="P10" s="849"/>
      <c r="Q10" s="849"/>
      <c r="R10" s="849"/>
      <c r="S10" s="849"/>
      <c r="T10" s="850"/>
      <c r="U10" s="1061"/>
      <c r="V10" s="1062"/>
      <c r="W10" s="1062"/>
      <c r="X10" s="1062"/>
      <c r="Y10" s="1062"/>
      <c r="Z10" s="1062"/>
      <c r="AA10" s="1062"/>
      <c r="AB10" s="1062"/>
      <c r="AC10" s="1062"/>
      <c r="AD10" s="1063"/>
      <c r="AE10" s="36"/>
      <c r="AF10" s="857" t="s">
        <v>124</v>
      </c>
      <c r="AG10" s="859">
        <f>請求書!U16</f>
        <v>0</v>
      </c>
      <c r="AH10" s="860"/>
      <c r="AI10" s="860"/>
      <c r="AJ10" s="860"/>
      <c r="AK10" s="860"/>
      <c r="AL10" s="860"/>
      <c r="AM10" s="860"/>
      <c r="AN10" s="860"/>
      <c r="AO10" s="860"/>
      <c r="AP10" s="861"/>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868" t="s">
        <v>0</v>
      </c>
      <c r="C11" s="869"/>
      <c r="D11" s="869"/>
      <c r="E11" s="869"/>
      <c r="F11" s="869"/>
      <c r="G11" s="869"/>
      <c r="H11" s="869"/>
      <c r="I11" s="869"/>
      <c r="J11" s="869"/>
      <c r="K11" s="869"/>
      <c r="L11" s="869"/>
      <c r="M11" s="869"/>
      <c r="N11" s="869"/>
      <c r="O11" s="869"/>
      <c r="P11" s="869"/>
      <c r="Q11" s="869"/>
      <c r="R11" s="869"/>
      <c r="S11" s="869"/>
      <c r="T11" s="870"/>
      <c r="U11" s="1064"/>
      <c r="V11" s="1065"/>
      <c r="W11" s="1065"/>
      <c r="X11" s="1065"/>
      <c r="Y11" s="1065"/>
      <c r="Z11" s="1065"/>
      <c r="AA11" s="1065"/>
      <c r="AB11" s="1065"/>
      <c r="AC11" s="1065"/>
      <c r="AD11" s="1066"/>
      <c r="AE11" s="36"/>
      <c r="AF11" s="858"/>
      <c r="AG11" s="862"/>
      <c r="AH11" s="863"/>
      <c r="AI11" s="863"/>
      <c r="AJ11" s="863"/>
      <c r="AK11" s="863"/>
      <c r="AL11" s="863"/>
      <c r="AM11" s="863"/>
      <c r="AN11" s="863"/>
      <c r="AO11" s="863"/>
      <c r="AP11" s="864"/>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871" t="s">
        <v>211</v>
      </c>
      <c r="C12" s="872"/>
      <c r="D12" s="872"/>
      <c r="E12" s="872"/>
      <c r="F12" s="872"/>
      <c r="G12" s="872"/>
      <c r="H12" s="872"/>
      <c r="I12" s="872"/>
      <c r="J12" s="872"/>
      <c r="K12" s="872"/>
      <c r="L12" s="872"/>
      <c r="M12" s="872"/>
      <c r="N12" s="872"/>
      <c r="O12" s="872"/>
      <c r="P12" s="872"/>
      <c r="Q12" s="872"/>
      <c r="R12" s="872"/>
      <c r="S12" s="872"/>
      <c r="T12" s="873"/>
      <c r="U12" s="1073"/>
      <c r="V12" s="1074"/>
      <c r="W12" s="1074"/>
      <c r="X12" s="1074"/>
      <c r="Y12" s="1074"/>
      <c r="Z12" s="1074"/>
      <c r="AA12" s="1074"/>
      <c r="AB12" s="1074"/>
      <c r="AC12" s="1074"/>
      <c r="AD12" s="1075"/>
      <c r="AE12" s="36"/>
      <c r="AF12" s="858"/>
      <c r="AG12" s="865"/>
      <c r="AH12" s="866"/>
      <c r="AI12" s="866"/>
      <c r="AJ12" s="866"/>
      <c r="AK12" s="866"/>
      <c r="AL12" s="866"/>
      <c r="AM12" s="866"/>
      <c r="AN12" s="866"/>
      <c r="AO12" s="866"/>
      <c r="AP12" s="867"/>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890" t="s">
        <v>122</v>
      </c>
      <c r="C13" s="890"/>
      <c r="D13" s="890"/>
      <c r="E13" s="890"/>
      <c r="F13" s="890"/>
      <c r="G13" s="890"/>
      <c r="H13" s="890"/>
      <c r="I13" s="890"/>
      <c r="J13" s="890"/>
      <c r="K13" s="1057"/>
      <c r="L13" s="1057"/>
      <c r="M13" s="1057"/>
      <c r="N13" s="1057"/>
      <c r="O13" s="1057"/>
      <c r="P13" s="1057"/>
      <c r="Q13" s="1057"/>
      <c r="R13" s="1058"/>
      <c r="S13" s="893" t="s">
        <v>210</v>
      </c>
      <c r="T13" s="893"/>
      <c r="U13" s="893"/>
      <c r="V13" s="893"/>
      <c r="W13" s="893"/>
      <c r="X13" s="893"/>
      <c r="Y13" s="893"/>
      <c r="Z13" s="893"/>
      <c r="AA13" s="1059"/>
      <c r="AB13" s="1060"/>
      <c r="AC13" s="896" t="s">
        <v>110</v>
      </c>
      <c r="AD13" s="897"/>
      <c r="AE13" s="36"/>
      <c r="AF13" s="133" t="s">
        <v>125</v>
      </c>
      <c r="AG13" s="898" t="str">
        <f>請求書!U19</f>
        <v>日中サービス支援型</v>
      </c>
      <c r="AH13" s="899"/>
      <c r="AI13" s="899"/>
      <c r="AJ13" s="899"/>
      <c r="AK13" s="899"/>
      <c r="AL13" s="899"/>
      <c r="AM13" s="899"/>
      <c r="AN13" s="899"/>
      <c r="AO13" s="899"/>
      <c r="AP13" s="900"/>
      <c r="AQ13" s="42"/>
      <c r="AT13" s="3" t="s">
        <v>35</v>
      </c>
      <c r="AU13" s="51" t="s">
        <v>56</v>
      </c>
      <c r="AV13" s="6" t="s">
        <v>209</v>
      </c>
      <c r="AW13" s="1">
        <v>4</v>
      </c>
      <c r="AX13" s="1" t="s">
        <v>693</v>
      </c>
      <c r="BD13" s="260" t="s">
        <v>3296</v>
      </c>
      <c r="BE13" s="267" t="s">
        <v>4167</v>
      </c>
      <c r="BF13" s="260" t="s">
        <v>693</v>
      </c>
      <c r="BG13" s="261">
        <v>3</v>
      </c>
    </row>
    <row r="14" spans="1:59" ht="21" customHeight="1" thickBot="1">
      <c r="A14" s="36"/>
      <c r="B14" s="883" t="s">
        <v>107</v>
      </c>
      <c r="C14" s="883"/>
      <c r="D14" s="883"/>
      <c r="E14" s="883"/>
      <c r="F14" s="883"/>
      <c r="G14" s="883"/>
      <c r="H14" s="883"/>
      <c r="I14" s="883"/>
      <c r="J14" s="1067"/>
      <c r="K14" s="1068"/>
      <c r="L14" s="1068"/>
      <c r="M14" s="1068"/>
      <c r="N14" s="1068"/>
      <c r="O14" s="1068"/>
      <c r="P14" s="1068"/>
      <c r="Q14" s="1068"/>
      <c r="R14" s="1068"/>
      <c r="S14" s="1068"/>
      <c r="T14" s="1068"/>
      <c r="U14" s="1068"/>
      <c r="V14" s="1068"/>
      <c r="W14" s="1068"/>
      <c r="X14" s="1068"/>
      <c r="Y14" s="1068"/>
      <c r="Z14" s="1068"/>
      <c r="AA14" s="1068"/>
      <c r="AB14" s="1068"/>
      <c r="AC14" s="1068"/>
      <c r="AD14" s="1069"/>
      <c r="AE14" s="36"/>
      <c r="AF14" s="890" t="s">
        <v>77</v>
      </c>
      <c r="AG14" s="890"/>
      <c r="AH14" s="890"/>
      <c r="AI14" s="890"/>
      <c r="AJ14" s="890">
        <f>請求書!AA20</f>
        <v>0</v>
      </c>
      <c r="AK14" s="890"/>
      <c r="AL14" s="890"/>
      <c r="AM14" s="890"/>
      <c r="AN14" s="890"/>
      <c r="AO14" s="890"/>
      <c r="AP14" s="890"/>
      <c r="AQ14" s="42"/>
      <c r="AT14" s="3" t="s">
        <v>36</v>
      </c>
      <c r="AU14" s="51" t="s">
        <v>57</v>
      </c>
      <c r="AV14" s="3" t="s">
        <v>106</v>
      </c>
      <c r="AW14" s="1">
        <v>1</v>
      </c>
      <c r="AX14" s="1" t="s">
        <v>694</v>
      </c>
      <c r="BA14" s="53" t="str">
        <f>IF(請求書!U19=BA10,BC10,IF(請求書!U19=BA11,BC11,IF(請求書!U19=BA12,BC12)))</f>
        <v>01</v>
      </c>
      <c r="BD14" s="260" t="s">
        <v>3297</v>
      </c>
      <c r="BE14" s="267" t="s">
        <v>4168</v>
      </c>
      <c r="BF14" s="260" t="s">
        <v>694</v>
      </c>
      <c r="BG14" s="261">
        <v>2</v>
      </c>
    </row>
    <row r="15" spans="1:59" s="5" customFormat="1" ht="21" customHeight="1" thickBot="1">
      <c r="A15" s="36"/>
      <c r="B15" s="883"/>
      <c r="C15" s="883"/>
      <c r="D15" s="883"/>
      <c r="E15" s="883"/>
      <c r="F15" s="883"/>
      <c r="G15" s="883"/>
      <c r="H15" s="883"/>
      <c r="I15" s="883"/>
      <c r="J15" s="1070"/>
      <c r="K15" s="1071"/>
      <c r="L15" s="1071"/>
      <c r="M15" s="1071"/>
      <c r="N15" s="1071"/>
      <c r="O15" s="1071"/>
      <c r="P15" s="1071"/>
      <c r="Q15" s="1071"/>
      <c r="R15" s="1071"/>
      <c r="S15" s="1071"/>
      <c r="T15" s="1071"/>
      <c r="U15" s="1071"/>
      <c r="V15" s="1071"/>
      <c r="W15" s="1071"/>
      <c r="X15" s="1071"/>
      <c r="Y15" s="1071"/>
      <c r="Z15" s="1071"/>
      <c r="AA15" s="1071"/>
      <c r="AB15" s="1071"/>
      <c r="AC15" s="1071"/>
      <c r="AD15" s="1072"/>
      <c r="AE15" s="36"/>
      <c r="AF15" s="890" t="s">
        <v>116</v>
      </c>
      <c r="AG15" s="890"/>
      <c r="AH15" s="890"/>
      <c r="AI15" s="890"/>
      <c r="AJ15" s="890" t="str">
        <f>請求書!AA21</f>
        <v>5対1</v>
      </c>
      <c r="AK15" s="890"/>
      <c r="AL15" s="890"/>
      <c r="AM15" s="890"/>
      <c r="AN15" s="890"/>
      <c r="AO15" s="890"/>
      <c r="AP15" s="890"/>
      <c r="AQ15" s="42"/>
      <c r="AR15" s="4"/>
      <c r="AS15" s="4"/>
      <c r="AT15" s="3" t="s">
        <v>37</v>
      </c>
      <c r="AU15" s="51" t="s">
        <v>58</v>
      </c>
      <c r="AV15" s="3" t="s">
        <v>105</v>
      </c>
      <c r="AW15" s="1">
        <v>2</v>
      </c>
      <c r="AX15" s="1" t="s">
        <v>858</v>
      </c>
      <c r="BD15" s="262" t="s">
        <v>3298</v>
      </c>
      <c r="BE15" s="267" t="s">
        <v>4169</v>
      </c>
      <c r="BF15" s="263" t="s">
        <v>858</v>
      </c>
      <c r="BG15" s="272">
        <v>1</v>
      </c>
    </row>
    <row r="16" spans="1:59" s="5" customFormat="1" ht="21.6" customHeight="1" thickBot="1">
      <c r="A16" s="43"/>
      <c r="B16" s="890" t="s">
        <v>108</v>
      </c>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1055"/>
      <c r="AA16" s="1055"/>
      <c r="AB16" s="1055"/>
      <c r="AC16" s="1055"/>
      <c r="AD16" s="1055"/>
      <c r="AE16" s="44"/>
      <c r="AF16" s="871" t="s">
        <v>26</v>
      </c>
      <c r="AG16" s="872"/>
      <c r="AH16" s="872"/>
      <c r="AI16" s="872"/>
      <c r="AJ16" s="872"/>
      <c r="AK16" s="872"/>
      <c r="AL16" s="872"/>
      <c r="AM16" s="873"/>
      <c r="AN16" s="913">
        <f>請求書!AA22</f>
        <v>0</v>
      </c>
      <c r="AO16" s="913"/>
      <c r="AP16" s="913"/>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45" t="s">
        <v>4138</v>
      </c>
      <c r="AG17" s="846"/>
      <c r="AH17" s="846"/>
      <c r="AI17" s="846"/>
      <c r="AJ17" s="846"/>
      <c r="AK17" s="846"/>
      <c r="AL17" s="846"/>
      <c r="AM17" s="847"/>
      <c r="AN17" s="1056"/>
      <c r="AO17" s="1057"/>
      <c r="AP17" s="1058"/>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1154</v>
      </c>
      <c r="AZ18" s="1">
        <v>2</v>
      </c>
      <c r="BD18" s="260" t="s">
        <v>3301</v>
      </c>
      <c r="BE18" s="267" t="s">
        <v>4172</v>
      </c>
    </row>
    <row r="19" spans="1:57" ht="27" customHeight="1" thickBot="1">
      <c r="A19" s="36"/>
      <c r="B19" s="901"/>
      <c r="C19" s="902"/>
      <c r="D19" s="903" t="s">
        <v>10</v>
      </c>
      <c r="E19" s="904"/>
      <c r="F19" s="904"/>
      <c r="G19" s="904"/>
      <c r="H19" s="904"/>
      <c r="I19" s="905"/>
      <c r="J19" s="906" t="s">
        <v>3</v>
      </c>
      <c r="K19" s="906"/>
      <c r="L19" s="906"/>
      <c r="M19" s="906"/>
      <c r="N19" s="906"/>
      <c r="O19" s="906"/>
      <c r="P19" s="906"/>
      <c r="Q19" s="906"/>
      <c r="R19" s="906"/>
      <c r="S19" s="906"/>
      <c r="T19" s="906"/>
      <c r="U19" s="907"/>
      <c r="V19" s="907"/>
      <c r="W19" s="907"/>
      <c r="X19" s="907"/>
      <c r="Y19" s="907"/>
      <c r="Z19" s="908"/>
      <c r="AA19" s="909" t="s">
        <v>11</v>
      </c>
      <c r="AB19" s="906"/>
      <c r="AC19" s="906"/>
      <c r="AD19" s="906"/>
      <c r="AE19" s="910"/>
      <c r="AF19" s="131" t="s">
        <v>109</v>
      </c>
      <c r="AG19" s="909" t="s">
        <v>4</v>
      </c>
      <c r="AH19" s="906"/>
      <c r="AI19" s="906"/>
      <c r="AJ19" s="906"/>
      <c r="AK19" s="906"/>
      <c r="AL19" s="906"/>
      <c r="AM19" s="906"/>
      <c r="AN19" s="909" t="s">
        <v>5</v>
      </c>
      <c r="AO19" s="906"/>
      <c r="AP19" s="911"/>
      <c r="AQ19" s="36"/>
      <c r="AT19" s="235" t="s">
        <v>684</v>
      </c>
      <c r="AU19" s="140">
        <v>1</v>
      </c>
      <c r="AX19" s="137"/>
      <c r="AY19" s="1" t="s">
        <v>1155</v>
      </c>
      <c r="AZ19" s="1">
        <v>1</v>
      </c>
      <c r="BD19" s="260" t="s">
        <v>3302</v>
      </c>
      <c r="BE19" s="267">
        <v>10</v>
      </c>
    </row>
    <row r="20" spans="1:57" ht="27" customHeight="1" thickBot="1">
      <c r="A20" s="36"/>
      <c r="B20" s="935" t="s">
        <v>30</v>
      </c>
      <c r="C20" s="936"/>
      <c r="D20" s="142" t="s">
        <v>117</v>
      </c>
      <c r="E20" s="143" t="s">
        <v>117</v>
      </c>
      <c r="F20" s="225"/>
      <c r="G20" s="225"/>
      <c r="H20" s="225"/>
      <c r="I20" s="226"/>
      <c r="J20" s="941" t="str">
        <f>IF($F20&amp;$G20&amp;$H20&amp;$I20="","",VLOOKUP($F20&amp;$G20&amp;$H20&amp;$I20,'R6単価一覧'!$D$2:$E$16369,2,FALSE))</f>
        <v/>
      </c>
      <c r="K20" s="942"/>
      <c r="L20" s="942"/>
      <c r="M20" s="942"/>
      <c r="N20" s="942"/>
      <c r="O20" s="942"/>
      <c r="P20" s="942"/>
      <c r="Q20" s="942"/>
      <c r="R20" s="942"/>
      <c r="S20" s="942"/>
      <c r="T20" s="942"/>
      <c r="U20" s="942"/>
      <c r="V20" s="942"/>
      <c r="W20" s="942"/>
      <c r="X20" s="942"/>
      <c r="Y20" s="942"/>
      <c r="Z20" s="943"/>
      <c r="AA20" s="9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5"/>
      <c r="AC20" s="945"/>
      <c r="AD20" s="945"/>
      <c r="AE20" s="946"/>
      <c r="AF20" s="129"/>
      <c r="AG20" s="947">
        <f>IF(OR(AF20="",AA20=""),0,AA20*AF20)</f>
        <v>0</v>
      </c>
      <c r="AH20" s="948"/>
      <c r="AI20" s="948"/>
      <c r="AJ20" s="948"/>
      <c r="AK20" s="948"/>
      <c r="AL20" s="948"/>
      <c r="AM20" s="949"/>
      <c r="AN20" s="950"/>
      <c r="AO20" s="951"/>
      <c r="AP20" s="952"/>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37"/>
      <c r="C21" s="938"/>
      <c r="D21" s="144" t="s">
        <v>117</v>
      </c>
      <c r="E21" s="145" t="s">
        <v>117</v>
      </c>
      <c r="F21" s="227"/>
      <c r="G21" s="227"/>
      <c r="H21" s="227"/>
      <c r="I21" s="228"/>
      <c r="J21" s="953" t="str">
        <f>IF($F21&amp;$G21&amp;$H21&amp;$I21="","",VLOOKUP($F21&amp;$G21&amp;$H21&amp;$I21,'R6単価一覧'!$D$2:$E$16369,2,FALSE))</f>
        <v/>
      </c>
      <c r="K21" s="954"/>
      <c r="L21" s="954"/>
      <c r="M21" s="954"/>
      <c r="N21" s="954"/>
      <c r="O21" s="954"/>
      <c r="P21" s="954"/>
      <c r="Q21" s="954"/>
      <c r="R21" s="954"/>
      <c r="S21" s="954"/>
      <c r="T21" s="954"/>
      <c r="U21" s="954"/>
      <c r="V21" s="954"/>
      <c r="W21" s="954"/>
      <c r="X21" s="954"/>
      <c r="Y21" s="954"/>
      <c r="Z21" s="954"/>
      <c r="AA21" s="955" t="str">
        <f>IF($F21&amp;$G21&amp;$H21&amp;$I21="","",VLOOKUP($F21&amp;$G21&amp;$H21&amp;$I21&amp;$AU$18&amp;$AY$16,'R6単価一覧'!$K$2:$L$16369,2,FALSE))</f>
        <v/>
      </c>
      <c r="AB21" s="955"/>
      <c r="AC21" s="955"/>
      <c r="AD21" s="955"/>
      <c r="AE21" s="955"/>
      <c r="AF21" s="311"/>
      <c r="AG21" s="920">
        <f>IF(OR(AF21="",AA21=""),0,AA21*AF21)</f>
        <v>0</v>
      </c>
      <c r="AH21" s="921"/>
      <c r="AI21" s="921"/>
      <c r="AJ21" s="921"/>
      <c r="AK21" s="921"/>
      <c r="AL21" s="921"/>
      <c r="AM21" s="922"/>
      <c r="AN21" s="923" t="s">
        <v>219</v>
      </c>
      <c r="AO21" s="924"/>
      <c r="AP21" s="925"/>
      <c r="AQ21" s="40"/>
      <c r="AT21" s="236" t="s">
        <v>686</v>
      </c>
      <c r="AU21" s="141" t="s">
        <v>689</v>
      </c>
      <c r="BD21" s="260" t="s">
        <v>3305</v>
      </c>
      <c r="BE21" s="267">
        <v>12</v>
      </c>
    </row>
    <row r="22" spans="1:57" ht="27" customHeight="1" thickBot="1">
      <c r="A22" s="36"/>
      <c r="B22" s="937"/>
      <c r="C22" s="938"/>
      <c r="D22" s="144" t="s">
        <v>117</v>
      </c>
      <c r="E22" s="145" t="s">
        <v>117</v>
      </c>
      <c r="F22" s="227"/>
      <c r="G22" s="227"/>
      <c r="H22" s="227"/>
      <c r="I22" s="228"/>
      <c r="J22" s="953" t="str">
        <f>IF($F22&amp;$G22&amp;$H22&amp;$I22="","",VLOOKUP($F22&amp;$G22&amp;$H22&amp;$I22,'R6単価一覧'!$D$2:$E$16369,2,FALSE))</f>
        <v/>
      </c>
      <c r="K22" s="954"/>
      <c r="L22" s="954"/>
      <c r="M22" s="954"/>
      <c r="N22" s="954"/>
      <c r="O22" s="954"/>
      <c r="P22" s="954"/>
      <c r="Q22" s="954"/>
      <c r="R22" s="954"/>
      <c r="S22" s="954"/>
      <c r="T22" s="954"/>
      <c r="U22" s="954"/>
      <c r="V22" s="954"/>
      <c r="W22" s="954"/>
      <c r="X22" s="954"/>
      <c r="Y22" s="954"/>
      <c r="Z22" s="956"/>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920">
        <f>IF(OR(AF22="",AA22=""),0,AA22*AF22)</f>
        <v>0</v>
      </c>
      <c r="AH22" s="921"/>
      <c r="AI22" s="921"/>
      <c r="AJ22" s="921"/>
      <c r="AK22" s="921"/>
      <c r="AL22" s="921"/>
      <c r="AM22" s="922"/>
      <c r="AN22" s="923" t="s">
        <v>218</v>
      </c>
      <c r="AO22" s="924"/>
      <c r="AP22" s="925"/>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7"/>
      <c r="C23" s="938"/>
      <c r="D23" s="144" t="s">
        <v>117</v>
      </c>
      <c r="E23" s="145" t="s">
        <v>117</v>
      </c>
      <c r="F23" s="227"/>
      <c r="G23" s="227"/>
      <c r="H23" s="227"/>
      <c r="I23" s="228"/>
      <c r="J23" s="926" t="str">
        <f>IF($F$23&amp;$G$23&amp;$H$23&amp;$I$23="","",VLOOKUP($F$23&amp;$G$23&amp;$H$23&amp;$I$23,人員配置体制加算!$D$2:$E$609,2,FALSE))</f>
        <v/>
      </c>
      <c r="K23" s="927"/>
      <c r="L23" s="927"/>
      <c r="M23" s="927"/>
      <c r="N23" s="927"/>
      <c r="O23" s="927"/>
      <c r="P23" s="927"/>
      <c r="Q23" s="927"/>
      <c r="R23" s="927"/>
      <c r="S23" s="927"/>
      <c r="T23" s="927"/>
      <c r="U23" s="927"/>
      <c r="V23" s="927"/>
      <c r="W23" s="927"/>
      <c r="X23" s="927"/>
      <c r="Y23" s="927"/>
      <c r="Z23" s="928"/>
      <c r="AA23" s="929" t="str">
        <f>IF($F23&amp;$G23&amp;$H23&amp;$I23="","",VLOOKUP($F23&amp;$G23&amp;$H23&amp;$I23&amp;$AU$18&amp;$BG$16,人員配置体制加算!$K$2:$L$609,2,FALSE))</f>
        <v/>
      </c>
      <c r="AB23" s="930"/>
      <c r="AC23" s="930"/>
      <c r="AD23" s="930"/>
      <c r="AE23" s="931"/>
      <c r="AF23" s="244">
        <f>AF20</f>
        <v>0</v>
      </c>
      <c r="AG23" s="920">
        <f t="shared" ref="AG23:AG24" si="0">IF(OR(AF23="",AA23=""),0,AA23*AF23)</f>
        <v>0</v>
      </c>
      <c r="AH23" s="921"/>
      <c r="AI23" s="921"/>
      <c r="AJ23" s="921"/>
      <c r="AK23" s="921"/>
      <c r="AL23" s="921"/>
      <c r="AM23" s="922"/>
      <c r="AN23" s="932" t="s">
        <v>1156</v>
      </c>
      <c r="AO23" s="933"/>
      <c r="AP23" s="934"/>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7"/>
      <c r="C24" s="938"/>
      <c r="D24" s="144" t="s">
        <v>117</v>
      </c>
      <c r="E24" s="145" t="s">
        <v>117</v>
      </c>
      <c r="F24" s="227"/>
      <c r="G24" s="227"/>
      <c r="H24" s="227"/>
      <c r="I24" s="228"/>
      <c r="J24" s="926" t="str">
        <f>IF($F$24&amp;$G$24&amp;$H$24&amp;$I$24="","",VLOOKUP($F$24&amp;$G$24&amp;$H$24&amp;$I$24,人員配置体制加算!$D$2:$E$609,2,FALSE))</f>
        <v/>
      </c>
      <c r="K24" s="927"/>
      <c r="L24" s="927"/>
      <c r="M24" s="927"/>
      <c r="N24" s="927"/>
      <c r="O24" s="927"/>
      <c r="P24" s="927"/>
      <c r="Q24" s="927"/>
      <c r="R24" s="927"/>
      <c r="S24" s="927"/>
      <c r="T24" s="927"/>
      <c r="U24" s="927"/>
      <c r="V24" s="927"/>
      <c r="W24" s="927"/>
      <c r="X24" s="927"/>
      <c r="Y24" s="927"/>
      <c r="Z24" s="928"/>
      <c r="AA24" s="929" t="str">
        <f>IF($F24&amp;$G24&amp;$H24&amp;$I24="","",VLOOKUP($F24&amp;$G24&amp;$H24&amp;$I24&amp;$AU$18&amp;$BG$16,人員配置体制加算!$K$2:$L$609,2,FALSE))</f>
        <v/>
      </c>
      <c r="AB24" s="930"/>
      <c r="AC24" s="930"/>
      <c r="AD24" s="930"/>
      <c r="AE24" s="931"/>
      <c r="AF24" s="244">
        <f>AF22</f>
        <v>0</v>
      </c>
      <c r="AG24" s="920">
        <f t="shared" si="0"/>
        <v>0</v>
      </c>
      <c r="AH24" s="921"/>
      <c r="AI24" s="921"/>
      <c r="AJ24" s="921"/>
      <c r="AK24" s="921"/>
      <c r="AL24" s="921"/>
      <c r="AM24" s="922"/>
      <c r="AN24" s="932" t="s">
        <v>4200</v>
      </c>
      <c r="AO24" s="933"/>
      <c r="AP24" s="93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7"/>
      <c r="C25" s="938"/>
      <c r="D25" s="957"/>
      <c r="E25" s="958"/>
      <c r="F25" s="958"/>
      <c r="G25" s="958"/>
      <c r="H25" s="958"/>
      <c r="I25" s="959"/>
      <c r="J25" s="848" t="s">
        <v>126</v>
      </c>
      <c r="K25" s="849"/>
      <c r="L25" s="849"/>
      <c r="M25" s="849"/>
      <c r="N25" s="849"/>
      <c r="O25" s="849"/>
      <c r="P25" s="849"/>
      <c r="Q25" s="849"/>
      <c r="R25" s="849"/>
      <c r="S25" s="849"/>
      <c r="T25" s="849"/>
      <c r="U25" s="849"/>
      <c r="V25" s="849"/>
      <c r="W25" s="849"/>
      <c r="X25" s="849"/>
      <c r="Y25" s="849"/>
      <c r="Z25" s="850"/>
      <c r="AA25" s="960" t="e">
        <f>IF(AX25="△",VLOOKUP($AY$16&amp;$BA$14&amp;$BE$24&amp;$BA$20,'R6単価一覧'!$M$2:$N$69,2,FALSE),IF(AY23="◆",VLOOKUP($AY$16&amp;$BA$14&amp;$BE$24&amp;$BA$20,'R6単価一覧'!$M$2:$N$69,2,FALSE),IF($AX$23="○",VLOOKUP(AY16&amp;BA14,'R6単価一覧'!$M$136:$N$141,2,FALSE),VLOOKUP($AY$16&amp;$BA$14&amp;$BE$24&amp;$BA$20,'R6単価一覧'!$M$2:$N$69,2,FALSE))))</f>
        <v>#N/A</v>
      </c>
      <c r="AB25" s="961"/>
      <c r="AC25" s="961"/>
      <c r="AD25" s="961"/>
      <c r="AE25" s="962"/>
      <c r="AF25" s="244">
        <f>$AA$13-$AF$20-$AF$21-$AF$22-$AF$26</f>
        <v>0</v>
      </c>
      <c r="AG25" s="920">
        <f>IF(AF25=0,0,AA25*AF25)</f>
        <v>0</v>
      </c>
      <c r="AH25" s="921"/>
      <c r="AI25" s="921"/>
      <c r="AJ25" s="921"/>
      <c r="AK25" s="921"/>
      <c r="AL25" s="921"/>
      <c r="AM25" s="922"/>
      <c r="AN25" s="923"/>
      <c r="AO25" s="924"/>
      <c r="AP25" s="925"/>
      <c r="AQ25" s="40"/>
      <c r="AT25" s="1" t="s">
        <v>204</v>
      </c>
      <c r="AW25" s="2" t="str">
        <f>IF(請求書!U19="日中サービス支援型","100","")</f>
        <v>100</v>
      </c>
      <c r="AX25" s="53" t="str">
        <f>IF(AX24=J20,"△","")</f>
        <v/>
      </c>
    </row>
    <row r="26" spans="1:57" ht="27" hidden="1" customHeight="1" thickTop="1" thickBot="1">
      <c r="A26" s="36"/>
      <c r="B26" s="939"/>
      <c r="C26" s="940"/>
      <c r="D26" s="957"/>
      <c r="E26" s="958"/>
      <c r="F26" s="958"/>
      <c r="G26" s="958"/>
      <c r="H26" s="958"/>
      <c r="I26" s="959"/>
      <c r="J26" s="963" t="s">
        <v>1147</v>
      </c>
      <c r="K26" s="964"/>
      <c r="L26" s="964"/>
      <c r="M26" s="964"/>
      <c r="N26" s="964"/>
      <c r="O26" s="964"/>
      <c r="P26" s="964"/>
      <c r="Q26" s="964"/>
      <c r="R26" s="964"/>
      <c r="S26" s="964"/>
      <c r="T26" s="964"/>
      <c r="U26" s="964"/>
      <c r="V26" s="964"/>
      <c r="W26" s="964"/>
      <c r="X26" s="964"/>
      <c r="Y26" s="964"/>
      <c r="Z26" s="965"/>
      <c r="AA26" s="960" t="str">
        <f>IF(AF26="","",VLOOKUP($AW$25&amp;$BE$24&amp;$AW$27&amp;$AW$28,'R6単価一覧'!$M$74:$N$121,2,FALSE))</f>
        <v/>
      </c>
      <c r="AB26" s="961"/>
      <c r="AC26" s="961"/>
      <c r="AD26" s="961"/>
      <c r="AE26" s="962"/>
      <c r="AF26" s="35"/>
      <c r="AG26" s="920">
        <f>IF(AF26=0,0,AA26*AF26)</f>
        <v>0</v>
      </c>
      <c r="AH26" s="921"/>
      <c r="AI26" s="921"/>
      <c r="AJ26" s="921"/>
      <c r="AK26" s="921"/>
      <c r="AL26" s="921"/>
      <c r="AM26" s="922"/>
      <c r="AN26" s="923"/>
      <c r="AO26" s="924"/>
      <c r="AP26" s="925"/>
      <c r="AQ26" s="40"/>
      <c r="AT26" s="1" t="s">
        <v>1145</v>
      </c>
      <c r="AW26" s="2">
        <f>AW18</f>
        <v>3</v>
      </c>
    </row>
    <row r="27" spans="1:57" ht="27" customHeight="1" thickTop="1" thickBot="1">
      <c r="A27" s="36"/>
      <c r="B27" s="966" t="s">
        <v>112</v>
      </c>
      <c r="C27" s="967"/>
      <c r="D27" s="972" t="s">
        <v>29</v>
      </c>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4"/>
      <c r="AG27" s="130" t="s">
        <v>132</v>
      </c>
      <c r="AH27" s="975">
        <f>SUM(AG20:AM26)</f>
        <v>0</v>
      </c>
      <c r="AI27" s="975"/>
      <c r="AJ27" s="975"/>
      <c r="AK27" s="975"/>
      <c r="AL27" s="975"/>
      <c r="AM27" s="976"/>
      <c r="AN27" s="977"/>
      <c r="AO27" s="978"/>
      <c r="AP27" s="979"/>
      <c r="AQ27" s="40"/>
      <c r="AT27" s="1" t="s">
        <v>1146</v>
      </c>
      <c r="AW27" s="2" t="str">
        <f>AZ20</f>
        <v/>
      </c>
    </row>
    <row r="28" spans="1:57" ht="27" customHeight="1">
      <c r="A28" s="36"/>
      <c r="B28" s="968"/>
      <c r="C28" s="969"/>
      <c r="D28" s="980"/>
      <c r="E28" s="981"/>
      <c r="F28" s="981"/>
      <c r="G28" s="981"/>
      <c r="H28" s="981"/>
      <c r="I28" s="982"/>
      <c r="J28" s="983" t="s">
        <v>121</v>
      </c>
      <c r="K28" s="984"/>
      <c r="L28" s="984"/>
      <c r="M28" s="984"/>
      <c r="N28" s="984"/>
      <c r="O28" s="984"/>
      <c r="P28" s="984"/>
      <c r="Q28" s="984"/>
      <c r="R28" s="984"/>
      <c r="S28" s="984"/>
      <c r="T28" s="984"/>
      <c r="U28" s="984"/>
      <c r="V28" s="984"/>
      <c r="W28" s="984"/>
      <c r="X28" s="984"/>
      <c r="Y28" s="984" t="s">
        <v>130</v>
      </c>
      <c r="Z28" s="985"/>
      <c r="AA28" s="986" t="str">
        <f>IF(AA29="","",991)</f>
        <v/>
      </c>
      <c r="AB28" s="987"/>
      <c r="AC28" s="987"/>
      <c r="AD28" s="987"/>
      <c r="AE28" s="988"/>
      <c r="AF28" s="132" t="str">
        <f>IF(OR($AA$13="",AF29=""),"",$AA$13)</f>
        <v/>
      </c>
      <c r="AG28" s="989" t="str">
        <f>IF(OR(AF28="",AA28=""),"",AA28*AF28)</f>
        <v/>
      </c>
      <c r="AH28" s="990"/>
      <c r="AI28" s="990"/>
      <c r="AJ28" s="990"/>
      <c r="AK28" s="990"/>
      <c r="AL28" s="990"/>
      <c r="AM28" s="991"/>
      <c r="AN28" s="950"/>
      <c r="AO28" s="951"/>
      <c r="AP28" s="952"/>
      <c r="AQ28" s="40"/>
      <c r="AT28" s="1" t="s">
        <v>1150</v>
      </c>
      <c r="AW28" s="2" t="str">
        <f>AU18</f>
        <v/>
      </c>
    </row>
    <row r="29" spans="1:57" ht="27" customHeight="1">
      <c r="A29" s="36"/>
      <c r="B29" s="968"/>
      <c r="C29" s="969"/>
      <c r="D29" s="46" t="s">
        <v>118</v>
      </c>
      <c r="E29" s="47" t="s">
        <v>118</v>
      </c>
      <c r="F29" s="229"/>
      <c r="G29" s="229"/>
      <c r="H29" s="227"/>
      <c r="I29" s="228"/>
      <c r="J29" s="992" t="str">
        <f>IF($F29&amp;$G29&amp;$H29&amp;$I29="","",VLOOKUP($F29&amp;$G29&amp;$H29&amp;$I29,'単価一覧（夜間）'!$D$2:$E$913,2,FALSE))</f>
        <v/>
      </c>
      <c r="K29" s="993"/>
      <c r="L29" s="993"/>
      <c r="M29" s="993"/>
      <c r="N29" s="993"/>
      <c r="O29" s="993"/>
      <c r="P29" s="993"/>
      <c r="Q29" s="993"/>
      <c r="R29" s="993"/>
      <c r="S29" s="993"/>
      <c r="T29" s="993"/>
      <c r="U29" s="993"/>
      <c r="V29" s="993"/>
      <c r="W29" s="993"/>
      <c r="X29" s="993"/>
      <c r="Y29" s="846" t="s">
        <v>131</v>
      </c>
      <c r="Z29" s="847"/>
      <c r="AA29" s="929" t="str">
        <f>IF(H29&amp;I29="","",VLOOKUP(F29&amp;G29&amp;H29&amp;I29&amp;AU$18,'単価一覧（夜間）'!$G$2:$H$913,2,FALSE))</f>
        <v/>
      </c>
      <c r="AB29" s="930"/>
      <c r="AC29" s="930"/>
      <c r="AD29" s="930"/>
      <c r="AE29" s="931"/>
      <c r="AF29" s="35"/>
      <c r="AG29" s="994" t="str">
        <f>IF(OR(AF29="",AA29=""),"",AA29*AF29)</f>
        <v/>
      </c>
      <c r="AH29" s="995"/>
      <c r="AI29" s="995"/>
      <c r="AJ29" s="995"/>
      <c r="AK29" s="995"/>
      <c r="AL29" s="995"/>
      <c r="AM29" s="996"/>
      <c r="AN29" s="923"/>
      <c r="AO29" s="924"/>
      <c r="AP29" s="925"/>
      <c r="AQ29" s="40"/>
    </row>
    <row r="30" spans="1:57" ht="27" customHeight="1">
      <c r="A30" s="36"/>
      <c r="B30" s="968"/>
      <c r="C30" s="969"/>
      <c r="D30" s="46" t="s">
        <v>117</v>
      </c>
      <c r="E30" s="47" t="s">
        <v>117</v>
      </c>
      <c r="F30" s="229"/>
      <c r="G30" s="229"/>
      <c r="H30" s="227"/>
      <c r="I30" s="228"/>
      <c r="J30" s="992" t="str">
        <f>IF(H30&amp;I30="","",VLOOKUP(F30&amp;G30&amp;H30&amp;I30,'単価一覧（夜間）'!$D$2:$E$913,2,FALSE))</f>
        <v/>
      </c>
      <c r="K30" s="993"/>
      <c r="L30" s="993"/>
      <c r="M30" s="993"/>
      <c r="N30" s="993"/>
      <c r="O30" s="993"/>
      <c r="P30" s="993"/>
      <c r="Q30" s="993"/>
      <c r="R30" s="993"/>
      <c r="S30" s="993"/>
      <c r="T30" s="993"/>
      <c r="U30" s="993"/>
      <c r="V30" s="993"/>
      <c r="W30" s="993"/>
      <c r="X30" s="993"/>
      <c r="Y30" s="846" t="s">
        <v>131</v>
      </c>
      <c r="Z30" s="847"/>
      <c r="AA30" s="929" t="str">
        <f>IF(H30&amp;I30="","",VLOOKUP(F30&amp;G30&amp;H30&amp;I30&amp;AU$18,'単価一覧（夜間）'!$G$2:$H$913,2,FALSE))</f>
        <v/>
      </c>
      <c r="AB30" s="930"/>
      <c r="AC30" s="930"/>
      <c r="AD30" s="930"/>
      <c r="AE30" s="931"/>
      <c r="AF30" s="35"/>
      <c r="AG30" s="994" t="str">
        <f>IF(OR(AF30="",AA30=""),"",AA30*AF30)</f>
        <v/>
      </c>
      <c r="AH30" s="995"/>
      <c r="AI30" s="995"/>
      <c r="AJ30" s="995"/>
      <c r="AK30" s="995"/>
      <c r="AL30" s="995"/>
      <c r="AM30" s="996"/>
      <c r="AN30" s="923"/>
      <c r="AO30" s="924"/>
      <c r="AP30" s="925"/>
      <c r="AQ30" s="40"/>
    </row>
    <row r="31" spans="1:57" ht="27" customHeight="1">
      <c r="A31" s="36"/>
      <c r="B31" s="968"/>
      <c r="C31" s="969"/>
      <c r="D31" s="46" t="s">
        <v>118</v>
      </c>
      <c r="E31" s="47" t="s">
        <v>118</v>
      </c>
      <c r="F31" s="229"/>
      <c r="G31" s="229"/>
      <c r="H31" s="227"/>
      <c r="I31" s="228"/>
      <c r="J31" s="992" t="str">
        <f>IF(H31&amp;I31="","",VLOOKUP(F31&amp;G31&amp;H31&amp;I31,'単価一覧（夜間）'!$D$2:$E$913,2,FALSE))</f>
        <v/>
      </c>
      <c r="K31" s="993"/>
      <c r="L31" s="993"/>
      <c r="M31" s="993"/>
      <c r="N31" s="993"/>
      <c r="O31" s="993"/>
      <c r="P31" s="993"/>
      <c r="Q31" s="993"/>
      <c r="R31" s="993"/>
      <c r="S31" s="993"/>
      <c r="T31" s="993"/>
      <c r="U31" s="993"/>
      <c r="V31" s="993"/>
      <c r="W31" s="993"/>
      <c r="X31" s="993"/>
      <c r="Y31" s="846" t="s">
        <v>131</v>
      </c>
      <c r="Z31" s="847"/>
      <c r="AA31" s="929" t="str">
        <f>IF(H31&amp;I31="","",VLOOKUP(F31&amp;G31&amp;H31&amp;I31&amp;AU$18,'単価一覧（夜間）'!$G$2:$H$913,2,FALSE))</f>
        <v/>
      </c>
      <c r="AB31" s="930"/>
      <c r="AC31" s="930"/>
      <c r="AD31" s="930"/>
      <c r="AE31" s="931"/>
      <c r="AF31" s="35"/>
      <c r="AG31" s="994" t="str">
        <f t="shared" ref="AG31" si="1">IF(OR(AF31="",AA31=""),"",AA31*AF31)</f>
        <v/>
      </c>
      <c r="AH31" s="995"/>
      <c r="AI31" s="995"/>
      <c r="AJ31" s="995"/>
      <c r="AK31" s="995"/>
      <c r="AL31" s="995"/>
      <c r="AM31" s="996"/>
      <c r="AN31" s="923"/>
      <c r="AO31" s="924"/>
      <c r="AP31" s="925"/>
      <c r="AQ31" s="40"/>
    </row>
    <row r="32" spans="1:57" ht="27" customHeight="1" thickBot="1">
      <c r="A32" s="36"/>
      <c r="B32" s="970"/>
      <c r="C32" s="971"/>
      <c r="D32" s="46" t="s">
        <v>118</v>
      </c>
      <c r="E32" s="47" t="s">
        <v>118</v>
      </c>
      <c r="F32" s="47" t="s">
        <v>119</v>
      </c>
      <c r="G32" s="47" t="s">
        <v>120</v>
      </c>
      <c r="H32" s="48" t="s">
        <v>127</v>
      </c>
      <c r="I32" s="49" t="s">
        <v>128</v>
      </c>
      <c r="J32" s="997" t="s">
        <v>129</v>
      </c>
      <c r="K32" s="998"/>
      <c r="L32" s="998"/>
      <c r="M32" s="998"/>
      <c r="N32" s="998"/>
      <c r="O32" s="998"/>
      <c r="P32" s="998"/>
      <c r="Q32" s="998"/>
      <c r="R32" s="998"/>
      <c r="S32" s="998"/>
      <c r="T32" s="998"/>
      <c r="U32" s="998"/>
      <c r="V32" s="998"/>
      <c r="W32" s="998"/>
      <c r="X32" s="998"/>
      <c r="Y32" s="998"/>
      <c r="Z32" s="999"/>
      <c r="AA32" s="960" t="s">
        <v>226</v>
      </c>
      <c r="AB32" s="961"/>
      <c r="AC32" s="961"/>
      <c r="AD32" s="961"/>
      <c r="AE32" s="962"/>
      <c r="AF32" s="35"/>
      <c r="AG32" s="1000" t="s">
        <v>226</v>
      </c>
      <c r="AH32" s="1001"/>
      <c r="AI32" s="1001"/>
      <c r="AJ32" s="1001"/>
      <c r="AK32" s="1001"/>
      <c r="AL32" s="1001"/>
      <c r="AM32" s="1002"/>
      <c r="AN32" s="923"/>
      <c r="AO32" s="924"/>
      <c r="AP32" s="925"/>
      <c r="AQ32" s="40"/>
    </row>
    <row r="33" spans="1:43" s="1" customFormat="1" ht="27" customHeight="1" thickTop="1" thickBot="1">
      <c r="A33" s="36"/>
      <c r="B33" s="296"/>
      <c r="C33" s="295"/>
      <c r="D33" s="972" t="s">
        <v>135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4"/>
      <c r="AG33" s="130" t="s">
        <v>133</v>
      </c>
      <c r="AH33" s="975">
        <f>IF(AG28="",0,IF((AG28-SUM(AG29:AM31))&lt;0,0,AG28-SUM(AG29:AM31)))</f>
        <v>0</v>
      </c>
      <c r="AI33" s="975"/>
      <c r="AJ33" s="975"/>
      <c r="AK33" s="975"/>
      <c r="AL33" s="975"/>
      <c r="AM33" s="976"/>
      <c r="AN33" s="977"/>
      <c r="AO33" s="978"/>
      <c r="AP33" s="979"/>
      <c r="AQ33" s="40"/>
    </row>
    <row r="34" spans="1:43" s="1" customFormat="1" ht="27" customHeight="1">
      <c r="A34" s="36"/>
      <c r="B34" s="966" t="s">
        <v>113</v>
      </c>
      <c r="C34" s="1003"/>
      <c r="D34" s="984" t="s">
        <v>111</v>
      </c>
      <c r="E34" s="984"/>
      <c r="F34" s="984"/>
      <c r="G34" s="984"/>
      <c r="H34" s="984"/>
      <c r="I34" s="984"/>
      <c r="J34" s="984"/>
      <c r="K34" s="984"/>
      <c r="L34" s="984"/>
      <c r="M34" s="984"/>
      <c r="N34" s="984"/>
      <c r="O34" s="984"/>
      <c r="P34" s="984"/>
      <c r="Q34" s="984"/>
      <c r="R34" s="984"/>
      <c r="S34" s="984"/>
      <c r="T34" s="984"/>
      <c r="U34" s="984"/>
      <c r="V34" s="984"/>
      <c r="W34" s="984"/>
      <c r="X34" s="984"/>
      <c r="Y34" s="984"/>
      <c r="Z34" s="985"/>
      <c r="AA34" s="1014">
        <v>800</v>
      </c>
      <c r="AB34" s="1015"/>
      <c r="AC34" s="1015"/>
      <c r="AD34" s="1015"/>
      <c r="AE34" s="1016"/>
      <c r="AF34" s="132" t="str">
        <f>IF(Z16=AV15,AA13,"")</f>
        <v/>
      </c>
      <c r="AG34" s="1017">
        <f>IF(OR(AF34="",AA34=""),0,AA34*AF34)</f>
        <v>0</v>
      </c>
      <c r="AH34" s="1018"/>
      <c r="AI34" s="1018"/>
      <c r="AJ34" s="1018"/>
      <c r="AK34" s="1018"/>
      <c r="AL34" s="1018"/>
      <c r="AM34" s="1019"/>
      <c r="AN34" s="950"/>
      <c r="AO34" s="951"/>
      <c r="AP34" s="952"/>
      <c r="AQ34" s="40"/>
    </row>
    <row r="35" spans="1:43" s="1" customFormat="1" ht="27.75" customHeight="1" thickBot="1">
      <c r="A35" s="36"/>
      <c r="B35" s="968"/>
      <c r="C35" s="1004"/>
      <c r="D35" s="1020" t="s">
        <v>26</v>
      </c>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c r="AA35" s="1022">
        <v>330</v>
      </c>
      <c r="AB35" s="1023"/>
      <c r="AC35" s="1023"/>
      <c r="AD35" s="1023"/>
      <c r="AE35" s="1024"/>
      <c r="AF35" s="35"/>
      <c r="AG35" s="994">
        <f>IF(U12=AT20,IF(AN16=AV16,AA35*AF35,0),0)</f>
        <v>0</v>
      </c>
      <c r="AH35" s="995"/>
      <c r="AI35" s="995"/>
      <c r="AJ35" s="995"/>
      <c r="AK35" s="995"/>
      <c r="AL35" s="995"/>
      <c r="AM35" s="996"/>
      <c r="AN35" s="923"/>
      <c r="AO35" s="924"/>
      <c r="AP35" s="925"/>
      <c r="AQ35" s="40"/>
    </row>
    <row r="36" spans="1:43" s="1" customFormat="1" ht="27.75" customHeight="1" thickTop="1" thickBot="1">
      <c r="A36" s="36"/>
      <c r="B36" s="970"/>
      <c r="C36" s="1005"/>
      <c r="D36" s="973" t="s">
        <v>29</v>
      </c>
      <c r="E36" s="973"/>
      <c r="F36" s="973"/>
      <c r="G36" s="973"/>
      <c r="H36" s="973"/>
      <c r="I36" s="973"/>
      <c r="J36" s="973"/>
      <c r="K36" s="973"/>
      <c r="L36" s="1025"/>
      <c r="M36" s="1025"/>
      <c r="N36" s="1025"/>
      <c r="O36" s="1025"/>
      <c r="P36" s="1025"/>
      <c r="Q36" s="1025"/>
      <c r="R36" s="1025"/>
      <c r="S36" s="1025"/>
      <c r="T36" s="1025"/>
      <c r="U36" s="1025"/>
      <c r="V36" s="1025"/>
      <c r="W36" s="1025"/>
      <c r="X36" s="1025"/>
      <c r="Y36" s="1025"/>
      <c r="Z36" s="1025"/>
      <c r="AA36" s="1025"/>
      <c r="AB36" s="1025"/>
      <c r="AC36" s="1025"/>
      <c r="AD36" s="1025"/>
      <c r="AE36" s="1025"/>
      <c r="AF36" s="1026"/>
      <c r="AG36" s="130" t="s">
        <v>134</v>
      </c>
      <c r="AH36" s="975">
        <f>SUM(AG34:AM35)</f>
        <v>0</v>
      </c>
      <c r="AI36" s="975"/>
      <c r="AJ36" s="975"/>
      <c r="AK36" s="975"/>
      <c r="AL36" s="975"/>
      <c r="AM36" s="976"/>
      <c r="AN36" s="977"/>
      <c r="AO36" s="978"/>
      <c r="AP36" s="979"/>
      <c r="AQ36" s="40"/>
    </row>
    <row r="37" spans="1:43" s="1" customFormat="1" ht="27.75" customHeight="1" thickTop="1">
      <c r="A37" s="36"/>
      <c r="B37" s="966" t="s">
        <v>114</v>
      </c>
      <c r="C37" s="1003"/>
      <c r="D37" s="1006" t="s">
        <v>115</v>
      </c>
      <c r="E37" s="1007"/>
      <c r="F37" s="1007"/>
      <c r="G37" s="1007"/>
      <c r="H37" s="1007" t="s">
        <v>80</v>
      </c>
      <c r="I37" s="1007"/>
      <c r="J37" s="1007"/>
      <c r="K37" s="1008"/>
      <c r="L37" s="1009" t="s">
        <v>193</v>
      </c>
      <c r="M37" s="1010"/>
      <c r="N37" s="1010"/>
      <c r="O37" s="1010"/>
      <c r="P37" s="1010"/>
      <c r="Q37" s="1010"/>
      <c r="R37" s="1010" t="s">
        <v>194</v>
      </c>
      <c r="S37" s="1010"/>
      <c r="T37" s="1010"/>
      <c r="U37" s="1010"/>
      <c r="V37" s="1010"/>
      <c r="W37" s="1010" t="s">
        <v>195</v>
      </c>
      <c r="X37" s="1010"/>
      <c r="Y37" s="1010"/>
      <c r="Z37" s="1010"/>
      <c r="AA37" s="1010" t="s">
        <v>196</v>
      </c>
      <c r="AB37" s="1010"/>
      <c r="AC37" s="1010"/>
      <c r="AD37" s="1010"/>
      <c r="AE37" s="1010"/>
      <c r="AF37" s="1011"/>
      <c r="AG37" s="1012" t="s">
        <v>192</v>
      </c>
      <c r="AH37" s="1013"/>
      <c r="AI37" s="1013"/>
      <c r="AJ37" s="1013"/>
      <c r="AK37" s="1013"/>
      <c r="AL37" s="1013"/>
      <c r="AM37" s="1013"/>
      <c r="AN37" s="1035"/>
      <c r="AO37" s="1035"/>
      <c r="AP37" s="1036"/>
      <c r="AQ37" s="40"/>
    </row>
    <row r="38" spans="1:43" s="1" customFormat="1" ht="27.75" customHeight="1" thickBot="1">
      <c r="A38" s="36"/>
      <c r="B38" s="968"/>
      <c r="C38" s="1004"/>
      <c r="D38" s="1041"/>
      <c r="E38" s="1042" t="str">
        <f t="shared" ref="D38:G40" si="2">IF($AA$13="","",$AA$13)</f>
        <v/>
      </c>
      <c r="F38" s="1042" t="str">
        <f t="shared" si="2"/>
        <v/>
      </c>
      <c r="G38" s="1042" t="str">
        <f t="shared" si="2"/>
        <v/>
      </c>
      <c r="H38" s="1042"/>
      <c r="I38" s="1042"/>
      <c r="J38" s="1042"/>
      <c r="K38" s="1045"/>
      <c r="L38" s="1047">
        <v>69800</v>
      </c>
      <c r="M38" s="1033"/>
      <c r="N38" s="1033"/>
      <c r="O38" s="1033"/>
      <c r="P38" s="1033"/>
      <c r="Q38" s="1033"/>
      <c r="R38" s="1033" t="str">
        <f>IF(H38="","",ROUND(L38*D38/H38,0))</f>
        <v/>
      </c>
      <c r="S38" s="1033"/>
      <c r="T38" s="1033"/>
      <c r="U38" s="1033"/>
      <c r="V38" s="1033"/>
      <c r="W38" s="1032"/>
      <c r="X38" s="1032"/>
      <c r="Y38" s="1032"/>
      <c r="Z38" s="1032"/>
      <c r="AA38" s="1033" t="str">
        <f>IF(R38="","",IF(R38-W38&lt;0,0,R38-W38))</f>
        <v/>
      </c>
      <c r="AB38" s="1033"/>
      <c r="AC38" s="1033"/>
      <c r="AD38" s="1033"/>
      <c r="AE38" s="1033"/>
      <c r="AF38" s="1034"/>
      <c r="AG38" s="1048" t="s">
        <v>201</v>
      </c>
      <c r="AH38" s="1048">
        <f>MIN(AA38,AE40)</f>
        <v>0</v>
      </c>
      <c r="AI38" s="1048"/>
      <c r="AJ38" s="1048"/>
      <c r="AK38" s="1048"/>
      <c r="AL38" s="1048"/>
      <c r="AM38" s="1051"/>
      <c r="AN38" s="1037"/>
      <c r="AO38" s="1037"/>
      <c r="AP38" s="1038"/>
      <c r="AQ38" s="40"/>
    </row>
    <row r="39" spans="1:43" s="1" customFormat="1" ht="24" customHeight="1" thickTop="1">
      <c r="A39" s="36"/>
      <c r="B39" s="968"/>
      <c r="C39" s="1004"/>
      <c r="D39" s="1041" t="str">
        <f t="shared" si="2"/>
        <v/>
      </c>
      <c r="E39" s="1042" t="str">
        <f t="shared" si="2"/>
        <v/>
      </c>
      <c r="F39" s="1042" t="str">
        <f t="shared" si="2"/>
        <v/>
      </c>
      <c r="G39" s="1042" t="str">
        <f t="shared" si="2"/>
        <v/>
      </c>
      <c r="H39" s="1042"/>
      <c r="I39" s="1042"/>
      <c r="J39" s="1042"/>
      <c r="K39" s="1045"/>
      <c r="L39" s="1054" t="s">
        <v>198</v>
      </c>
      <c r="M39" s="1029"/>
      <c r="N39" s="1029"/>
      <c r="O39" s="1029"/>
      <c r="P39" s="1029"/>
      <c r="Q39" s="1029"/>
      <c r="R39" s="1029" t="s">
        <v>200</v>
      </c>
      <c r="S39" s="1029"/>
      <c r="T39" s="1029"/>
      <c r="U39" s="1029"/>
      <c r="V39" s="1029"/>
      <c r="W39" s="1029" t="s">
        <v>195</v>
      </c>
      <c r="X39" s="1029"/>
      <c r="Y39" s="1029"/>
      <c r="Z39" s="1029"/>
      <c r="AA39" s="1029" t="s">
        <v>199</v>
      </c>
      <c r="AB39" s="1029"/>
      <c r="AC39" s="1029"/>
      <c r="AD39" s="1029"/>
      <c r="AE39" s="1029" t="s">
        <v>197</v>
      </c>
      <c r="AF39" s="1030"/>
      <c r="AG39" s="1049"/>
      <c r="AH39" s="1049"/>
      <c r="AI39" s="1049"/>
      <c r="AJ39" s="1049"/>
      <c r="AK39" s="1049"/>
      <c r="AL39" s="1049"/>
      <c r="AM39" s="1052"/>
      <c r="AN39" s="1037"/>
      <c r="AO39" s="1037"/>
      <c r="AP39" s="1038"/>
      <c r="AQ39" s="40"/>
    </row>
    <row r="40" spans="1:43" s="1" customFormat="1" ht="24.6" customHeight="1" thickBot="1">
      <c r="A40" s="36"/>
      <c r="B40" s="970"/>
      <c r="C40" s="1005"/>
      <c r="D40" s="1043" t="str">
        <f t="shared" si="2"/>
        <v/>
      </c>
      <c r="E40" s="1044" t="str">
        <f t="shared" si="2"/>
        <v/>
      </c>
      <c r="F40" s="1044" t="str">
        <f t="shared" si="2"/>
        <v/>
      </c>
      <c r="G40" s="1044" t="str">
        <f t="shared" si="2"/>
        <v/>
      </c>
      <c r="H40" s="1044"/>
      <c r="I40" s="1044"/>
      <c r="J40" s="1044"/>
      <c r="K40" s="1046"/>
      <c r="L40" s="1031"/>
      <c r="M40" s="1032"/>
      <c r="N40" s="1032"/>
      <c r="O40" s="1032"/>
      <c r="P40" s="1032"/>
      <c r="Q40" s="1032"/>
      <c r="R40" s="1032"/>
      <c r="S40" s="1032"/>
      <c r="T40" s="1032"/>
      <c r="U40" s="1032"/>
      <c r="V40" s="1032"/>
      <c r="W40" s="1033">
        <f>W38</f>
        <v>0</v>
      </c>
      <c r="X40" s="1033"/>
      <c r="Y40" s="1033"/>
      <c r="Z40" s="1033"/>
      <c r="AA40" s="1032"/>
      <c r="AB40" s="1032"/>
      <c r="AC40" s="1032"/>
      <c r="AD40" s="1032"/>
      <c r="AE40" s="1033">
        <f>IF(L40+R40-W40-AA40&lt;=0,0,L40+R40-W40-AA40)</f>
        <v>0</v>
      </c>
      <c r="AF40" s="1034"/>
      <c r="AG40" s="1050"/>
      <c r="AH40" s="1050"/>
      <c r="AI40" s="1050"/>
      <c r="AJ40" s="1050"/>
      <c r="AK40" s="1050"/>
      <c r="AL40" s="1050"/>
      <c r="AM40" s="1053"/>
      <c r="AN40" s="1039"/>
      <c r="AO40" s="1039"/>
      <c r="AP40" s="1040"/>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1027" t="s">
        <v>202</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11"/>
      <c r="AE42" s="1028">
        <f>SUM(AH27,AH33,AH36,AH38)</f>
        <v>0</v>
      </c>
      <c r="AF42" s="906"/>
      <c r="AG42" s="906"/>
      <c r="AH42" s="906"/>
      <c r="AI42" s="906"/>
      <c r="AJ42" s="906"/>
      <c r="AK42" s="906"/>
      <c r="AL42" s="906"/>
      <c r="AM42" s="906"/>
      <c r="AN42" s="906"/>
      <c r="AO42" s="906" t="s">
        <v>6</v>
      </c>
      <c r="AP42" s="911"/>
      <c r="AQ42" s="37"/>
    </row>
    <row r="43" spans="1:43" s="1" customFormat="1" ht="6.75" customHeight="1"/>
    <row r="44" spans="1:43" s="1" customFormat="1" ht="18" customHeight="1"/>
    <row r="45" spans="1:43" s="1" customFormat="1" ht="18" customHeight="1"/>
  </sheetData>
  <sheetProtection password="A886"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23</vt:i4>
      </vt:variant>
    </vt:vector>
  </HeadingPairs>
  <TitlesOfParts>
    <vt:vector size="47" baseType="lpstr">
      <vt:lpstr>【参考】国明細書</vt:lpstr>
      <vt:lpstr>事務概要</vt:lpstr>
      <vt:lpstr>【参考】Q&amp;A</vt:lpstr>
      <vt:lpstr>請求書</vt:lpstr>
      <vt:lpstr>請求書記載例</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請求書記載例!Print_Area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Administrator</cp:lastModifiedBy>
  <cp:lastPrinted>2025-10-21T00:31:12Z</cp:lastPrinted>
  <dcterms:created xsi:type="dcterms:W3CDTF">2006-05-01T12:23:10Z</dcterms:created>
  <dcterms:modified xsi:type="dcterms:W3CDTF">2025-10-21T00:31:26Z</dcterms:modified>
</cp:coreProperties>
</file>