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180" windowWidth="15480" windowHeight="5550" activeTab="0"/>
  </bookViews>
  <sheets>
    <sheet name="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７" sheetId="8" r:id="rId8"/>
    <sheet name="10-8" sheetId="9" r:id="rId9"/>
    <sheet name="10-9" sheetId="10" r:id="rId10"/>
    <sheet name="10-10" sheetId="11" r:id="rId11"/>
    <sheet name="10-11" sheetId="12" r:id="rId12"/>
    <sheet name="10-12" sheetId="13" r:id="rId13"/>
    <sheet name="10-13" sheetId="14" r:id="rId14"/>
    <sheet name="10-14" sheetId="15" r:id="rId15"/>
    <sheet name="10-15" sheetId="16" r:id="rId16"/>
    <sheet name="10-16" sheetId="17" r:id="rId17"/>
    <sheet name="10-17" sheetId="18" r:id="rId18"/>
    <sheet name="10-18" sheetId="19" r:id="rId19"/>
    <sheet name="10-19" sheetId="20" r:id="rId20"/>
    <sheet name="10-20" sheetId="21" r:id="rId21"/>
    <sheet name="10-21" sheetId="22" r:id="rId22"/>
    <sheet name="10-22" sheetId="23" r:id="rId23"/>
    <sheet name="10-23" sheetId="24" r:id="rId24"/>
    <sheet name="10-24(1)" sheetId="25" r:id="rId25"/>
    <sheet name="10-24（2）" sheetId="26" r:id="rId26"/>
    <sheet name="10-25" sheetId="27" r:id="rId27"/>
    <sheet name="10-26" sheetId="28" r:id="rId28"/>
    <sheet name="10-27" sheetId="29" r:id="rId29"/>
    <sheet name="10-28" sheetId="30" r:id="rId30"/>
    <sheet name="10-29" sheetId="31" r:id="rId31"/>
    <sheet name="10-30" sheetId="32" r:id="rId32"/>
    <sheet name="10-31" sheetId="33" r:id="rId33"/>
    <sheet name="10-32" sheetId="34" r:id="rId34"/>
    <sheet name="10-33" sheetId="35" r:id="rId35"/>
    <sheet name="10-34" sheetId="36" r:id="rId36"/>
  </sheets>
  <definedNames>
    <definedName name="_xlnm.Print_Area" localSheetId="8">'10-8'!$A$1:$K$9</definedName>
  </definedNames>
  <calcPr fullCalcOnLoad="1"/>
</workbook>
</file>

<file path=xl/sharedStrings.xml><?xml version="1.0" encoding="utf-8"?>
<sst xmlns="http://schemas.openxmlformats.org/spreadsheetml/2006/main" count="991" uniqueCount="718">
  <si>
    <t>総    数</t>
  </si>
  <si>
    <t xml:space="preserve">歩   道（ｍ) </t>
  </si>
  <si>
    <t xml:space="preserve">延   長（ｍ) </t>
  </si>
  <si>
    <t xml:space="preserve">面   積（㎡) </t>
  </si>
  <si>
    <t>3．区管理通路の設置状況</t>
  </si>
  <si>
    <t>街　　路　　線</t>
  </si>
  <si>
    <t>(各年4.1現在)</t>
  </si>
  <si>
    <t>区分</t>
  </si>
  <si>
    <t>延　　　長　(ｍ)</t>
  </si>
  <si>
    <t>面　　　積　(㎡)</t>
  </si>
  <si>
    <t>年　</t>
  </si>
  <si>
    <t>資料：道路整備室道路管理課</t>
  </si>
  <si>
    <t>10 土木・建築</t>
  </si>
  <si>
    <t>1．道路の実延長及び実面積(23区別)</t>
  </si>
  <si>
    <t>区分</t>
  </si>
  <si>
    <t>総     数</t>
  </si>
  <si>
    <t>国     道</t>
  </si>
  <si>
    <t>都     道</t>
  </si>
  <si>
    <t>区     道</t>
  </si>
  <si>
    <t>自動車専用道</t>
  </si>
  <si>
    <t>区名</t>
  </si>
  <si>
    <t>総数</t>
  </si>
  <si>
    <t>足立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</si>
  <si>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</si>
  <si>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</si>
  <si>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</si>
  <si>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</si>
  <si>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</si>
  <si>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</si>
  <si>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</si>
  <si>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</si>
  <si>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</si>
  <si>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</si>
  <si>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</si>
  <si>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</si>
  <si>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</si>
  <si>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</si>
  <si>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</si>
  <si>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</si>
  <si>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</si>
  <si>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</si>
  <si>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</si>
  <si>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</si>
  <si>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葛飾</t>
  </si>
  <si>
    <t>江戸川</t>
  </si>
  <si>
    <t>延長(m)</t>
  </si>
  <si>
    <t>面積(㎡)</t>
  </si>
  <si>
    <t>資料：東京都建設局「東京都道路現況調書」</t>
  </si>
  <si>
    <t>(注1)国道は指定区間(国の管理道路)と指定区間外(都知事の管理道路)を含む。</t>
  </si>
  <si>
    <t>　　　道路整備室道路管理課</t>
  </si>
  <si>
    <t>　(注2)都道は主要地方道を含む。　　　　　　　　　　　　　　　　　　　　　</t>
  </si>
  <si>
    <t>　(注3)自動車専用道(有料道路)は国と都の両方を含む。　  　　　　　　　　　</t>
  </si>
  <si>
    <t>2．道路・歩道</t>
  </si>
  <si>
    <t>(各年4.1現在)</t>
  </si>
  <si>
    <t>区分</t>
  </si>
  <si>
    <t>年</t>
  </si>
  <si>
    <t xml:space="preserve">資料：道路整備室道路管理課 </t>
  </si>
  <si>
    <t>(平成25年4.1現在)</t>
  </si>
  <si>
    <t>-</t>
  </si>
  <si>
    <t xml:space="preserve">資料：道路整備室工事課 </t>
  </si>
  <si>
    <t>助成金額　(円)</t>
  </si>
  <si>
    <t>側　　溝　(ｍ)</t>
  </si>
  <si>
    <t>舗装面積　(㎡)</t>
  </si>
  <si>
    <t>延　　長　(ｍ)</t>
  </si>
  <si>
    <t>件　　数</t>
  </si>
  <si>
    <t>4．私道整備工事助成状況</t>
  </si>
  <si>
    <t>(注)花畑川のみ準用河川、それ以外は一級河川。</t>
  </si>
  <si>
    <t>資料：都市建設部企画調整課</t>
  </si>
  <si>
    <t>足立区工事課</t>
  </si>
  <si>
    <t>花畑八丁目～
　　毛長川・綾瀬川</t>
  </si>
  <si>
    <t>伝右川</t>
  </si>
  <si>
    <t>11～18</t>
  </si>
  <si>
    <t>神明一丁目～
　　　　六木三丁目</t>
  </si>
  <si>
    <t>垳川</t>
  </si>
  <si>
    <t>東京都第六建設
事務所　　</t>
  </si>
  <si>
    <t>S45.4.12一級河川に指定。平成2年度より堤防の改修工事に着手。(東京都)</t>
  </si>
  <si>
    <t>4.5～5.5</t>
  </si>
  <si>
    <t>9.5～23.5</t>
  </si>
  <si>
    <t>都県境～綾瀬川</t>
  </si>
  <si>
    <t>毛長川</t>
  </si>
  <si>
    <t>H13.4.5準用河川に指定</t>
  </si>
  <si>
    <t>3.1～4.0</t>
  </si>
  <si>
    <t>中川～綾瀬川</t>
  </si>
  <si>
    <t>花畑川</t>
  </si>
  <si>
    <t>護岸耐震補強工事実施中</t>
  </si>
  <si>
    <t>国土交通省江戸川
河川事務所　</t>
  </si>
  <si>
    <t>3.9～4.9</t>
  </si>
  <si>
    <t>33～40</t>
  </si>
  <si>
    <t>都県境(桑袋大橋)
　　　　　～内匠橋</t>
  </si>
  <si>
    <t>綾瀬川</t>
  </si>
  <si>
    <t>堤防の補強、嵩上高1.5～1.7ｍに計画。</t>
  </si>
  <si>
    <t>150～250</t>
  </si>
  <si>
    <t>中川</t>
  </si>
  <si>
    <t>利根川</t>
  </si>
  <si>
    <t>鹿浜二丁目45
　　　　　　～荒川</t>
  </si>
  <si>
    <t>芝川</t>
  </si>
  <si>
    <t>都県境～
　　　入谷七丁目19</t>
  </si>
  <si>
    <t>新芝川</t>
  </si>
  <si>
    <t>20～40</t>
  </si>
  <si>
    <t>荒川～隅田川</t>
  </si>
  <si>
    <t>旧綾瀬川</t>
  </si>
  <si>
    <t>6.3～7.3</t>
  </si>
  <si>
    <t>80～100</t>
  </si>
  <si>
    <t>都県境～旧綾瀬川</t>
  </si>
  <si>
    <t>隅田川</t>
  </si>
  <si>
    <t>国土交通省荒川
下流河川事務所</t>
  </si>
  <si>
    <t>9.6～12.2</t>
  </si>
  <si>
    <t>430～500</t>
  </si>
  <si>
    <t>荒川</t>
  </si>
  <si>
    <t>管理事務所</t>
  </si>
  <si>
    <t>現　在　の　状　況</t>
  </si>
  <si>
    <t>護岸高
(AP m)</t>
  </si>
  <si>
    <t>川幅(m)</t>
  </si>
  <si>
    <t>延長(km)</t>
  </si>
  <si>
    <t>区　　間</t>
  </si>
  <si>
    <t>河川名</t>
  </si>
  <si>
    <t>水系</t>
  </si>
  <si>
    <t>(平成26年4.1現在)</t>
  </si>
  <si>
    <t>5．河川の管理状況</t>
  </si>
  <si>
    <t>-</t>
  </si>
  <si>
    <t>木橋</t>
  </si>
  <si>
    <t>石橋</t>
  </si>
  <si>
    <t>ｺﾝｸﾘｰﾄ･鋼混合橋</t>
  </si>
  <si>
    <t>コンクリート橋</t>
  </si>
  <si>
    <t>鋼橋</t>
  </si>
  <si>
    <t>面積(㎡)</t>
  </si>
  <si>
    <t>延長(m)</t>
  </si>
  <si>
    <t>橋数</t>
  </si>
  <si>
    <t>6．橋梁現況(区道)</t>
  </si>
  <si>
    <t>資料：道路整備室工事課</t>
  </si>
  <si>
    <t>年</t>
  </si>
  <si>
    <t>アンダーパス
による排水</t>
  </si>
  <si>
    <t>内水排水</t>
  </si>
  <si>
    <t>出力(kw)</t>
  </si>
  <si>
    <t>台数</t>
  </si>
  <si>
    <t>排水能力(㎥/分)</t>
  </si>
  <si>
    <t>ポンプ(電動機)</t>
  </si>
  <si>
    <t>排水場設置数</t>
  </si>
  <si>
    <t>区分</t>
  </si>
  <si>
    <t>(各年4.1現在)</t>
  </si>
  <si>
    <t>7．排水場現況</t>
  </si>
  <si>
    <t>資料：道路整備室工事課</t>
  </si>
  <si>
    <t>(白熱灯)</t>
  </si>
  <si>
    <t>(水銀灯)</t>
  </si>
  <si>
    <t>(ﾅﾄﾘｳﾑ灯)</t>
  </si>
  <si>
    <t>年</t>
  </si>
  <si>
    <t>ブリンカーライト</t>
  </si>
  <si>
    <t>ﾅﾄﾘｳﾑ灯</t>
  </si>
  <si>
    <t>水銀灯</t>
  </si>
  <si>
    <t>蛍光灯</t>
  </si>
  <si>
    <t>白熱灯</t>
  </si>
  <si>
    <t>ＬＥＤ灯</t>
  </si>
  <si>
    <t>総　数</t>
  </si>
  <si>
    <t>黄色せん光注意灯</t>
  </si>
  <si>
    <t>横断歩道灯</t>
  </si>
  <si>
    <t>橋梁灯</t>
  </si>
  <si>
    <t>街　　　　　路　　　　　灯</t>
  </si>
  <si>
    <t>(各年4.1現在)</t>
  </si>
  <si>
    <t>8．街路灯及び橋梁灯の状況</t>
  </si>
  <si>
    <t>資料：道路整備室工事課</t>
  </si>
  <si>
    <t>-</t>
  </si>
  <si>
    <t>-</t>
  </si>
  <si>
    <t>独立式</t>
  </si>
  <si>
    <t>共架式</t>
  </si>
  <si>
    <t>年度</t>
  </si>
  <si>
    <t>年度</t>
  </si>
  <si>
    <t>助成金額 (円)</t>
  </si>
  <si>
    <t>架空配線(ｍ)</t>
  </si>
  <si>
    <t>撤　去</t>
  </si>
  <si>
    <t>金　額　(円)</t>
  </si>
  <si>
    <t>対象数 (灯)</t>
  </si>
  <si>
    <t>私　道　防　犯　灯　設　置　助　成</t>
  </si>
  <si>
    <t>防犯灯維持助成</t>
  </si>
  <si>
    <t>区分</t>
  </si>
  <si>
    <t>9．防犯灯に対する助成状況</t>
  </si>
  <si>
    <t>道 路 標 識(本)</t>
  </si>
  <si>
    <t>道路反射鏡(本)</t>
  </si>
  <si>
    <t>ガードレール等(ｍ)</t>
  </si>
  <si>
    <t>横断歩道橋数</t>
  </si>
  <si>
    <t>10．交通安全施設整備状況</t>
  </si>
  <si>
    <t>(単位：本)</t>
  </si>
  <si>
    <t>資料：道路整備室工事課</t>
  </si>
  <si>
    <t>年</t>
  </si>
  <si>
    <t>その他</t>
  </si>
  <si>
    <t>くすのき</t>
  </si>
  <si>
    <t>ゆりのき</t>
  </si>
  <si>
    <t>プラタナス類</t>
  </si>
  <si>
    <t>あきにれ</t>
  </si>
  <si>
    <t>さくら類</t>
  </si>
  <si>
    <t>とうかえで</t>
  </si>
  <si>
    <t>やまもも</t>
  </si>
  <si>
    <t>はなみずき</t>
  </si>
  <si>
    <t>まてばしい</t>
  </si>
  <si>
    <t>いちょう</t>
  </si>
  <si>
    <t>区分</t>
  </si>
  <si>
    <t>(各年4月現在)</t>
  </si>
  <si>
    <t>11．街路樹の種類別状況</t>
  </si>
  <si>
    <t>(注)区立公園は河川敷緑地を含む。</t>
  </si>
  <si>
    <t>資料：みどりと公園推進室公園管理課、道路整備室工事課</t>
  </si>
  <si>
    <r>
      <t xml:space="preserve">面　積 </t>
    </r>
    <r>
      <rPr>
        <sz val="8"/>
        <rFont val="ＭＳ 明朝"/>
        <family val="1"/>
      </rPr>
      <t>(㎡)</t>
    </r>
  </si>
  <si>
    <t>数</t>
  </si>
  <si>
    <t xml:space="preserve"> 年</t>
  </si>
  <si>
    <t>緑道延長(ｍ)</t>
  </si>
  <si>
    <t>区　　立</t>
  </si>
  <si>
    <t>都　　立</t>
  </si>
  <si>
    <t>総　　数</t>
  </si>
  <si>
    <t>児童遊園(区立)</t>
  </si>
  <si>
    <t>公　　　　　　園</t>
  </si>
  <si>
    <t>区分</t>
  </si>
  <si>
    <t>(各年4.1現在)</t>
  </si>
  <si>
    <t>12．公園・児童遊園及び緑道設置状況</t>
  </si>
  <si>
    <t>資料：みどりと公園推進室公園管理課</t>
  </si>
  <si>
    <t>年　</t>
  </si>
  <si>
    <t>公衆便所</t>
  </si>
  <si>
    <t>児童遊園便所</t>
  </si>
  <si>
    <t>公園便所</t>
  </si>
  <si>
    <t>区分</t>
  </si>
  <si>
    <t xml:space="preserve">13．公共便所設置状況 </t>
  </si>
  <si>
    <t>(注)※は事業計画決定の公告日。</t>
  </si>
  <si>
    <t>　資料：市街地整備室区画整理課</t>
  </si>
  <si>
    <t>合　計</t>
  </si>
  <si>
    <t>(小　計)</t>
  </si>
  <si>
    <t>-</t>
  </si>
  <si>
    <t>24.10.15</t>
  </si>
  <si>
    <t>都市再生機構</t>
  </si>
  <si>
    <t>千住大橋駅前街区</t>
  </si>
  <si>
    <t>※11. 4. 1</t>
  </si>
  <si>
    <t>足立区</t>
  </si>
  <si>
    <t>上沼田南</t>
  </si>
  <si>
    <t>※10. 3.30</t>
  </si>
  <si>
    <t>東京都</t>
  </si>
  <si>
    <t>六町</t>
  </si>
  <si>
    <r>
      <t>※</t>
    </r>
    <r>
      <rPr>
        <sz val="9"/>
        <color indexed="9"/>
        <rFont val="ＭＳ 明朝"/>
        <family val="1"/>
      </rPr>
      <t>0</t>
    </r>
    <r>
      <rPr>
        <sz val="9"/>
        <rFont val="ＭＳ 明朝"/>
        <family val="1"/>
      </rPr>
      <t>9. 4. 1</t>
    </r>
  </si>
  <si>
    <t>佐野六木</t>
  </si>
  <si>
    <t>※平  3. 5.15</t>
  </si>
  <si>
    <t>花畑北部</t>
  </si>
  <si>
    <t>平 22. 8.20</t>
  </si>
  <si>
    <t>昭 42.11.25</t>
  </si>
  <si>
    <t>組合</t>
  </si>
  <si>
    <t>花畑東部</t>
  </si>
  <si>
    <t>施　行　中</t>
  </si>
  <si>
    <t>平 20．7.31</t>
  </si>
  <si>
    <t>14. 3.29</t>
  </si>
  <si>
    <t>小台一丁目</t>
  </si>
  <si>
    <t>13.10.16</t>
  </si>
  <si>
    <t>※平  4. 1.20</t>
  </si>
  <si>
    <t>高野</t>
  </si>
  <si>
    <t>16. 3.18</t>
  </si>
  <si>
    <t>平 16. 2. 2</t>
  </si>
  <si>
    <t>61. 9.11</t>
  </si>
  <si>
    <t>桑袋</t>
  </si>
  <si>
    <t>　  平 元. 1.25</t>
  </si>
  <si>
    <t>昭 62. 7. 1</t>
  </si>
  <si>
    <t>47. 4. 1</t>
  </si>
  <si>
    <t>六木</t>
  </si>
  <si>
    <t>6. 3.31</t>
  </si>
  <si>
    <t>※46. 1.20</t>
  </si>
  <si>
    <t>舎人(第三工区)</t>
  </si>
  <si>
    <t>7. 3.31</t>
  </si>
  <si>
    <t>舎人(第二工区)</t>
  </si>
  <si>
    <t>3.10.31</t>
  </si>
  <si>
    <t>舎人(第一工区)</t>
  </si>
  <si>
    <t>7.10.23</t>
  </si>
  <si>
    <t>6. 6. 1</t>
  </si>
  <si>
    <t>45. 7. 8</t>
  </si>
  <si>
    <t>栗原･六月町(第二工区)</t>
  </si>
  <si>
    <t>平  8. 1.18</t>
  </si>
  <si>
    <t>平  6. 5.26</t>
  </si>
  <si>
    <t>43. 6.20</t>
  </si>
  <si>
    <t>大谷田上</t>
  </si>
  <si>
    <t>60. 7.15</t>
  </si>
  <si>
    <t>59. 3.30</t>
  </si>
  <si>
    <t>大谷田谷中</t>
  </si>
  <si>
    <t>60. 7. 1</t>
  </si>
  <si>
    <t>58.10. 8</t>
  </si>
  <si>
    <t>43. 5.11</t>
  </si>
  <si>
    <t>昭 52. 6. 4</t>
  </si>
  <si>
    <t>51. 7. 2</t>
  </si>
  <si>
    <t>43. 5. 4</t>
  </si>
  <si>
    <t>下谷中</t>
  </si>
  <si>
    <t>昭 48. 1.19</t>
  </si>
  <si>
    <t>※43. 2. 1</t>
  </si>
  <si>
    <t>上沼田</t>
  </si>
  <si>
    <t>平 13.12.27</t>
  </si>
  <si>
    <t>平 12. 4.10</t>
  </si>
  <si>
    <t xml:space="preserve">  42. 4.18</t>
  </si>
  <si>
    <t>江北北部</t>
  </si>
  <si>
    <t>昭 47. 5. 1</t>
  </si>
  <si>
    <t>昭 46.12. 1</t>
  </si>
  <si>
    <t>42. 4. 1</t>
  </si>
  <si>
    <t>花畑鷲宿</t>
  </si>
  <si>
    <t>平 14.11. 1</t>
  </si>
  <si>
    <t>平 13. 5.15</t>
  </si>
  <si>
    <t>42. 2.16</t>
  </si>
  <si>
    <t>淵江</t>
  </si>
  <si>
    <t>昭 58. 8.19</t>
  </si>
  <si>
    <t>58. 1.26</t>
  </si>
  <si>
    <t>41. 5.12</t>
  </si>
  <si>
    <t>東栗原</t>
  </si>
  <si>
    <t>平  7.10.23</t>
  </si>
  <si>
    <t>56. 9.30</t>
  </si>
  <si>
    <t>39. 9.26</t>
  </si>
  <si>
    <t>栗原･六月町(第一工区)</t>
  </si>
  <si>
    <t>61.11. 5</t>
  </si>
  <si>
    <t>60. 8.26</t>
  </si>
  <si>
    <t>39. 2.11</t>
  </si>
  <si>
    <t>谷在家町</t>
  </si>
  <si>
    <t>47. 8.26</t>
  </si>
  <si>
    <t>46.10.22</t>
  </si>
  <si>
    <t>東加平</t>
  </si>
  <si>
    <t>昭 43.11.14</t>
  </si>
  <si>
    <t>43. 7.31</t>
  </si>
  <si>
    <t>38. 9. 9</t>
  </si>
  <si>
    <t>江北・椿</t>
  </si>
  <si>
    <t xml:space="preserve">  元. 2.13</t>
  </si>
  <si>
    <t>昭 63. 8. 4</t>
  </si>
  <si>
    <t>37. 1. 6</t>
  </si>
  <si>
    <t>江北西部</t>
  </si>
  <si>
    <t>13. 3. 7</t>
  </si>
  <si>
    <t>　　10. 9.16</t>
  </si>
  <si>
    <t>36.12.12</t>
  </si>
  <si>
    <t>花畑町</t>
  </si>
  <si>
    <t>平  2. 9.28</t>
  </si>
  <si>
    <t>平 元.10.30</t>
  </si>
  <si>
    <t>西新井町(第二工区)</t>
  </si>
  <si>
    <t>昭 48. 9.28</t>
  </si>
  <si>
    <t>45. 2.28</t>
  </si>
  <si>
    <t>保木間</t>
  </si>
  <si>
    <t>42. 3.31</t>
  </si>
  <si>
    <t>36. 1.20</t>
  </si>
  <si>
    <t>住・都公団</t>
  </si>
  <si>
    <t>竹の塚</t>
  </si>
  <si>
    <t>45. 5. 6</t>
  </si>
  <si>
    <t>44. 9. 4</t>
  </si>
  <si>
    <t>35. 3. 8</t>
  </si>
  <si>
    <t>綾瀬(第二工区)</t>
  </si>
  <si>
    <t>47.11.10</t>
  </si>
  <si>
    <t>44. 7. 5</t>
  </si>
  <si>
    <t>34.11.26</t>
  </si>
  <si>
    <t>北三谷</t>
  </si>
  <si>
    <t>昭 45. 5. 6</t>
  </si>
  <si>
    <t>43. 3.31</t>
  </si>
  <si>
    <t>34. 3.27</t>
  </si>
  <si>
    <t>綾瀬(第一工区)</t>
  </si>
  <si>
    <t>昭 45. 3.18</t>
  </si>
  <si>
    <t>昭 20. 9.12</t>
  </si>
  <si>
    <t>西新井町(第一工区)</t>
  </si>
  <si>
    <t>新法による事業(土地区画整理法)</t>
  </si>
  <si>
    <t>35. 4. 1</t>
  </si>
  <si>
    <t>35. 3.22</t>
  </si>
  <si>
    <t>19.10.10</t>
  </si>
  <si>
    <t>大谷田第二</t>
  </si>
  <si>
    <t>35. 3.24</t>
  </si>
  <si>
    <t>19. 3.11</t>
  </si>
  <si>
    <t>蒲原･北三谷</t>
  </si>
  <si>
    <t>16. 8. 6</t>
  </si>
  <si>
    <t>大谷田</t>
  </si>
  <si>
    <t>15.10.29</t>
  </si>
  <si>
    <t>砂原町第一</t>
  </si>
  <si>
    <t>28. 5.28</t>
  </si>
  <si>
    <t>27. 1. 5</t>
  </si>
  <si>
    <t>13. 6. 7</t>
  </si>
  <si>
    <t>亀有長門町</t>
  </si>
  <si>
    <t>12.12.27</t>
  </si>
  <si>
    <t>新田</t>
  </si>
  <si>
    <t>26. 5. 8</t>
  </si>
  <si>
    <t>22. 5. 1</t>
  </si>
  <si>
    <t>12. 7. 9</t>
  </si>
  <si>
    <t>南宮城</t>
  </si>
  <si>
    <t>24. 8. 7</t>
  </si>
  <si>
    <t>24. 4.16</t>
  </si>
  <si>
    <t>12. 4.26</t>
  </si>
  <si>
    <t>梅島</t>
  </si>
  <si>
    <t>昭 26.10.26</t>
  </si>
  <si>
    <t>昭 16. 7. 4</t>
  </si>
  <si>
    <t>昭 11. 3. 2</t>
  </si>
  <si>
    <t>千住関屋町</t>
  </si>
  <si>
    <t>完　　了</t>
  </si>
  <si>
    <t>旧法による事業
(耕地整理法準用)</t>
  </si>
  <si>
    <t>解散</t>
  </si>
  <si>
    <t>換地処分</t>
  </si>
  <si>
    <t>認可</t>
  </si>
  <si>
    <t>(ha)</t>
  </si>
  <si>
    <t>事業経過</t>
  </si>
  <si>
    <t>面積</t>
  </si>
  <si>
    <t>施行者</t>
  </si>
  <si>
    <t>事業名</t>
  </si>
  <si>
    <t>番号</t>
  </si>
  <si>
    <t>14．土地区画整理事業</t>
  </si>
  <si>
    <t>資料：都市建設部住宅・都市計画課</t>
  </si>
  <si>
    <t>平18.5.31</t>
  </si>
  <si>
    <t>平17.12. 9</t>
  </si>
  <si>
    <t>平17.3.10</t>
  </si>
  <si>
    <t>平14.6. 6</t>
  </si>
  <si>
    <t>平12.3.27</t>
  </si>
  <si>
    <t>平 6.4.19</t>
  </si>
  <si>
    <t>西竹の塚一丁目・二丁目の各一部</t>
  </si>
  <si>
    <t>約0.9</t>
  </si>
  <si>
    <t>竹ノ塚駅西口南地区</t>
  </si>
  <si>
    <t>平20.3.26</t>
  </si>
  <si>
    <t>平19.10.12</t>
  </si>
  <si>
    <t>平16.1.31</t>
  </si>
  <si>
    <t>平13.2.22</t>
  </si>
  <si>
    <t>平11.3. 1</t>
  </si>
  <si>
    <t>昭62.1.23</t>
  </si>
  <si>
    <t>千住二・三丁目の各一部</t>
  </si>
  <si>
    <t>約2.6</t>
  </si>
  <si>
    <t>北千住駅西口地区</t>
  </si>
  <si>
    <t>昭63.2.19</t>
  </si>
  <si>
    <t>昭62. 3.18</t>
  </si>
  <si>
    <t>昭62.3.18</t>
  </si>
  <si>
    <t>昭60.1.25</t>
  </si>
  <si>
    <t>昭59.2.15</t>
  </si>
  <si>
    <t>昭58.8.22</t>
  </si>
  <si>
    <t>綾瀬一丁目の一部</t>
  </si>
  <si>
    <t>約0.7</t>
  </si>
  <si>
    <t>綾瀬一丁目地区</t>
  </si>
  <si>
    <t>承　　認</t>
  </si>
  <si>
    <t>認　　可</t>
  </si>
  <si>
    <t>計画認可</t>
  </si>
  <si>
    <t>決　　定</t>
  </si>
  <si>
    <t>施行地区</t>
  </si>
  <si>
    <t>決算報告</t>
  </si>
  <si>
    <t>組合解散</t>
  </si>
  <si>
    <t>工事完了</t>
  </si>
  <si>
    <t>権利変換</t>
  </si>
  <si>
    <t>組合設立</t>
  </si>
  <si>
    <t>都市計画</t>
  </si>
  <si>
    <t>施　行　区　域</t>
  </si>
  <si>
    <t>事     業     経     過</t>
  </si>
  <si>
    <t>面積(ha)</t>
  </si>
  <si>
    <t>区分</t>
  </si>
  <si>
    <t>区分</t>
  </si>
  <si>
    <t>(平成26年4.1現在)</t>
  </si>
  <si>
    <t>15．市街地再開発事業</t>
  </si>
  <si>
    <t>(単位：ha)</t>
  </si>
  <si>
    <t>資料：都市建設部住宅・都市計画課</t>
  </si>
  <si>
    <t>特別工業
地　区</t>
  </si>
  <si>
    <t>工業
専用
地域</t>
  </si>
  <si>
    <t>工業
地域</t>
  </si>
  <si>
    <t>準工業地域</t>
  </si>
  <si>
    <t>商業地域</t>
  </si>
  <si>
    <t>近隣商業
地　域</t>
  </si>
  <si>
    <t>準住居
地　域</t>
  </si>
  <si>
    <t>第二種
住居地域</t>
  </si>
  <si>
    <t>第一種
住居地域</t>
  </si>
  <si>
    <t>第二種
中高層
住居専用
地　域</t>
  </si>
  <si>
    <t>第一種
中高層
住居専用
地　域</t>
  </si>
  <si>
    <t>第一種
低層
住居専用
地　域</t>
  </si>
  <si>
    <t>市街化
区　域
総　数</t>
  </si>
  <si>
    <t>地域
地区</t>
  </si>
  <si>
    <t>(平成26年4.1現在)</t>
  </si>
  <si>
    <t>16．用途地域地区別面積</t>
  </si>
  <si>
    <t>(注)土地利用現況調査はおおむね5年ごとに実施する。</t>
  </si>
  <si>
    <t>(単位：上段ha 下段％)</t>
  </si>
  <si>
    <t>資料：都市建設部住宅・都市計画課「足立区土地利用現況調査」</t>
  </si>
  <si>
    <t>(比率)</t>
  </si>
  <si>
    <t>原野</t>
  </si>
  <si>
    <t>森林</t>
  </si>
  <si>
    <t>水面・河川・水路</t>
  </si>
  <si>
    <t>農用地</t>
  </si>
  <si>
    <t>道路</t>
  </si>
  <si>
    <t>未利用地
等</t>
  </si>
  <si>
    <t>宅地</t>
  </si>
  <si>
    <t>17．土地利用面積</t>
  </si>
  <si>
    <t>資料：都市建設部住宅・都市計画課</t>
  </si>
  <si>
    <t>高度地区</t>
  </si>
  <si>
    <t>年</t>
  </si>
  <si>
    <t>最低限度</t>
  </si>
  <si>
    <t>第 三 種</t>
  </si>
  <si>
    <t>第 二 種</t>
  </si>
  <si>
    <t>第 一 種</t>
  </si>
  <si>
    <t>指定地区</t>
  </si>
  <si>
    <t>区分</t>
  </si>
  <si>
    <t>(各年4.1現在)</t>
  </si>
  <si>
    <t>18．高度地区別面積</t>
  </si>
  <si>
    <t>(注)土地利用現況調査は、おおむね5年ごとに実施する。</t>
  </si>
  <si>
    <t>(単位：上段ha　下段％)</t>
  </si>
  <si>
    <t>農林漁業施設</t>
  </si>
  <si>
    <t>倉庫・運輸関係施設</t>
  </si>
  <si>
    <t>住居併用工場作業所</t>
  </si>
  <si>
    <t>集合住宅</t>
  </si>
  <si>
    <t>専用独立住宅</t>
  </si>
  <si>
    <t>宿泊遊興施設</t>
  </si>
  <si>
    <t>住商併用建物</t>
  </si>
  <si>
    <t>専用商業施設等</t>
  </si>
  <si>
    <t>事務所建築物</t>
  </si>
  <si>
    <t>供給処理施設</t>
  </si>
  <si>
    <t>厚生医療施設</t>
  </si>
  <si>
    <t>教育文化施設</t>
  </si>
  <si>
    <t>官公庁施設</t>
  </si>
  <si>
    <t>区　分</t>
  </si>
  <si>
    <t>19．建物用地利用面積</t>
  </si>
  <si>
    <t>(注2)土地利用現況調査は、おおむね5年ごとに実施する。　 　　　　　　</t>
  </si>
  <si>
    <t>(注1)中高層化率＝4階建以上の建物の建築面積／全建物の建築面積×100。</t>
  </si>
  <si>
    <t>比率等</t>
  </si>
  <si>
    <t>(％)</t>
  </si>
  <si>
    <t>(㎡)</t>
  </si>
  <si>
    <t>木造</t>
  </si>
  <si>
    <t>防火造</t>
  </si>
  <si>
    <t>準耐火造</t>
  </si>
  <si>
    <t>耐火造</t>
  </si>
  <si>
    <t>(％)</t>
  </si>
  <si>
    <t>中高層化率</t>
  </si>
  <si>
    <t>建物棟数</t>
  </si>
  <si>
    <t>平均敷地面積</t>
  </si>
  <si>
    <t>木構造(％)</t>
  </si>
  <si>
    <t>耐火構造(％)</t>
  </si>
  <si>
    <t>不燃化率</t>
  </si>
  <si>
    <t>平均階数</t>
  </si>
  <si>
    <t>容積率</t>
  </si>
  <si>
    <t>建ぺい率</t>
  </si>
  <si>
    <t>20．建ぺい率・容積率・構造比率・中高層化率</t>
  </si>
  <si>
    <t>(単位：ha）</t>
  </si>
  <si>
    <t xml:space="preserve">資料：都市建設部住宅・都市計画課 </t>
  </si>
  <si>
    <t>(うち新防火)</t>
  </si>
  <si>
    <t>年</t>
  </si>
  <si>
    <t>準　防　火　地　域</t>
  </si>
  <si>
    <t>防　火　地　域</t>
  </si>
  <si>
    <t>総　　　　数</t>
  </si>
  <si>
    <t>(各年4.1現在）</t>
  </si>
  <si>
    <t xml:space="preserve">21．防火・準防火地域等面積 </t>
  </si>
  <si>
    <t>資料：都市建設部住宅・都市計画課</t>
  </si>
  <si>
    <t>地　　　区　　　数</t>
  </si>
  <si>
    <t>面     積 (ha)</t>
  </si>
  <si>
    <t>(各年11月現在）</t>
  </si>
  <si>
    <t>資料：都市建設部住宅・都市計画課</t>
  </si>
  <si>
    <t>年度</t>
  </si>
  <si>
    <t>見沼代親水
公園周辺地区</t>
  </si>
  <si>
    <t>垳川沿川地区</t>
  </si>
  <si>
    <t>日暮里・舎人
ライナー地区</t>
  </si>
  <si>
    <t>一般地区</t>
  </si>
  <si>
    <t>特別景観形成地区</t>
  </si>
  <si>
    <t>総数</t>
  </si>
  <si>
    <t>23．景観法に係る届出の件数</t>
  </si>
  <si>
    <t xml:space="preserve">(注2)指定確認検査機関分を含む。        </t>
  </si>
  <si>
    <t>(注1)昇降機、工作物、計画通知書を含む。</t>
  </si>
  <si>
    <t>資料：建築室建築調整課、建築審査課</t>
  </si>
  <si>
    <t>建築計画の事前公開件数</t>
  </si>
  <si>
    <t>建築確認の申請件数</t>
  </si>
  <si>
    <t xml:space="preserve"> </t>
  </si>
  <si>
    <t>資料：建築室建築審査課</t>
  </si>
  <si>
    <t>ｺﾝｸﾘｰﾄ造</t>
  </si>
  <si>
    <t>鉄骨造</t>
  </si>
  <si>
    <t>鉄骨鉄筋</t>
  </si>
  <si>
    <t>木　造</t>
  </si>
  <si>
    <t xml:space="preserve">(注3)平成25年度分は速報値。    </t>
  </si>
  <si>
    <t>(注2)指定確認検査機関分を含む。</t>
  </si>
  <si>
    <t xml:space="preserve">(注1)年度は確認申請年度。      </t>
  </si>
  <si>
    <t>木造３階</t>
  </si>
  <si>
    <t>中間検査合格件数</t>
  </si>
  <si>
    <t>中間検査申請件数</t>
  </si>
  <si>
    <t>特定工程終了件数</t>
  </si>
  <si>
    <t>検査対象件数</t>
  </si>
  <si>
    <t>25．建築確認中間検査件数</t>
  </si>
  <si>
    <t xml:space="preserve">(注4)平成25年度分は速報値。                </t>
  </si>
  <si>
    <t xml:space="preserve">(注3)指定確認検査機関分を含む。            </t>
  </si>
  <si>
    <t>(注2)昇降機、工作物、計画通知書を含まない。</t>
  </si>
  <si>
    <t xml:space="preserve">(注1)年度は確認申請の年度。                </t>
  </si>
  <si>
    <t>検査済証交付件数</t>
  </si>
  <si>
    <t>完了検査申請件数</t>
  </si>
  <si>
    <t>工事完了件数</t>
  </si>
  <si>
    <t>確認済証交付件数</t>
  </si>
  <si>
    <t xml:space="preserve">26．建築確認完了検査件数 </t>
  </si>
  <si>
    <t>(面積の単位：ha)</t>
  </si>
  <si>
    <t>面　積</t>
  </si>
  <si>
    <t>件　数</t>
  </si>
  <si>
    <t>27．規模別開発許可件数及び面積</t>
  </si>
  <si>
    <t>高度地区内の告示に
よる特例</t>
  </si>
  <si>
    <t>完了前の
使用承認</t>
  </si>
  <si>
    <t>壁面線の指定</t>
  </si>
  <si>
    <t>総合的設計の一団地の認定</t>
  </si>
  <si>
    <t>地区計画区域内の容積率等の認定</t>
  </si>
  <si>
    <t>仮設建築物に対する
制限の緩和</t>
  </si>
  <si>
    <t>日影による
高さ制限の
除外</t>
  </si>
  <si>
    <t>容積率制限の緩和</t>
  </si>
  <si>
    <t>用途地域内の
制限の除外</t>
  </si>
  <si>
    <t>指　　定</t>
  </si>
  <si>
    <t>認　　定</t>
  </si>
  <si>
    <t>許　　　　可</t>
  </si>
  <si>
    <t>28．建築基準法に基づく許可申請等の件数</t>
  </si>
  <si>
    <t>　　(注2)築造は新設細街路であり、道路両側合計延長を表示した。</t>
  </si>
  <si>
    <t>資料：建築室開発指導課</t>
  </si>
  <si>
    <t>(奨励金を含む)</t>
  </si>
  <si>
    <t>合　　計</t>
  </si>
  <si>
    <t>築　　造</t>
  </si>
  <si>
    <t>拡　　幅</t>
  </si>
  <si>
    <t>金　　額(千円)</t>
  </si>
  <si>
    <t>延　長　(ｍ)</t>
  </si>
  <si>
    <t>整備件数</t>
  </si>
  <si>
    <t xml:space="preserve">資料：建築室建築安全課 </t>
  </si>
  <si>
    <t>年度</t>
  </si>
  <si>
    <t>土木工事等</t>
  </si>
  <si>
    <t>修繕工事等</t>
  </si>
  <si>
    <t>新築工事等</t>
  </si>
  <si>
    <t>解体工事等</t>
  </si>
  <si>
    <t>総件数</t>
  </si>
  <si>
    <t>30．建設リサイクル法に係る届出の件数</t>
  </si>
  <si>
    <t>資料：都市建設部住宅・都市計画課</t>
  </si>
  <si>
    <t>戸　　数</t>
  </si>
  <si>
    <t>団　地　数</t>
  </si>
  <si>
    <t>コミュニティ住宅</t>
  </si>
  <si>
    <t>一般区営住宅</t>
  </si>
  <si>
    <t>(各年3.31現在)</t>
  </si>
  <si>
    <t>31．区営住宅戸数</t>
  </si>
  <si>
    <t>　　　</t>
  </si>
  <si>
    <t xml:space="preserve">資料：都市建設部住宅・都市計画課、東京都都市整備局 </t>
  </si>
  <si>
    <t>-</t>
  </si>
  <si>
    <t>民生住宅</t>
  </si>
  <si>
    <t>母子住宅</t>
  </si>
  <si>
    <t>特定住宅</t>
  </si>
  <si>
    <t>福祉住宅</t>
  </si>
  <si>
    <t>特賃住宅</t>
  </si>
  <si>
    <t>改良住宅</t>
  </si>
  <si>
    <t>一般都営住宅</t>
  </si>
  <si>
    <t>(各年3.31現在)</t>
  </si>
  <si>
    <t>32．都営住宅戸数</t>
  </si>
  <si>
    <t>　(注)ＵＲは都市再生機構(旧都市基盤整備公団)。</t>
  </si>
  <si>
    <t>資料：都市建設部住宅・都市計画課、ＵＲ都市機構東日本賃貸住宅本部、東京都住宅供給公社</t>
  </si>
  <si>
    <t>戸　数</t>
  </si>
  <si>
    <t>棟　数</t>
  </si>
  <si>
    <t>団地数</t>
  </si>
  <si>
    <t>公　社  住　宅</t>
  </si>
  <si>
    <t>Ｕ　Ｒ　賃　貸　住　宅</t>
  </si>
  <si>
    <t>33．ＵＲ・公社住宅別団地数・棟数及び戸数(賃貸住宅数)</t>
  </si>
  <si>
    <t>都営住宅</t>
  </si>
  <si>
    <t>都市再生機構</t>
  </si>
  <si>
    <t>シルバーピア</t>
  </si>
  <si>
    <t>34．高齢者住宅戸数</t>
  </si>
  <si>
    <t xml:space="preserve">区分 </t>
  </si>
  <si>
    <t>22．生産緑地地区面積及び地区数</t>
  </si>
  <si>
    <t>区分</t>
  </si>
  <si>
    <t xml:space="preserve">(注2)指定確認検査機関分を含む。         </t>
  </si>
  <si>
    <t xml:space="preserve">(注1)その他には工作物、昇降機等を含む。 </t>
  </si>
  <si>
    <t>資料：建築室建築審査課</t>
  </si>
  <si>
    <t>(軽量鉄骨造を含む)</t>
  </si>
  <si>
    <t>年度</t>
  </si>
  <si>
    <t>区分</t>
  </si>
  <si>
    <t xml:space="preserve"> </t>
  </si>
  <si>
    <t>＜構造別＞</t>
  </si>
  <si>
    <t>資料：建築室開発指導課</t>
  </si>
  <si>
    <t>年度</t>
  </si>
  <si>
    <t>0.5ha以上</t>
  </si>
  <si>
    <t>0.3　～　0.5ha</t>
  </si>
  <si>
    <t>0.1　～　0.3ha</t>
  </si>
  <si>
    <t>0.05　～　0.1ha</t>
  </si>
  <si>
    <t>区分</t>
  </si>
  <si>
    <t xml:space="preserve">資料：建築室建築調整課 </t>
  </si>
  <si>
    <t>-</t>
  </si>
  <si>
    <t>年度</t>
  </si>
  <si>
    <t>　(注1)拡幅は道路片側の延長を示した。　　　　　　　　　　　</t>
  </si>
  <si>
    <t>区分</t>
  </si>
  <si>
    <t>(平成26年4.1現在)</t>
  </si>
  <si>
    <t>屋外
利用地等</t>
  </si>
  <si>
    <t>公園・  運動場等</t>
  </si>
  <si>
    <t>鉄道・
港湾等</t>
  </si>
  <si>
    <t>スポーツ興行施設</t>
  </si>
  <si>
    <t>専用工場作業所</t>
  </si>
  <si>
    <t>区分</t>
  </si>
  <si>
    <r>
      <t>都県境～
中川一丁目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</si>
  <si>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r>
      <t>内匠橋～
綾瀬一丁目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</si>
  <si>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t>年・区分</t>
  </si>
  <si>
    <t>区分</t>
  </si>
  <si>
    <t>区分</t>
  </si>
  <si>
    <t>年</t>
  </si>
  <si>
    <t>隅 田 川
沿川地区</t>
  </si>
  <si>
    <t>区分</t>
  </si>
  <si>
    <t>鉄　  筋</t>
  </si>
  <si>
    <t>総　数</t>
  </si>
  <si>
    <t>棟　数</t>
  </si>
  <si>
    <t>戸　数</t>
  </si>
  <si>
    <t>棟　数</t>
  </si>
  <si>
    <t>29．細街路整備事業実績</t>
  </si>
  <si>
    <t>総数</t>
  </si>
  <si>
    <t>24．建築確認等の件数(2)</t>
  </si>
  <si>
    <t>24．建築確認等の件数(1)</t>
  </si>
  <si>
    <t>目　　次</t>
  </si>
  <si>
    <t>シート番号</t>
  </si>
  <si>
    <t>表　　題　　名</t>
  </si>
  <si>
    <t>-</t>
  </si>
  <si>
    <t>(1)～(2)</t>
  </si>
  <si>
    <t>＜10　土木・建築＞</t>
  </si>
  <si>
    <t>道路の実延長及び実面積（23区別）</t>
  </si>
  <si>
    <t>道路・歩道　</t>
  </si>
  <si>
    <t>区管理通路の設置状況　</t>
  </si>
  <si>
    <t>私道整備工事助成状況　</t>
  </si>
  <si>
    <t>河川の管理状況</t>
  </si>
  <si>
    <t>橋梁現況(区道)</t>
  </si>
  <si>
    <t>排水場現況　</t>
  </si>
  <si>
    <t>街路灯及び橋梁灯の状況　</t>
  </si>
  <si>
    <t>防犯灯に対する助成状況　</t>
  </si>
  <si>
    <t>交通安全施設整備状況</t>
  </si>
  <si>
    <t>街路樹の種類別状況</t>
  </si>
  <si>
    <t>公園・児童遊園及び緑道設置状況</t>
  </si>
  <si>
    <t>公共便所設置状況　</t>
  </si>
  <si>
    <t>土地区画整理事業</t>
  </si>
  <si>
    <t>市街地再開発事業</t>
  </si>
  <si>
    <t>用途地域地区別面積</t>
  </si>
  <si>
    <t>土地利用面積　</t>
  </si>
  <si>
    <t>高度地区別面積</t>
  </si>
  <si>
    <t>建物用地利用面積　</t>
  </si>
  <si>
    <t>建ぺい率・容積率・構造比率・中高層化率</t>
  </si>
  <si>
    <t>防火・準防火地域等面積</t>
  </si>
  <si>
    <t>生産緑地地区面積及び地区数　</t>
  </si>
  <si>
    <t>景観法に係る届出の件数</t>
  </si>
  <si>
    <t>建築確認等の件数</t>
  </si>
  <si>
    <t>建築確認中間検査件数</t>
  </si>
  <si>
    <t>建築確認完了検査件数　</t>
  </si>
  <si>
    <t>規模別開発許可件数及び面積　</t>
  </si>
  <si>
    <t>建築基準法に基づく許可申請等の件数</t>
  </si>
  <si>
    <t>細街路整備事業実績</t>
  </si>
  <si>
    <t>建設リサイクル法に係る届出の件数</t>
  </si>
  <si>
    <t>区営住宅戸数</t>
  </si>
  <si>
    <t>都営住宅戸数　</t>
  </si>
  <si>
    <t>ＵＲ・公社住宅別団地数・棟数及び戸数(賃貸住宅数)</t>
  </si>
  <si>
    <t>高齢者住宅戸数　</t>
  </si>
  <si>
    <t>(平成23年3月現在)</t>
  </si>
  <si>
    <t>(平成23年3月現在)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</si>
</sst>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#,##0_);[Red]\(#,##0\)"/>
    <numFmt numFmtId="186" formatCode="#,##0.0_);[Red]\(#,##0.0\)"/>
    <numFmt numFmtId="187" formatCode="0_);[Red]\(0\)"/>
    <numFmt numFmtId="188" formatCode="#,##0.00_);[Red]\(#,##0.00\)"/>
    <numFmt numFmtId="189" formatCode="0.0_);[Red]\(0.0\)"/>
    <numFmt numFmtId="190" formatCode="0.00_);[Red]\(0.00\)"/>
    <numFmt numFmtId="191" formatCode="#,##0.0"/>
    <numFmt numFmtId="192" formatCode="#,##0_ "/>
    <numFmt numFmtId="193" formatCode="#,##0;[Red]#,##0"/>
    <numFmt numFmtId="194" formatCode="0.00;&quot;△ &quot;0.00"/>
    <numFmt numFmtId="195" formatCode="0.000;&quot;△ &quot;0.000"/>
    <numFmt numFmtId="196" formatCode="0.0000;&quot;△ &quot;0.0000"/>
    <numFmt numFmtId="197" formatCode="0.0000_);[Red]\(0.0000\)"/>
    <numFmt numFmtId="198" formatCode="0;&quot;△ &quot;0"/>
    <numFmt numFmtId="199" formatCode="0.00_ "/>
    <numFmt numFmtId="200" formatCode="0.0_ "/>
    <numFmt numFmtId="201" formatCode="0.0;&quot;△ &quot;0.0"/>
    <numFmt numFmtId="202" formatCode="#,##0.0_ "/>
    <numFmt numFmtId="203" formatCode="0.0_);\(0.0\)"/>
    <numFmt numFmtId="204" formatCode="0_);\(0\)"/>
    <numFmt numFmtId="205" formatCode="0.000_ "/>
    <numFmt numFmtId="206" formatCode="#,##0.00_ "/>
    <numFmt numFmtId="207" formatCode="_ * #,##0.0_ ;_ * \-#,##0.0_ ;_ * &quot;-&quot;?_ ;_ @_ "/>
    <numFmt numFmtId="208" formatCode="0.0"/>
    <numFmt numFmtId="209" formatCode="\(0.0\)"/>
    <numFmt numFmtId="210" formatCode="#,##0.0_);\(#,##0.0\)"/>
    <numFmt numFmtId="211" formatCode="0_ "/>
    <numFmt numFmtId="212" formatCode="_ * #,##0.000_ ;_ * \-#,##0.000_ ;_ * &quot;-&quot;???_ ;_ @_ "/>
    <numFmt numFmtId="213" formatCode="#,##0.000_);[Red]\(#,##0.000\)"/>
    <numFmt numFmtId="214" formatCode="#,##0.00_);\(#,##0.00\)"/>
  </numFmts>
  <fonts count="6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24"/>
      <color indexed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明朝"/>
      <family val="1"/>
    </font>
    <font>
      <b/>
      <sz val="24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12"/>
      <name val="ＨＧ丸ゴシックM"/>
      <family val="3"/>
    </font>
    <font>
      <sz val="9"/>
      <color indexed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SimSun"/>
      <family val="0"/>
    </font>
    <font>
      <sz val="9"/>
      <name val="SimSun"/>
      <family val="0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 style="thin"/>
      <right style="thin"/>
      <top style="double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8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8" fillId="0" borderId="19" xfId="0" applyNumberFormat="1" applyFont="1" applyBorder="1" applyAlignment="1">
      <alignment horizontal="right" vertical="center"/>
    </xf>
    <xf numFmtId="194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198" fontId="8" fillId="0" borderId="19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41" fontId="9" fillId="0" borderId="18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wrapText="1"/>
    </xf>
    <xf numFmtId="41" fontId="9" fillId="0" borderId="21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 wrapText="1"/>
    </xf>
    <xf numFmtId="41" fontId="9" fillId="0" borderId="21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0" fontId="19" fillId="0" borderId="0" xfId="64" applyFont="1">
      <alignment vertical="center"/>
      <protection/>
    </xf>
    <xf numFmtId="207" fontId="9" fillId="0" borderId="18" xfId="64" applyNumberFormat="1" applyFont="1" applyBorder="1" applyAlignment="1">
      <alignment horizontal="center" vertical="center"/>
      <protection/>
    </xf>
    <xf numFmtId="207" fontId="9" fillId="0" borderId="12" xfId="64" applyNumberFormat="1" applyFont="1" applyBorder="1" applyAlignment="1">
      <alignment horizontal="center" vertical="center"/>
      <protection/>
    </xf>
    <xf numFmtId="41" fontId="9" fillId="0" borderId="12" xfId="64" applyNumberFormat="1" applyFont="1" applyBorder="1" applyAlignment="1">
      <alignment horizontal="center" vertical="center"/>
      <protection/>
    </xf>
    <xf numFmtId="207" fontId="8" fillId="0" borderId="21" xfId="64" applyNumberFormat="1" applyFont="1" applyBorder="1" applyAlignment="1">
      <alignment horizontal="center" vertical="center"/>
      <protection/>
    </xf>
    <xf numFmtId="207" fontId="8" fillId="0" borderId="20" xfId="64" applyNumberFormat="1" applyFont="1" applyBorder="1" applyAlignment="1">
      <alignment horizontal="center" vertical="center"/>
      <protection/>
    </xf>
    <xf numFmtId="41" fontId="8" fillId="0" borderId="20" xfId="64" applyNumberFormat="1" applyFont="1" applyBorder="1" applyAlignment="1">
      <alignment horizontal="center" vertical="center"/>
      <protection/>
    </xf>
    <xf numFmtId="207" fontId="8" fillId="0" borderId="26" xfId="64" applyNumberFormat="1" applyFont="1" applyBorder="1" applyAlignment="1">
      <alignment horizontal="center" vertical="center"/>
      <protection/>
    </xf>
    <xf numFmtId="207" fontId="8" fillId="0" borderId="27" xfId="64" applyNumberFormat="1" applyFont="1" applyBorder="1" applyAlignment="1">
      <alignment horizontal="center" vertical="center"/>
      <protection/>
    </xf>
    <xf numFmtId="41" fontId="8" fillId="0" borderId="27" xfId="64" applyNumberFormat="1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right" vertical="center"/>
      <protection/>
    </xf>
    <xf numFmtId="0" fontId="8" fillId="0" borderId="11" xfId="64" applyFont="1" applyBorder="1" applyAlignment="1">
      <alignment horizontal="left" vertical="center"/>
      <protection/>
    </xf>
    <xf numFmtId="0" fontId="8" fillId="0" borderId="13" xfId="64" applyFont="1" applyBorder="1" applyAlignment="1">
      <alignment horizontal="right" vertical="center"/>
      <protection/>
    </xf>
    <xf numFmtId="0" fontId="0" fillId="0" borderId="0" xfId="64" applyFont="1" applyBorder="1">
      <alignment vertical="center"/>
      <protection/>
    </xf>
    <xf numFmtId="0" fontId="8" fillId="0" borderId="28" xfId="64" applyFont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85" fontId="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8" fillId="0" borderId="0" xfId="0" applyNumberFormat="1" applyFont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0" xfId="66" applyFont="1" applyBorder="1" applyAlignment="1">
      <alignment vertical="center"/>
      <protection/>
    </xf>
    <xf numFmtId="0" fontId="5" fillId="0" borderId="10" xfId="66" applyFont="1" applyBorder="1" applyAlignment="1">
      <alignment horizontal="left" vertical="center"/>
      <protection/>
    </xf>
    <xf numFmtId="0" fontId="0" fillId="0" borderId="0" xfId="66" applyFont="1" applyBorder="1" applyAlignment="1">
      <alignment/>
      <protection/>
    </xf>
    <xf numFmtId="0" fontId="5" fillId="0" borderId="0" xfId="66" applyFont="1" applyBorder="1" applyAlignment="1">
      <alignment horizontal="left"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left" vertical="center"/>
      <protection/>
    </xf>
    <xf numFmtId="0" fontId="7" fillId="0" borderId="0" xfId="71" applyFont="1" applyFill="1" applyAlignment="1">
      <alignment horizontal="righ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15" fillId="0" borderId="0" xfId="67" applyFont="1" applyFill="1" applyAlignment="1">
      <alignment vertical="center"/>
      <protection/>
    </xf>
    <xf numFmtId="184" fontId="9" fillId="0" borderId="18" xfId="67" applyNumberFormat="1" applyFont="1" applyFill="1" applyBorder="1" applyAlignment="1">
      <alignment vertical="center"/>
      <protection/>
    </xf>
    <xf numFmtId="184" fontId="9" fillId="0" borderId="12" xfId="67" applyNumberFormat="1" applyFont="1" applyFill="1" applyBorder="1" applyAlignment="1">
      <alignment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184" fontId="8" fillId="0" borderId="21" xfId="67" applyNumberFormat="1" applyFont="1" applyFill="1" applyBorder="1" applyAlignment="1">
      <alignment vertical="center"/>
      <protection/>
    </xf>
    <xf numFmtId="184" fontId="8" fillId="0" borderId="20" xfId="67" applyNumberFormat="1" applyFont="1" applyFill="1" applyBorder="1" applyAlignment="1">
      <alignment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184" fontId="8" fillId="0" borderId="26" xfId="67" applyNumberFormat="1" applyFont="1" applyFill="1" applyBorder="1" applyAlignment="1">
      <alignment vertical="center"/>
      <protection/>
    </xf>
    <xf numFmtId="184" fontId="8" fillId="0" borderId="27" xfId="67" applyNumberFormat="1" applyFont="1" applyFill="1" applyBorder="1" applyAlignment="1">
      <alignment vertical="center"/>
      <protection/>
    </xf>
    <xf numFmtId="0" fontId="8" fillId="0" borderId="22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8" fillId="0" borderId="17" xfId="67" applyFont="1" applyFill="1" applyBorder="1" applyAlignment="1">
      <alignment horizontal="centerContinuous" vertical="center"/>
      <protection/>
    </xf>
    <xf numFmtId="0" fontId="8" fillId="0" borderId="15" xfId="67" applyFont="1" applyFill="1" applyBorder="1" applyAlignment="1">
      <alignment horizontal="centerContinuous" vertical="center"/>
      <protection/>
    </xf>
    <xf numFmtId="0" fontId="8" fillId="0" borderId="14" xfId="67" applyFont="1" applyFill="1" applyBorder="1" applyAlignment="1">
      <alignment horizontal="centerContinuous" vertical="center"/>
      <protection/>
    </xf>
    <xf numFmtId="0" fontId="8" fillId="0" borderId="11" xfId="67" applyFont="1" applyFill="1" applyBorder="1" applyAlignment="1">
      <alignment horizontal="centerContinuous" vertical="center"/>
      <protection/>
    </xf>
    <xf numFmtId="0" fontId="8" fillId="0" borderId="18" xfId="67" applyFont="1" applyFill="1" applyBorder="1" applyAlignment="1">
      <alignment horizontal="centerContinuous" vertical="center"/>
      <protection/>
    </xf>
    <xf numFmtId="0" fontId="20" fillId="0" borderId="0" xfId="67" applyFont="1" applyFill="1" applyAlignment="1">
      <alignment vertical="center"/>
      <protection/>
    </xf>
    <xf numFmtId="0" fontId="7" fillId="0" borderId="10" xfId="67" applyFont="1" applyFill="1" applyBorder="1" applyAlignment="1">
      <alignment horizontal="right" vertical="center"/>
      <protection/>
    </xf>
    <xf numFmtId="0" fontId="20" fillId="0" borderId="10" xfId="67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horizontal="left" vertical="center"/>
      <protection/>
    </xf>
    <xf numFmtId="0" fontId="20" fillId="0" borderId="0" xfId="67" applyFont="1" applyFill="1" applyAlignment="1">
      <alignment/>
      <protection/>
    </xf>
    <xf numFmtId="0" fontId="20" fillId="0" borderId="0" xfId="67" applyFont="1" applyFill="1" applyBorder="1" applyAlignment="1">
      <alignment/>
      <protection/>
    </xf>
    <xf numFmtId="0" fontId="5" fillId="0" borderId="0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Fill="1" applyBorder="1" applyAlignment="1">
      <alignment/>
      <protection/>
    </xf>
    <xf numFmtId="0" fontId="1" fillId="0" borderId="0" xfId="62" applyFont="1">
      <alignment/>
      <protection/>
    </xf>
    <xf numFmtId="0" fontId="1" fillId="0" borderId="0" xfId="62" applyFont="1" applyBorder="1">
      <alignment/>
      <protection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0" fontId="1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0" fontId="8" fillId="0" borderId="19" xfId="62" applyFont="1" applyBorder="1" applyAlignment="1">
      <alignment vertical="center"/>
      <protection/>
    </xf>
    <xf numFmtId="206" fontId="15" fillId="0" borderId="11" xfId="62" applyNumberFormat="1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49" fontId="8" fillId="0" borderId="18" xfId="62" applyNumberFormat="1" applyFont="1" applyBorder="1" applyAlignment="1">
      <alignment horizontal="right" vertical="center"/>
      <protection/>
    </xf>
    <xf numFmtId="49" fontId="8" fillId="0" borderId="12" xfId="62" applyNumberFormat="1" applyFont="1" applyBorder="1" applyAlignment="1">
      <alignment horizontal="right" vertical="center"/>
      <protection/>
    </xf>
    <xf numFmtId="206" fontId="8" fillId="0" borderId="12" xfId="62" applyNumberFormat="1" applyFont="1" applyBorder="1" applyAlignment="1">
      <alignment vertical="center"/>
      <protection/>
    </xf>
    <xf numFmtId="0" fontId="8" fillId="0" borderId="21" xfId="62" applyFont="1" applyFill="1" applyBorder="1" applyAlignment="1">
      <alignment horizontal="right" vertical="center"/>
      <protection/>
    </xf>
    <xf numFmtId="0" fontId="8" fillId="0" borderId="20" xfId="62" applyFont="1" applyFill="1" applyBorder="1" applyAlignment="1">
      <alignment horizontal="right" vertical="center"/>
      <protection/>
    </xf>
    <xf numFmtId="206" fontId="8" fillId="0" borderId="20" xfId="62" applyNumberFormat="1" applyFont="1" applyFill="1" applyBorder="1" applyAlignment="1">
      <alignment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vertical="center"/>
      <protection/>
    </xf>
    <xf numFmtId="0" fontId="8" fillId="0" borderId="21" xfId="62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right" vertical="center"/>
      <protection/>
    </xf>
    <xf numFmtId="206" fontId="8" fillId="0" borderId="20" xfId="62" applyNumberFormat="1" applyFont="1" applyBorder="1" applyAlignment="1">
      <alignment vertical="center"/>
      <protection/>
    </xf>
    <xf numFmtId="0" fontId="8" fillId="0" borderId="20" xfId="62" applyFont="1" applyBorder="1" applyAlignment="1">
      <alignment horizontal="center" vertical="center"/>
      <protection/>
    </xf>
    <xf numFmtId="49" fontId="8" fillId="0" borderId="20" xfId="62" applyNumberFormat="1" applyFont="1" applyBorder="1" applyAlignment="1">
      <alignment horizontal="right" vertical="center"/>
      <protection/>
    </xf>
    <xf numFmtId="0" fontId="8" fillId="0" borderId="14" xfId="62" applyFont="1" applyBorder="1" applyAlignment="1">
      <alignment horizontal="center" vertical="center"/>
      <protection/>
    </xf>
    <xf numFmtId="49" fontId="8" fillId="0" borderId="21" xfId="62" applyNumberFormat="1" applyFont="1" applyBorder="1" applyAlignment="1">
      <alignment horizontal="right" vertical="center"/>
      <protection/>
    </xf>
    <xf numFmtId="49" fontId="8" fillId="0" borderId="20" xfId="68" applyNumberFormat="1" applyFont="1" applyBorder="1" applyAlignment="1">
      <alignment horizontal="right" vertical="center"/>
      <protection/>
    </xf>
    <xf numFmtId="190" fontId="8" fillId="0" borderId="20" xfId="68" applyNumberFormat="1" applyFont="1" applyBorder="1" applyAlignment="1">
      <alignment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right" vertical="center"/>
      <protection/>
    </xf>
    <xf numFmtId="190" fontId="8" fillId="0" borderId="0" xfId="62" applyNumberFormat="1" applyFont="1" applyBorder="1" applyAlignment="1">
      <alignment horizontal="right" vertical="center"/>
      <protection/>
    </xf>
    <xf numFmtId="190" fontId="8" fillId="0" borderId="20" xfId="62" applyNumberFormat="1" applyFont="1" applyBorder="1" applyAlignment="1">
      <alignment horizontal="right" vertical="center"/>
      <protection/>
    </xf>
    <xf numFmtId="49" fontId="8" fillId="0" borderId="21" xfId="68" applyNumberFormat="1" applyFont="1" applyBorder="1" applyAlignment="1">
      <alignment horizontal="right" vertical="center"/>
      <protection/>
    </xf>
    <xf numFmtId="190" fontId="8" fillId="0" borderId="0" xfId="68" applyNumberFormat="1" applyFont="1" applyBorder="1" applyAlignment="1">
      <alignment vertical="center"/>
      <protection/>
    </xf>
    <xf numFmtId="49" fontId="8" fillId="0" borderId="0" xfId="68" applyNumberFormat="1" applyFont="1" applyBorder="1" applyAlignment="1">
      <alignment horizontal="right" vertical="center"/>
      <protection/>
    </xf>
    <xf numFmtId="190" fontId="8" fillId="0" borderId="0" xfId="69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horizontal="right"/>
      <protection/>
    </xf>
    <xf numFmtId="190" fontId="8" fillId="0" borderId="0" xfId="62" applyNumberFormat="1" applyFont="1" applyBorder="1">
      <alignment/>
      <protection/>
    </xf>
    <xf numFmtId="190" fontId="8" fillId="0" borderId="20" xfId="69" applyNumberFormat="1" applyFont="1" applyBorder="1" applyAlignment="1">
      <alignment vertical="center"/>
      <protection/>
    </xf>
    <xf numFmtId="190" fontId="8" fillId="0" borderId="20" xfId="62" applyNumberFormat="1" applyFont="1" applyBorder="1" applyAlignment="1">
      <alignment vertical="center"/>
      <protection/>
    </xf>
    <xf numFmtId="49" fontId="8" fillId="0" borderId="21" xfId="68" applyNumberFormat="1" applyFont="1" applyFill="1" applyBorder="1" applyAlignment="1">
      <alignment horizontal="right" vertical="center"/>
      <protection/>
    </xf>
    <xf numFmtId="190" fontId="8" fillId="0" borderId="0" xfId="68" applyNumberFormat="1" applyFont="1" applyBorder="1" applyAlignment="1">
      <alignment horizontal="right"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20" xfId="62" applyFont="1" applyBorder="1" applyAlignment="1">
      <alignment vertical="center"/>
      <protection/>
    </xf>
    <xf numFmtId="206" fontId="8" fillId="0" borderId="11" xfId="62" applyNumberFormat="1" applyFont="1" applyBorder="1" applyAlignment="1">
      <alignment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49" fontId="8" fillId="0" borderId="26" xfId="62" applyNumberFormat="1" applyFont="1" applyBorder="1" applyAlignment="1">
      <alignment horizontal="right" vertical="center"/>
      <protection/>
    </xf>
    <xf numFmtId="49" fontId="8" fillId="0" borderId="27" xfId="62" applyNumberFormat="1" applyFont="1" applyBorder="1" applyAlignment="1">
      <alignment horizontal="right" vertical="center"/>
      <protection/>
    </xf>
    <xf numFmtId="206" fontId="8" fillId="0" borderId="27" xfId="62" applyNumberFormat="1" applyFont="1" applyBorder="1" applyAlignment="1">
      <alignment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2" xfId="62" applyFont="1" applyBorder="1">
      <alignment/>
      <protection/>
    </xf>
    <xf numFmtId="0" fontId="8" fillId="0" borderId="14" xfId="62" applyFont="1" applyBorder="1">
      <alignment/>
      <protection/>
    </xf>
    <xf numFmtId="0" fontId="8" fillId="0" borderId="29" xfId="62" applyFont="1" applyBorder="1" applyAlignment="1">
      <alignment horizontal="center" vertical="center"/>
      <protection/>
    </xf>
    <xf numFmtId="0" fontId="1" fillId="0" borderId="29" xfId="62" applyFont="1" applyBorder="1">
      <alignment/>
      <protection/>
    </xf>
    <xf numFmtId="0" fontId="5" fillId="0" borderId="28" xfId="68" applyFont="1" applyBorder="1" applyAlignment="1">
      <alignment horizontal="left" vertical="center"/>
      <protection/>
    </xf>
    <xf numFmtId="0" fontId="1" fillId="0" borderId="0" xfId="62" applyFont="1" applyAlignment="1">
      <alignment horizontal="center"/>
      <protection/>
    </xf>
    <xf numFmtId="0" fontId="5" fillId="0" borderId="0" xfId="68" applyFont="1" applyBorder="1" applyAlignment="1">
      <alignment horizontal="left" vertical="center"/>
      <protection/>
    </xf>
    <xf numFmtId="0" fontId="1" fillId="0" borderId="0" xfId="62" applyFont="1" applyAlignment="1">
      <alignment/>
      <protection/>
    </xf>
    <xf numFmtId="0" fontId="1" fillId="0" borderId="0" xfId="62" applyFont="1" applyBorder="1" applyAlignment="1">
      <alignment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/>
    </xf>
    <xf numFmtId="208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7" fontId="7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208" fontId="7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57" fontId="7" fillId="0" borderId="2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91" fontId="8" fillId="0" borderId="0" xfId="0" applyNumberFormat="1" applyFont="1" applyAlignment="1">
      <alignment vertical="center"/>
    </xf>
    <xf numFmtId="191" fontId="8" fillId="0" borderId="15" xfId="0" applyNumberFormat="1" applyFont="1" applyBorder="1" applyAlignment="1">
      <alignment vertical="center"/>
    </xf>
    <xf numFmtId="191" fontId="8" fillId="0" borderId="19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209" fontId="8" fillId="0" borderId="18" xfId="0" applyNumberFormat="1" applyFont="1" applyBorder="1" applyAlignment="1">
      <alignment horizontal="right" vertical="center"/>
    </xf>
    <xf numFmtId="209" fontId="8" fillId="0" borderId="12" xfId="0" applyNumberFormat="1" applyFont="1" applyBorder="1" applyAlignment="1">
      <alignment horizontal="right" vertical="center"/>
    </xf>
    <xf numFmtId="192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86" fontId="7" fillId="0" borderId="0" xfId="0" applyNumberFormat="1" applyFont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5" fontId="7" fillId="0" borderId="0" xfId="0" applyNumberFormat="1" applyFont="1" applyAlignment="1">
      <alignment vertical="center"/>
    </xf>
    <xf numFmtId="209" fontId="8" fillId="0" borderId="11" xfId="0" applyNumberFormat="1" applyFont="1" applyBorder="1" applyAlignment="1">
      <alignment horizontal="center" vertical="center"/>
    </xf>
    <xf numFmtId="209" fontId="8" fillId="0" borderId="12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vertical="center"/>
    </xf>
    <xf numFmtId="185" fontId="8" fillId="0" borderId="27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210" fontId="8" fillId="0" borderId="11" xfId="0" applyNumberFormat="1" applyFont="1" applyBorder="1" applyAlignment="1">
      <alignment vertical="center"/>
    </xf>
    <xf numFmtId="184" fontId="8" fillId="0" borderId="12" xfId="0" applyNumberFormat="1" applyFont="1" applyBorder="1" applyAlignment="1">
      <alignment vertical="center"/>
    </xf>
    <xf numFmtId="210" fontId="8" fillId="0" borderId="12" xfId="0" applyNumberFormat="1" applyFont="1" applyBorder="1" applyAlignment="1">
      <alignment vertical="center"/>
    </xf>
    <xf numFmtId="0" fontId="8" fillId="0" borderId="34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right" vertical="top"/>
    </xf>
    <xf numFmtId="0" fontId="8" fillId="0" borderId="37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65" applyFont="1">
      <alignment vertical="center"/>
      <protection/>
    </xf>
    <xf numFmtId="0" fontId="7" fillId="0" borderId="0" xfId="65" applyFont="1">
      <alignment vertical="center"/>
      <protection/>
    </xf>
    <xf numFmtId="0" fontId="7" fillId="0" borderId="0" xfId="65" applyFont="1" applyAlignment="1">
      <alignment horizontal="right" vertical="center"/>
      <protection/>
    </xf>
    <xf numFmtId="0" fontId="26" fillId="0" borderId="0" xfId="65" applyFont="1">
      <alignment vertical="center"/>
      <protection/>
    </xf>
    <xf numFmtId="0" fontId="8" fillId="0" borderId="14" xfId="65" applyFont="1" applyBorder="1">
      <alignment vertical="center"/>
      <protection/>
    </xf>
    <xf numFmtId="0" fontId="8" fillId="0" borderId="13" xfId="65" applyFont="1" applyBorder="1">
      <alignment vertical="center"/>
      <protection/>
    </xf>
    <xf numFmtId="0" fontId="8" fillId="0" borderId="28" xfId="65" applyFont="1" applyBorder="1" applyAlignment="1">
      <alignment horizontal="right"/>
      <protection/>
    </xf>
    <xf numFmtId="0" fontId="5" fillId="0" borderId="0" xfId="65" applyFont="1">
      <alignment vertical="center"/>
      <protection/>
    </xf>
    <xf numFmtId="0" fontId="5" fillId="0" borderId="0" xfId="65" applyFont="1" applyAlignment="1">
      <alignment vertical="center"/>
      <protection/>
    </xf>
    <xf numFmtId="0" fontId="20" fillId="0" borderId="0" xfId="0" applyFont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0" fillId="0" borderId="0" xfId="0" applyFont="1" applyBorder="1" applyAlignment="1">
      <alignment/>
    </xf>
    <xf numFmtId="192" fontId="20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192" fontId="20" fillId="0" borderId="0" xfId="0" applyNumberFormat="1" applyFont="1" applyAlignment="1">
      <alignment vertical="center"/>
    </xf>
    <xf numFmtId="192" fontId="9" fillId="0" borderId="12" xfId="0" applyNumberFormat="1" applyFont="1" applyFill="1" applyBorder="1" applyAlignment="1">
      <alignment vertical="center"/>
    </xf>
    <xf numFmtId="211" fontId="9" fillId="0" borderId="14" xfId="0" applyNumberFormat="1" applyFont="1" applyFill="1" applyBorder="1" applyAlignment="1">
      <alignment horizontal="center" vertical="center"/>
    </xf>
    <xf numFmtId="211" fontId="8" fillId="0" borderId="13" xfId="0" applyNumberFormat="1" applyFont="1" applyFill="1" applyBorder="1" applyAlignment="1">
      <alignment horizontal="center" vertical="center"/>
    </xf>
    <xf numFmtId="192" fontId="8" fillId="0" borderId="27" xfId="0" applyNumberFormat="1" applyFont="1" applyFill="1" applyBorder="1" applyAlignment="1">
      <alignment vertical="center"/>
    </xf>
    <xf numFmtId="211" fontId="8" fillId="0" borderId="2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4"/>
    </xf>
    <xf numFmtId="0" fontId="25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3" fontId="7" fillId="0" borderId="0" xfId="0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85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213" fontId="8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185" fontId="18" fillId="0" borderId="18" xfId="67" applyNumberFormat="1" applyFont="1" applyFill="1" applyBorder="1" applyAlignment="1">
      <alignment horizontal="right" vertical="center"/>
      <protection/>
    </xf>
    <xf numFmtId="185" fontId="18" fillId="0" borderId="12" xfId="67" applyNumberFormat="1" applyFont="1" applyFill="1" applyBorder="1" applyAlignment="1">
      <alignment horizontal="right" vertical="center"/>
      <protection/>
    </xf>
    <xf numFmtId="0" fontId="18" fillId="0" borderId="14" xfId="67" applyFont="1" applyFill="1" applyBorder="1" applyAlignment="1">
      <alignment horizontal="center" vertical="center"/>
      <protection/>
    </xf>
    <xf numFmtId="185" fontId="26" fillId="0" borderId="21" xfId="67" applyNumberFormat="1" applyFont="1" applyFill="1" applyBorder="1" applyAlignment="1">
      <alignment horizontal="right" vertical="center"/>
      <protection/>
    </xf>
    <xf numFmtId="185" fontId="26" fillId="0" borderId="20" xfId="67" applyNumberFormat="1" applyFont="1" applyFill="1" applyBorder="1" applyAlignment="1">
      <alignment horizontal="right" vertical="center"/>
      <protection/>
    </xf>
    <xf numFmtId="0" fontId="26" fillId="0" borderId="13" xfId="67" applyFont="1" applyFill="1" applyBorder="1" applyAlignment="1">
      <alignment horizontal="center" vertical="center"/>
      <protection/>
    </xf>
    <xf numFmtId="185" fontId="26" fillId="0" borderId="26" xfId="67" applyNumberFormat="1" applyFont="1" applyFill="1" applyBorder="1" applyAlignment="1">
      <alignment horizontal="right" vertical="center"/>
      <protection/>
    </xf>
    <xf numFmtId="185" fontId="26" fillId="0" borderId="27" xfId="67" applyNumberFormat="1" applyFont="1" applyFill="1" applyBorder="1" applyAlignment="1">
      <alignment horizontal="right" vertical="center"/>
      <protection/>
    </xf>
    <xf numFmtId="0" fontId="26" fillId="0" borderId="22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horizontal="right" vertical="center"/>
      <protection/>
    </xf>
    <xf numFmtId="185" fontId="18" fillId="0" borderId="18" xfId="0" applyNumberFormat="1" applyFont="1" applyFill="1" applyBorder="1" applyAlignment="1">
      <alignment vertical="center"/>
    </xf>
    <xf numFmtId="186" fontId="18" fillId="0" borderId="12" xfId="0" applyNumberFormat="1" applyFont="1" applyFill="1" applyBorder="1" applyAlignment="1">
      <alignment vertical="center"/>
    </xf>
    <xf numFmtId="185" fontId="18" fillId="0" borderId="12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185" fontId="26" fillId="0" borderId="21" xfId="0" applyNumberFormat="1" applyFont="1" applyFill="1" applyBorder="1" applyAlignment="1">
      <alignment vertical="center"/>
    </xf>
    <xf numFmtId="186" fontId="26" fillId="0" borderId="20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185" fontId="26" fillId="0" borderId="26" xfId="0" applyNumberFormat="1" applyFont="1" applyFill="1" applyBorder="1" applyAlignment="1">
      <alignment vertical="center"/>
    </xf>
    <xf numFmtId="186" fontId="26" fillId="0" borderId="27" xfId="0" applyNumberFormat="1" applyFont="1" applyFill="1" applyBorder="1" applyAlignment="1">
      <alignment vertical="center"/>
    </xf>
    <xf numFmtId="185" fontId="26" fillId="0" borderId="27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84" fontId="18" fillId="0" borderId="18" xfId="0" applyNumberFormat="1" applyFont="1" applyFill="1" applyBorder="1" applyAlignment="1">
      <alignment horizontal="right" vertical="center"/>
    </xf>
    <xf numFmtId="184" fontId="18" fillId="0" borderId="12" xfId="0" applyNumberFormat="1" applyFont="1" applyFill="1" applyBorder="1" applyAlignment="1">
      <alignment horizontal="right" vertical="center"/>
    </xf>
    <xf numFmtId="185" fontId="18" fillId="0" borderId="14" xfId="0" applyNumberFormat="1" applyFont="1" applyFill="1" applyBorder="1" applyAlignment="1">
      <alignment horizontal="center" vertical="center"/>
    </xf>
    <xf numFmtId="184" fontId="26" fillId="0" borderId="21" xfId="0" applyNumberFormat="1" applyFont="1" applyFill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185" fontId="26" fillId="0" borderId="13" xfId="0" applyNumberFormat="1" applyFont="1" applyFill="1" applyBorder="1" applyAlignment="1">
      <alignment horizontal="center" vertical="center"/>
    </xf>
    <xf numFmtId="184" fontId="26" fillId="0" borderId="26" xfId="0" applyNumberFormat="1" applyFont="1" applyFill="1" applyBorder="1" applyAlignment="1">
      <alignment horizontal="right" vertical="center"/>
    </xf>
    <xf numFmtId="184" fontId="26" fillId="0" borderId="27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Continuous" vertical="center"/>
    </xf>
    <xf numFmtId="0" fontId="26" fillId="0" borderId="1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/>
    </xf>
    <xf numFmtId="186" fontId="18" fillId="0" borderId="18" xfId="0" applyNumberFormat="1" applyFont="1" applyFill="1" applyBorder="1" applyAlignment="1">
      <alignment vertical="center"/>
    </xf>
    <xf numFmtId="186" fontId="26" fillId="0" borderId="21" xfId="0" applyNumberFormat="1" applyFont="1" applyFill="1" applyBorder="1" applyAlignment="1">
      <alignment vertical="center"/>
    </xf>
    <xf numFmtId="186" fontId="26" fillId="0" borderId="26" xfId="0" applyNumberFormat="1" applyFont="1" applyFill="1" applyBorder="1" applyAlignment="1">
      <alignment vertical="center"/>
    </xf>
    <xf numFmtId="0" fontId="26" fillId="0" borderId="36" xfId="0" applyFont="1" applyBorder="1" applyAlignment="1">
      <alignment horizontal="center" vertical="top"/>
    </xf>
    <xf numFmtId="0" fontId="26" fillId="0" borderId="34" xfId="0" applyFont="1" applyBorder="1" applyAlignment="1">
      <alignment horizontal="center" vertical="top"/>
    </xf>
    <xf numFmtId="0" fontId="26" fillId="0" borderId="35" xfId="0" applyFont="1" applyBorder="1" applyAlignment="1">
      <alignment horizontal="center" vertical="top"/>
    </xf>
    <xf numFmtId="0" fontId="26" fillId="0" borderId="32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Continuous" vertical="center"/>
    </xf>
    <xf numFmtId="188" fontId="18" fillId="0" borderId="12" xfId="0" applyNumberFormat="1" applyFont="1" applyFill="1" applyBorder="1" applyAlignment="1">
      <alignment vertical="center"/>
    </xf>
    <xf numFmtId="188" fontId="26" fillId="0" borderId="20" xfId="0" applyNumberFormat="1" applyFont="1" applyFill="1" applyBorder="1" applyAlignment="1">
      <alignment vertical="center"/>
    </xf>
    <xf numFmtId="188" fontId="26" fillId="0" borderId="27" xfId="0" applyNumberFormat="1" applyFont="1" applyFill="1" applyBorder="1" applyAlignment="1">
      <alignment vertical="center"/>
    </xf>
    <xf numFmtId="211" fontId="18" fillId="0" borderId="18" xfId="65" applyNumberFormat="1" applyFont="1" applyBorder="1">
      <alignment vertical="center"/>
      <protection/>
    </xf>
    <xf numFmtId="211" fontId="18" fillId="0" borderId="12" xfId="65" applyNumberFormat="1" applyFont="1" applyBorder="1">
      <alignment vertical="center"/>
      <protection/>
    </xf>
    <xf numFmtId="211" fontId="18" fillId="0" borderId="12" xfId="65" applyNumberFormat="1" applyFont="1" applyBorder="1" applyAlignment="1">
      <alignment horizontal="right" vertical="center"/>
      <protection/>
    </xf>
    <xf numFmtId="211" fontId="18" fillId="0" borderId="14" xfId="65" applyNumberFormat="1" applyFont="1" applyBorder="1" applyAlignment="1">
      <alignment horizontal="center" vertical="center"/>
      <protection/>
    </xf>
    <xf numFmtId="211" fontId="26" fillId="0" borderId="21" xfId="65" applyNumberFormat="1" applyFont="1" applyBorder="1">
      <alignment vertical="center"/>
      <protection/>
    </xf>
    <xf numFmtId="211" fontId="26" fillId="0" borderId="20" xfId="65" applyNumberFormat="1" applyFont="1" applyBorder="1">
      <alignment vertical="center"/>
      <protection/>
    </xf>
    <xf numFmtId="211" fontId="26" fillId="0" borderId="20" xfId="65" applyNumberFormat="1" applyFont="1" applyBorder="1" applyAlignment="1">
      <alignment horizontal="right" vertical="center"/>
      <protection/>
    </xf>
    <xf numFmtId="211" fontId="26" fillId="0" borderId="13" xfId="65" applyNumberFormat="1" applyFont="1" applyBorder="1" applyAlignment="1">
      <alignment horizontal="center" vertical="center"/>
      <protection/>
    </xf>
    <xf numFmtId="211" fontId="26" fillId="0" borderId="26" xfId="65" applyNumberFormat="1" applyFont="1" applyBorder="1">
      <alignment vertical="center"/>
      <protection/>
    </xf>
    <xf numFmtId="211" fontId="26" fillId="0" borderId="27" xfId="65" applyNumberFormat="1" applyFont="1" applyBorder="1">
      <alignment vertical="center"/>
      <protection/>
    </xf>
    <xf numFmtId="211" fontId="26" fillId="0" borderId="27" xfId="65" applyNumberFormat="1" applyFont="1" applyBorder="1" applyAlignment="1">
      <alignment horizontal="right" vertical="center"/>
      <protection/>
    </xf>
    <xf numFmtId="211" fontId="26" fillId="0" borderId="22" xfId="65" applyNumberFormat="1" applyFont="1" applyBorder="1" applyAlignment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Continuous" vertical="center"/>
    </xf>
    <xf numFmtId="41" fontId="18" fillId="0" borderId="18" xfId="51" applyNumberFormat="1" applyFont="1" applyFill="1" applyBorder="1" applyAlignment="1">
      <alignment horizontal="right" vertical="center"/>
    </xf>
    <xf numFmtId="41" fontId="18" fillId="0" borderId="12" xfId="51" applyNumberFormat="1" applyFont="1" applyFill="1" applyBorder="1" applyAlignment="1">
      <alignment vertical="center"/>
    </xf>
    <xf numFmtId="41" fontId="18" fillId="0" borderId="12" xfId="51" applyNumberFormat="1" applyFont="1" applyFill="1" applyBorder="1" applyAlignment="1">
      <alignment horizontal="right" vertical="center"/>
    </xf>
    <xf numFmtId="0" fontId="18" fillId="0" borderId="14" xfId="70" applyFont="1" applyFill="1" applyBorder="1" applyAlignment="1">
      <alignment horizontal="center" vertical="center"/>
      <protection/>
    </xf>
    <xf numFmtId="41" fontId="26" fillId="0" borderId="21" xfId="51" applyNumberFormat="1" applyFont="1" applyFill="1" applyBorder="1" applyAlignment="1">
      <alignment horizontal="right" vertical="center"/>
    </xf>
    <xf numFmtId="41" fontId="26" fillId="0" borderId="20" xfId="51" applyNumberFormat="1" applyFont="1" applyFill="1" applyBorder="1" applyAlignment="1">
      <alignment vertical="center"/>
    </xf>
    <xf numFmtId="41" fontId="26" fillId="0" borderId="20" xfId="51" applyNumberFormat="1" applyFont="1" applyFill="1" applyBorder="1" applyAlignment="1">
      <alignment horizontal="right" vertical="center"/>
    </xf>
    <xf numFmtId="0" fontId="26" fillId="0" borderId="13" xfId="70" applyFont="1" applyFill="1" applyBorder="1" applyAlignment="1">
      <alignment horizontal="center" vertical="center"/>
      <protection/>
    </xf>
    <xf numFmtId="41" fontId="26" fillId="0" borderId="26" xfId="51" applyNumberFormat="1" applyFont="1" applyFill="1" applyBorder="1" applyAlignment="1">
      <alignment horizontal="right" vertical="center"/>
    </xf>
    <xf numFmtId="41" fontId="26" fillId="0" borderId="27" xfId="51" applyNumberFormat="1" applyFont="1" applyFill="1" applyBorder="1" applyAlignment="1">
      <alignment vertical="center"/>
    </xf>
    <xf numFmtId="41" fontId="26" fillId="0" borderId="27" xfId="51" applyNumberFormat="1" applyFont="1" applyFill="1" applyBorder="1" applyAlignment="1">
      <alignment horizontal="right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11" xfId="0" applyFont="1" applyBorder="1" applyAlignment="1">
      <alignment/>
    </xf>
    <xf numFmtId="0" fontId="26" fillId="0" borderId="0" xfId="0" applyFont="1" applyAlignment="1">
      <alignment horizontal="centerContinuous" vertical="center"/>
    </xf>
    <xf numFmtId="0" fontId="26" fillId="0" borderId="14" xfId="0" applyFont="1" applyBorder="1" applyAlignment="1">
      <alignment horizontal="center" vertical="center"/>
    </xf>
    <xf numFmtId="192" fontId="18" fillId="0" borderId="18" xfId="0" applyNumberFormat="1" applyFont="1" applyFill="1" applyBorder="1" applyAlignment="1">
      <alignment vertical="center"/>
    </xf>
    <xf numFmtId="185" fontId="18" fillId="0" borderId="12" xfId="0" applyNumberFormat="1" applyFont="1" applyFill="1" applyBorder="1" applyAlignment="1">
      <alignment horizontal="right" vertical="center"/>
    </xf>
    <xf numFmtId="192" fontId="26" fillId="0" borderId="21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horizontal="right" vertical="center"/>
    </xf>
    <xf numFmtId="192" fontId="26" fillId="0" borderId="26" xfId="0" applyNumberFormat="1" applyFont="1" applyFill="1" applyBorder="1" applyAlignment="1">
      <alignment vertical="center"/>
    </xf>
    <xf numFmtId="185" fontId="26" fillId="0" borderId="27" xfId="0" applyNumberFormat="1" applyFont="1" applyFill="1" applyBorder="1" applyAlignment="1">
      <alignment horizontal="right" vertical="center"/>
    </xf>
    <xf numFmtId="41" fontId="18" fillId="0" borderId="18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26" fillId="0" borderId="21" xfId="0" applyNumberFormat="1" applyFont="1" applyFill="1" applyBorder="1" applyAlignment="1">
      <alignment vertical="center"/>
    </xf>
    <xf numFmtId="41" fontId="26" fillId="0" borderId="20" xfId="0" applyNumberFormat="1" applyFont="1" applyFill="1" applyBorder="1" applyAlignment="1">
      <alignment vertical="center"/>
    </xf>
    <xf numFmtId="41" fontId="26" fillId="0" borderId="26" xfId="0" applyNumberFormat="1" applyFont="1" applyFill="1" applyBorder="1" applyAlignment="1">
      <alignment vertical="center"/>
    </xf>
    <xf numFmtId="41" fontId="26" fillId="0" borderId="27" xfId="0" applyNumberFormat="1" applyFont="1" applyFill="1" applyBorder="1" applyAlignment="1">
      <alignment vertical="center"/>
    </xf>
    <xf numFmtId="0" fontId="26" fillId="0" borderId="12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192" fontId="18" fillId="0" borderId="18" xfId="0" applyNumberFormat="1" applyFont="1" applyFill="1" applyBorder="1" applyAlignment="1">
      <alignment horizontal="right" vertical="center"/>
    </xf>
    <xf numFmtId="192" fontId="18" fillId="0" borderId="12" xfId="0" applyNumberFormat="1" applyFont="1" applyFill="1" applyBorder="1" applyAlignment="1">
      <alignment vertical="center"/>
    </xf>
    <xf numFmtId="192" fontId="26" fillId="0" borderId="26" xfId="0" applyNumberFormat="1" applyFont="1" applyFill="1" applyBorder="1" applyAlignment="1">
      <alignment horizontal="right" vertical="center"/>
    </xf>
    <xf numFmtId="192" fontId="26" fillId="0" borderId="27" xfId="0" applyNumberFormat="1" applyFont="1" applyFill="1" applyBorder="1" applyAlignment="1">
      <alignment vertical="center"/>
    </xf>
    <xf numFmtId="43" fontId="18" fillId="0" borderId="18" xfId="0" applyNumberFormat="1" applyFont="1" applyFill="1" applyBorder="1" applyAlignment="1">
      <alignment horizontal="right" vertical="center"/>
    </xf>
    <xf numFmtId="41" fontId="18" fillId="0" borderId="12" xfId="0" applyNumberFormat="1" applyFont="1" applyFill="1" applyBorder="1" applyAlignment="1">
      <alignment horizontal="right" vertical="center"/>
    </xf>
    <xf numFmtId="43" fontId="18" fillId="0" borderId="12" xfId="0" applyNumberFormat="1" applyFont="1" applyFill="1" applyBorder="1" applyAlignment="1">
      <alignment horizontal="right" vertical="center"/>
    </xf>
    <xf numFmtId="43" fontId="26" fillId="0" borderId="21" xfId="0" applyNumberFormat="1" applyFont="1" applyFill="1" applyBorder="1" applyAlignment="1">
      <alignment horizontal="right" vertical="center"/>
    </xf>
    <xf numFmtId="41" fontId="26" fillId="0" borderId="20" xfId="0" applyNumberFormat="1" applyFont="1" applyFill="1" applyBorder="1" applyAlignment="1">
      <alignment horizontal="right" vertical="center"/>
    </xf>
    <xf numFmtId="43" fontId="26" fillId="0" borderId="20" xfId="0" applyNumberFormat="1" applyFont="1" applyFill="1" applyBorder="1" applyAlignment="1">
      <alignment horizontal="right" vertical="center"/>
    </xf>
    <xf numFmtId="43" fontId="26" fillId="0" borderId="26" xfId="0" applyNumberFormat="1" applyFont="1" applyFill="1" applyBorder="1" applyAlignment="1">
      <alignment horizontal="right" vertical="center"/>
    </xf>
    <xf numFmtId="41" fontId="26" fillId="0" borderId="27" xfId="0" applyNumberFormat="1" applyFont="1" applyFill="1" applyBorder="1" applyAlignment="1">
      <alignment horizontal="right" vertical="center"/>
    </xf>
    <xf numFmtId="43" fontId="26" fillId="0" borderId="27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14" fontId="18" fillId="0" borderId="12" xfId="0" applyNumberFormat="1" applyFont="1" applyFill="1" applyBorder="1" applyAlignment="1">
      <alignment vertical="center"/>
    </xf>
    <xf numFmtId="214" fontId="26" fillId="0" borderId="20" xfId="0" applyNumberFormat="1" applyFont="1" applyFill="1" applyBorder="1" applyAlignment="1">
      <alignment vertical="center"/>
    </xf>
    <xf numFmtId="214" fontId="26" fillId="0" borderId="27" xfId="0" applyNumberFormat="1" applyFont="1" applyFill="1" applyBorder="1" applyAlignment="1">
      <alignment vertical="center"/>
    </xf>
    <xf numFmtId="0" fontId="26" fillId="0" borderId="18" xfId="0" applyFont="1" applyBorder="1" applyAlignment="1">
      <alignment horizontal="center" vertical="top"/>
    </xf>
    <xf numFmtId="0" fontId="26" fillId="0" borderId="21" xfId="0" applyFont="1" applyBorder="1" applyAlignment="1">
      <alignment horizontal="center"/>
    </xf>
    <xf numFmtId="184" fontId="18" fillId="0" borderId="18" xfId="0" applyNumberFormat="1" applyFont="1" applyFill="1" applyBorder="1" applyAlignment="1">
      <alignment vertical="center"/>
    </xf>
    <xf numFmtId="184" fontId="18" fillId="0" borderId="12" xfId="0" applyNumberFormat="1" applyFont="1" applyFill="1" applyBorder="1" applyAlignment="1">
      <alignment vertical="center"/>
    </xf>
    <xf numFmtId="184" fontId="18" fillId="0" borderId="14" xfId="0" applyNumberFormat="1" applyFont="1" applyFill="1" applyBorder="1" applyAlignment="1">
      <alignment vertical="center"/>
    </xf>
    <xf numFmtId="184" fontId="26" fillId="0" borderId="21" xfId="0" applyNumberFormat="1" applyFont="1" applyFill="1" applyBorder="1" applyAlignment="1">
      <alignment vertical="center"/>
    </xf>
    <xf numFmtId="184" fontId="26" fillId="0" borderId="20" xfId="0" applyNumberFormat="1" applyFont="1" applyFill="1" applyBorder="1" applyAlignment="1">
      <alignment vertical="center"/>
    </xf>
    <xf numFmtId="184" fontId="26" fillId="0" borderId="13" xfId="0" applyNumberFormat="1" applyFont="1" applyFill="1" applyBorder="1" applyAlignment="1">
      <alignment vertical="center"/>
    </xf>
    <xf numFmtId="184" fontId="26" fillId="0" borderId="26" xfId="0" applyNumberFormat="1" applyFont="1" applyFill="1" applyBorder="1" applyAlignment="1">
      <alignment vertical="center"/>
    </xf>
    <xf numFmtId="184" fontId="26" fillId="0" borderId="27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2" fontId="26" fillId="0" borderId="20" xfId="0" applyNumberFormat="1" applyFont="1" applyFill="1" applyBorder="1" applyAlignment="1">
      <alignment vertical="center"/>
    </xf>
    <xf numFmtId="192" fontId="26" fillId="0" borderId="21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distributed" vertic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 horizontal="distributed" vertical="center"/>
    </xf>
    <xf numFmtId="0" fontId="30" fillId="0" borderId="0" xfId="63" applyFont="1" applyAlignment="1">
      <alignment horizontal="center"/>
      <protection/>
    </xf>
    <xf numFmtId="0" fontId="30" fillId="0" borderId="0" xfId="63" applyFont="1" applyBorder="1" applyAlignment="1">
      <alignment horizontal="center"/>
      <protection/>
    </xf>
    <xf numFmtId="0" fontId="31" fillId="0" borderId="0" xfId="63" applyFont="1" applyAlignment="1">
      <alignment horizontal="left" indent="1"/>
      <protection/>
    </xf>
    <xf numFmtId="0" fontId="31" fillId="0" borderId="0" xfId="63" applyFont="1">
      <alignment/>
      <protection/>
    </xf>
    <xf numFmtId="0" fontId="32" fillId="0" borderId="0" xfId="63" applyFont="1" applyBorder="1" applyAlignment="1">
      <alignment horizontal="centerContinuous" vertical="center"/>
      <protection/>
    </xf>
    <xf numFmtId="0" fontId="33" fillId="0" borderId="0" xfId="63" applyFont="1" applyBorder="1" applyAlignment="1">
      <alignment horizontal="centerContinuous"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vertical="center"/>
      <protection/>
    </xf>
    <xf numFmtId="0" fontId="20" fillId="0" borderId="0" xfId="63" applyFont="1" applyFill="1" applyBorder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left" vertical="center" indent="1"/>
      <protection/>
    </xf>
    <xf numFmtId="0" fontId="31" fillId="0" borderId="0" xfId="63" applyFont="1" applyFill="1">
      <alignment/>
      <protection/>
    </xf>
    <xf numFmtId="0" fontId="31" fillId="0" borderId="0" xfId="0" applyFont="1" applyFill="1" applyBorder="1" applyAlignment="1">
      <alignment/>
    </xf>
    <xf numFmtId="0" fontId="31" fillId="0" borderId="19" xfId="63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0" fontId="31" fillId="0" borderId="4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left" indent="1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8" fillId="0" borderId="22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64" applyFont="1" applyBorder="1" applyAlignment="1">
      <alignment horizontal="center"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distributed" vertical="center" wrapText="1"/>
      <protection/>
    </xf>
    <xf numFmtId="0" fontId="7" fillId="0" borderId="18" xfId="64" applyFont="1" applyBorder="1" applyAlignment="1">
      <alignment horizontal="distributed" vertical="center" wrapText="1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25" xfId="64" applyFont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distributed" vertical="center" wrapText="1"/>
      <protection/>
    </xf>
    <xf numFmtId="0" fontId="7" fillId="0" borderId="12" xfId="64" applyFont="1" applyBorder="1" applyAlignment="1">
      <alignment horizontal="distributed" vertical="center" wrapText="1"/>
      <protection/>
    </xf>
    <xf numFmtId="0" fontId="7" fillId="0" borderId="10" xfId="64" applyFont="1" applyBorder="1" applyAlignment="1">
      <alignment horizontal="right" vertical="center"/>
      <protection/>
    </xf>
    <xf numFmtId="0" fontId="8" fillId="0" borderId="33" xfId="64" applyFont="1" applyBorder="1" applyAlignment="1">
      <alignment horizontal="center" vertical="center"/>
      <protection/>
    </xf>
    <xf numFmtId="0" fontId="8" fillId="0" borderId="31" xfId="64" applyFont="1" applyBorder="1" applyAlignment="1">
      <alignment horizontal="center" vertical="center"/>
      <protection/>
    </xf>
    <xf numFmtId="0" fontId="8" fillId="0" borderId="18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8" fillId="0" borderId="30" xfId="64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8" fillId="0" borderId="31" xfId="64" applyFont="1" applyBorder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8" fillId="0" borderId="33" xfId="64" applyFont="1" applyBorder="1" applyAlignment="1">
      <alignment horizontal="center" vertical="center" wrapText="1"/>
      <protection/>
    </xf>
    <xf numFmtId="0" fontId="8" fillId="0" borderId="28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1" xfId="67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26" fillId="0" borderId="20" xfId="67" applyFont="1" applyFill="1" applyBorder="1" applyAlignment="1">
      <alignment horizontal="center" vertical="center"/>
      <protection/>
    </xf>
    <xf numFmtId="0" fontId="26" fillId="0" borderId="12" xfId="67" applyFont="1" applyFill="1" applyBorder="1" applyAlignment="1">
      <alignment horizontal="center" vertical="center"/>
      <protection/>
    </xf>
    <xf numFmtId="0" fontId="26" fillId="0" borderId="21" xfId="67" applyFont="1" applyFill="1" applyBorder="1" applyAlignment="1">
      <alignment horizontal="center" vertical="center"/>
      <protection/>
    </xf>
    <xf numFmtId="0" fontId="26" fillId="0" borderId="18" xfId="67" applyFont="1" applyFill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 textRotation="255" wrapText="1"/>
      <protection/>
    </xf>
    <xf numFmtId="0" fontId="8" fillId="0" borderId="13" xfId="62" applyFont="1" applyBorder="1" applyAlignment="1">
      <alignment horizontal="center" vertical="center" textRotation="255" wrapText="1"/>
      <protection/>
    </xf>
    <xf numFmtId="0" fontId="8" fillId="0" borderId="14" xfId="62" applyFont="1" applyBorder="1" applyAlignment="1">
      <alignment horizontal="center" vertical="center" textRotation="255" wrapText="1"/>
      <protection/>
    </xf>
    <xf numFmtId="0" fontId="8" fillId="0" borderId="22" xfId="62" applyFont="1" applyBorder="1" applyAlignment="1">
      <alignment horizontal="center" vertical="center" textRotation="255"/>
      <protection/>
    </xf>
    <xf numFmtId="0" fontId="8" fillId="0" borderId="13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27" xfId="62" applyFont="1" applyBorder="1" applyAlignment="1">
      <alignment horizontal="center" vertical="center" textRotation="255"/>
      <protection/>
    </xf>
    <xf numFmtId="0" fontId="8" fillId="0" borderId="20" xfId="62" applyFont="1" applyBorder="1" applyAlignment="1">
      <alignment horizontal="center" vertical="center" textRotation="255"/>
      <protection/>
    </xf>
    <xf numFmtId="0" fontId="8" fillId="0" borderId="12" xfId="62" applyFont="1" applyBorder="1" applyAlignment="1">
      <alignment horizontal="center" vertical="center" textRotation="255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6" fillId="0" borderId="29" xfId="65" applyFont="1" applyBorder="1" applyAlignment="1">
      <alignment horizontal="center" vertical="center"/>
      <protection/>
    </xf>
    <xf numFmtId="0" fontId="26" fillId="0" borderId="20" xfId="65" applyFont="1" applyBorder="1" applyAlignment="1">
      <alignment horizontal="center" vertical="center"/>
      <protection/>
    </xf>
    <xf numFmtId="0" fontId="26" fillId="0" borderId="12" xfId="65" applyFont="1" applyBorder="1" applyAlignment="1">
      <alignment horizontal="center" vertical="center"/>
      <protection/>
    </xf>
    <xf numFmtId="0" fontId="26" fillId="0" borderId="25" xfId="65" applyFont="1" applyBorder="1" applyAlignment="1">
      <alignment horizontal="center" vertical="center"/>
      <protection/>
    </xf>
    <xf numFmtId="0" fontId="26" fillId="0" borderId="43" xfId="65" applyFont="1" applyBorder="1" applyAlignment="1">
      <alignment horizontal="center" vertical="center"/>
      <protection/>
    </xf>
    <xf numFmtId="0" fontId="26" fillId="0" borderId="33" xfId="65" applyFont="1" applyBorder="1" applyAlignment="1">
      <alignment horizontal="center" vertical="center"/>
      <protection/>
    </xf>
    <xf numFmtId="0" fontId="26" fillId="0" borderId="21" xfId="65" applyFont="1" applyBorder="1" applyAlignment="1">
      <alignment horizontal="center" vertical="center"/>
      <protection/>
    </xf>
    <xf numFmtId="0" fontId="26" fillId="0" borderId="18" xfId="65" applyFont="1" applyBorder="1" applyAlignment="1">
      <alignment horizontal="center" vertical="center"/>
      <protection/>
    </xf>
    <xf numFmtId="0" fontId="26" fillId="0" borderId="27" xfId="65" applyFont="1" applyBorder="1" applyAlignment="1">
      <alignment horizontal="center" vertical="center" wrapText="1"/>
      <protection/>
    </xf>
    <xf numFmtId="0" fontId="26" fillId="0" borderId="12" xfId="65" applyFont="1" applyBorder="1" applyAlignment="1">
      <alignment horizontal="center" vertical="center" wrapText="1"/>
      <protection/>
    </xf>
    <xf numFmtId="0" fontId="26" fillId="0" borderId="27" xfId="65" applyFont="1" applyBorder="1" applyAlignment="1">
      <alignment horizontal="distributed" vertical="center"/>
      <protection/>
    </xf>
    <xf numFmtId="0" fontId="26" fillId="0" borderId="12" xfId="65" applyFont="1" applyBorder="1" applyAlignment="1">
      <alignment horizontal="distributed" vertical="center"/>
      <protection/>
    </xf>
    <xf numFmtId="0" fontId="26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90" fontId="26" fillId="0" borderId="23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89" fontId="26" fillId="0" borderId="23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★(工事課）１０-7排水場現況(1)" xfId="64"/>
    <cellStyle name="標準_★レイアウト（住宅・都市計画課）" xfId="65"/>
    <cellStyle name="標準_118" xfId="66"/>
    <cellStyle name="標準_119" xfId="67"/>
    <cellStyle name="標準_121" xfId="68"/>
    <cellStyle name="標準_122" xfId="69"/>
    <cellStyle name="標準_Sheet1" xfId="70"/>
    <cellStyle name="標準_数字で見る足立人口(1)" xfId="71"/>
    <cellStyle name="Followed Hyperlink" xfId="72"/>
    <cellStyle name="文書管理システム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581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762000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1638300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628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990975" y="361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1950"/>
          <a:ext cx="1352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743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2858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4767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0</xdr:colOff>
      <xdr:row>3</xdr:row>
      <xdr:rowOff>190500</xdr:rowOff>
    </xdr:to>
    <xdr:sp>
      <xdr:nvSpPr>
        <xdr:cNvPr id="1" name="Line 2"/>
        <xdr:cNvSpPr>
          <a:spLocks/>
        </xdr:cNvSpPr>
      </xdr:nvSpPr>
      <xdr:spPr>
        <a:xfrm flipH="1" flipV="1">
          <a:off x="0" y="314325"/>
          <a:ext cx="819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62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4290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533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828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569" customWidth="1"/>
    <col min="2" max="2" width="3.59765625" style="576" customWidth="1"/>
    <col min="3" max="3" width="2.09765625" style="577" customWidth="1"/>
    <col min="4" max="4" width="3.59765625" style="576" customWidth="1"/>
    <col min="5" max="5" width="7.59765625" style="576" customWidth="1"/>
    <col min="6" max="6" width="70.59765625" style="578" customWidth="1"/>
    <col min="7" max="16384" width="9" style="569" customWidth="1"/>
  </cols>
  <sheetData>
    <row r="1" spans="2:6" s="558" customFormat="1" ht="15" customHeight="1">
      <c r="B1" s="555"/>
      <c r="C1" s="556"/>
      <c r="D1" s="555"/>
      <c r="E1" s="555"/>
      <c r="F1" s="557"/>
    </row>
    <row r="2" spans="2:6" s="558" customFormat="1" ht="15" customHeight="1">
      <c r="B2" s="559" t="s">
        <v>676</v>
      </c>
      <c r="C2" s="559"/>
      <c r="D2" s="559"/>
      <c r="E2" s="559"/>
      <c r="F2" s="560"/>
    </row>
    <row r="3" spans="2:6" s="558" customFormat="1" ht="15" customHeight="1">
      <c r="B3" s="561"/>
      <c r="C3" s="561"/>
      <c r="D3" s="561"/>
      <c r="E3" s="561"/>
      <c r="F3" s="562"/>
    </row>
    <row r="4" spans="2:6" s="566" customFormat="1" ht="15" customHeight="1">
      <c r="B4" s="563" t="s">
        <v>681</v>
      </c>
      <c r="C4" s="564"/>
      <c r="D4" s="564"/>
      <c r="E4" s="564"/>
      <c r="F4" s="565"/>
    </row>
    <row r="5" spans="2:6" s="566" customFormat="1" ht="7.5" customHeight="1">
      <c r="B5" s="564"/>
      <c r="C5" s="564"/>
      <c r="D5" s="564"/>
      <c r="E5" s="564"/>
      <c r="F5" s="565"/>
    </row>
    <row r="6" spans="2:6" ht="18" customHeight="1">
      <c r="B6" s="579" t="s">
        <v>677</v>
      </c>
      <c r="C6" s="580"/>
      <c r="D6" s="580"/>
      <c r="E6" s="581"/>
      <c r="F6" s="568" t="s">
        <v>678</v>
      </c>
    </row>
    <row r="7" spans="2:6" ht="18" customHeight="1">
      <c r="B7" s="570">
        <v>10</v>
      </c>
      <c r="C7" s="571" t="s">
        <v>679</v>
      </c>
      <c r="D7" s="571">
        <v>1</v>
      </c>
      <c r="E7" s="574"/>
      <c r="F7" s="572" t="s">
        <v>682</v>
      </c>
    </row>
    <row r="8" spans="2:6" ht="18" customHeight="1">
      <c r="B8" s="570">
        <v>10</v>
      </c>
      <c r="C8" s="571" t="s">
        <v>679</v>
      </c>
      <c r="D8" s="571">
        <v>2</v>
      </c>
      <c r="E8" s="574"/>
      <c r="F8" s="572" t="s">
        <v>683</v>
      </c>
    </row>
    <row r="9" spans="2:6" ht="18" customHeight="1">
      <c r="B9" s="570">
        <v>10</v>
      </c>
      <c r="C9" s="571" t="s">
        <v>679</v>
      </c>
      <c r="D9" s="571">
        <v>3</v>
      </c>
      <c r="E9" s="574"/>
      <c r="F9" s="572" t="s">
        <v>684</v>
      </c>
    </row>
    <row r="10" spans="2:6" ht="18" customHeight="1">
      <c r="B10" s="570">
        <v>10</v>
      </c>
      <c r="C10" s="571" t="s">
        <v>679</v>
      </c>
      <c r="D10" s="571">
        <v>4</v>
      </c>
      <c r="E10" s="574"/>
      <c r="F10" s="572" t="s">
        <v>685</v>
      </c>
    </row>
    <row r="11" spans="2:6" ht="18" customHeight="1">
      <c r="B11" s="570">
        <v>10</v>
      </c>
      <c r="C11" s="571" t="s">
        <v>679</v>
      </c>
      <c r="D11" s="571">
        <v>5</v>
      </c>
      <c r="E11" s="574"/>
      <c r="F11" s="572" t="s">
        <v>686</v>
      </c>
    </row>
    <row r="12" spans="2:6" ht="18" customHeight="1">
      <c r="B12" s="570">
        <v>10</v>
      </c>
      <c r="C12" s="571" t="s">
        <v>679</v>
      </c>
      <c r="D12" s="571">
        <v>6</v>
      </c>
      <c r="E12" s="574"/>
      <c r="F12" s="572" t="s">
        <v>687</v>
      </c>
    </row>
    <row r="13" spans="2:6" ht="18" customHeight="1">
      <c r="B13" s="570">
        <v>10</v>
      </c>
      <c r="C13" s="571" t="s">
        <v>679</v>
      </c>
      <c r="D13" s="571">
        <v>7</v>
      </c>
      <c r="E13" s="574"/>
      <c r="F13" s="572" t="s">
        <v>688</v>
      </c>
    </row>
    <row r="14" spans="2:6" ht="18" customHeight="1">
      <c r="B14" s="570">
        <v>10</v>
      </c>
      <c r="C14" s="571" t="s">
        <v>679</v>
      </c>
      <c r="D14" s="571">
        <v>8</v>
      </c>
      <c r="E14" s="574"/>
      <c r="F14" s="572" t="s">
        <v>689</v>
      </c>
    </row>
    <row r="15" spans="2:6" ht="18" customHeight="1">
      <c r="B15" s="570">
        <v>10</v>
      </c>
      <c r="C15" s="571" t="s">
        <v>679</v>
      </c>
      <c r="D15" s="571">
        <v>9</v>
      </c>
      <c r="E15" s="574"/>
      <c r="F15" s="572" t="s">
        <v>690</v>
      </c>
    </row>
    <row r="16" spans="2:6" ht="18" customHeight="1">
      <c r="B16" s="570">
        <v>10</v>
      </c>
      <c r="C16" s="571" t="s">
        <v>679</v>
      </c>
      <c r="D16" s="571">
        <v>10</v>
      </c>
      <c r="E16" s="574"/>
      <c r="F16" s="572" t="s">
        <v>691</v>
      </c>
    </row>
    <row r="17" spans="2:6" ht="18" customHeight="1">
      <c r="B17" s="570">
        <v>10</v>
      </c>
      <c r="C17" s="571" t="s">
        <v>679</v>
      </c>
      <c r="D17" s="571">
        <v>11</v>
      </c>
      <c r="E17" s="574"/>
      <c r="F17" s="572" t="s">
        <v>692</v>
      </c>
    </row>
    <row r="18" spans="2:6" ht="18" customHeight="1">
      <c r="B18" s="570">
        <v>10</v>
      </c>
      <c r="C18" s="571" t="s">
        <v>679</v>
      </c>
      <c r="D18" s="571">
        <v>12</v>
      </c>
      <c r="E18" s="574"/>
      <c r="F18" s="572" t="s">
        <v>693</v>
      </c>
    </row>
    <row r="19" spans="2:6" ht="18" customHeight="1">
      <c r="B19" s="570">
        <v>10</v>
      </c>
      <c r="C19" s="571" t="s">
        <v>679</v>
      </c>
      <c r="D19" s="571">
        <v>13</v>
      </c>
      <c r="E19" s="574"/>
      <c r="F19" s="572" t="s">
        <v>694</v>
      </c>
    </row>
    <row r="20" spans="2:6" ht="18" customHeight="1">
      <c r="B20" s="570">
        <v>10</v>
      </c>
      <c r="C20" s="571" t="s">
        <v>679</v>
      </c>
      <c r="D20" s="571">
        <v>14</v>
      </c>
      <c r="E20" s="574"/>
      <c r="F20" s="572" t="s">
        <v>695</v>
      </c>
    </row>
    <row r="21" spans="2:6" ht="18" customHeight="1">
      <c r="B21" s="570">
        <v>10</v>
      </c>
      <c r="C21" s="571" t="s">
        <v>679</v>
      </c>
      <c r="D21" s="571">
        <v>15</v>
      </c>
      <c r="E21" s="574"/>
      <c r="F21" s="572" t="s">
        <v>696</v>
      </c>
    </row>
    <row r="22" spans="2:6" ht="18" customHeight="1">
      <c r="B22" s="570">
        <v>10</v>
      </c>
      <c r="C22" s="571" t="s">
        <v>679</v>
      </c>
      <c r="D22" s="571">
        <v>16</v>
      </c>
      <c r="E22" s="574"/>
      <c r="F22" s="572" t="s">
        <v>697</v>
      </c>
    </row>
    <row r="23" spans="2:6" ht="18" customHeight="1">
      <c r="B23" s="570">
        <v>10</v>
      </c>
      <c r="C23" s="571" t="s">
        <v>679</v>
      </c>
      <c r="D23" s="571">
        <v>17</v>
      </c>
      <c r="E23" s="574"/>
      <c r="F23" s="572" t="s">
        <v>698</v>
      </c>
    </row>
    <row r="24" spans="2:6" ht="18" customHeight="1">
      <c r="B24" s="570">
        <v>10</v>
      </c>
      <c r="C24" s="571" t="s">
        <v>679</v>
      </c>
      <c r="D24" s="571">
        <v>18</v>
      </c>
      <c r="E24" s="574"/>
      <c r="F24" s="572" t="s">
        <v>699</v>
      </c>
    </row>
    <row r="25" spans="2:6" ht="18" customHeight="1">
      <c r="B25" s="570">
        <v>10</v>
      </c>
      <c r="C25" s="571" t="s">
        <v>679</v>
      </c>
      <c r="D25" s="571">
        <v>19</v>
      </c>
      <c r="E25" s="574"/>
      <c r="F25" s="572" t="s">
        <v>700</v>
      </c>
    </row>
    <row r="26" spans="2:6" ht="18" customHeight="1">
      <c r="B26" s="570">
        <v>10</v>
      </c>
      <c r="C26" s="571" t="s">
        <v>679</v>
      </c>
      <c r="D26" s="571">
        <v>20</v>
      </c>
      <c r="E26" s="574"/>
      <c r="F26" s="572" t="s">
        <v>701</v>
      </c>
    </row>
    <row r="27" spans="2:6" ht="18" customHeight="1">
      <c r="B27" s="570">
        <v>10</v>
      </c>
      <c r="C27" s="571" t="s">
        <v>679</v>
      </c>
      <c r="D27" s="571">
        <v>21</v>
      </c>
      <c r="E27" s="574"/>
      <c r="F27" s="572" t="s">
        <v>702</v>
      </c>
    </row>
    <row r="28" spans="2:6" ht="18" customHeight="1">
      <c r="B28" s="570">
        <v>10</v>
      </c>
      <c r="C28" s="571" t="s">
        <v>679</v>
      </c>
      <c r="D28" s="571">
        <v>22</v>
      </c>
      <c r="E28" s="574"/>
      <c r="F28" s="572" t="s">
        <v>703</v>
      </c>
    </row>
    <row r="29" spans="2:6" ht="18" customHeight="1">
      <c r="B29" s="570">
        <v>10</v>
      </c>
      <c r="C29" s="571" t="s">
        <v>679</v>
      </c>
      <c r="D29" s="571">
        <v>23</v>
      </c>
      <c r="E29" s="574"/>
      <c r="F29" s="572" t="s">
        <v>704</v>
      </c>
    </row>
    <row r="30" spans="2:6" ht="18" customHeight="1">
      <c r="B30" s="570">
        <v>10</v>
      </c>
      <c r="C30" s="571" t="s">
        <v>679</v>
      </c>
      <c r="D30" s="571">
        <v>24</v>
      </c>
      <c r="E30" s="574" t="s">
        <v>680</v>
      </c>
      <c r="F30" s="572" t="s">
        <v>705</v>
      </c>
    </row>
    <row r="31" spans="2:6" ht="18" customHeight="1">
      <c r="B31" s="570">
        <v>10</v>
      </c>
      <c r="C31" s="571" t="s">
        <v>679</v>
      </c>
      <c r="D31" s="571">
        <v>25</v>
      </c>
      <c r="E31" s="574"/>
      <c r="F31" s="572" t="s">
        <v>706</v>
      </c>
    </row>
    <row r="32" spans="2:6" ht="18" customHeight="1">
      <c r="B32" s="570">
        <v>10</v>
      </c>
      <c r="C32" s="571" t="s">
        <v>679</v>
      </c>
      <c r="D32" s="571">
        <v>26</v>
      </c>
      <c r="E32" s="574"/>
      <c r="F32" s="572" t="s">
        <v>707</v>
      </c>
    </row>
    <row r="33" spans="2:6" ht="18" customHeight="1">
      <c r="B33" s="570">
        <v>10</v>
      </c>
      <c r="C33" s="571" t="s">
        <v>679</v>
      </c>
      <c r="D33" s="571">
        <v>27</v>
      </c>
      <c r="E33" s="574"/>
      <c r="F33" s="572" t="s">
        <v>708</v>
      </c>
    </row>
    <row r="34" spans="2:6" ht="18" customHeight="1">
      <c r="B34" s="570">
        <v>10</v>
      </c>
      <c r="C34" s="571" t="s">
        <v>679</v>
      </c>
      <c r="D34" s="571">
        <v>28</v>
      </c>
      <c r="E34" s="574"/>
      <c r="F34" s="572" t="s">
        <v>709</v>
      </c>
    </row>
    <row r="35" spans="2:6" ht="18" customHeight="1">
      <c r="B35" s="570">
        <v>10</v>
      </c>
      <c r="C35" s="571" t="s">
        <v>679</v>
      </c>
      <c r="D35" s="571">
        <v>29</v>
      </c>
      <c r="E35" s="574"/>
      <c r="F35" s="572" t="s">
        <v>710</v>
      </c>
    </row>
    <row r="36" spans="2:6" ht="18" customHeight="1">
      <c r="B36" s="570">
        <v>10</v>
      </c>
      <c r="C36" s="571" t="s">
        <v>679</v>
      </c>
      <c r="D36" s="571">
        <v>30</v>
      </c>
      <c r="E36" s="574"/>
      <c r="F36" s="572" t="s">
        <v>711</v>
      </c>
    </row>
    <row r="37" spans="2:6" ht="18" customHeight="1">
      <c r="B37" s="570">
        <v>10</v>
      </c>
      <c r="C37" s="571" t="s">
        <v>679</v>
      </c>
      <c r="D37" s="571">
        <v>31</v>
      </c>
      <c r="E37" s="574"/>
      <c r="F37" s="572" t="s">
        <v>712</v>
      </c>
    </row>
    <row r="38" spans="2:6" ht="18" customHeight="1">
      <c r="B38" s="570">
        <v>10</v>
      </c>
      <c r="C38" s="571" t="s">
        <v>679</v>
      </c>
      <c r="D38" s="571">
        <v>32</v>
      </c>
      <c r="E38" s="574"/>
      <c r="F38" s="572" t="s">
        <v>713</v>
      </c>
    </row>
    <row r="39" spans="2:6" ht="18" customHeight="1">
      <c r="B39" s="570">
        <v>10</v>
      </c>
      <c r="C39" s="571" t="s">
        <v>679</v>
      </c>
      <c r="D39" s="571">
        <v>33</v>
      </c>
      <c r="E39" s="574"/>
      <c r="F39" s="572" t="s">
        <v>714</v>
      </c>
    </row>
    <row r="40" spans="2:6" ht="18" customHeight="1">
      <c r="B40" s="570">
        <v>10</v>
      </c>
      <c r="C40" s="571" t="s">
        <v>679</v>
      </c>
      <c r="D40" s="571">
        <v>34</v>
      </c>
      <c r="E40" s="574"/>
      <c r="F40" s="572" t="s">
        <v>715</v>
      </c>
    </row>
    <row r="41" spans="2:6" s="567" customFormat="1" ht="18" customHeight="1">
      <c r="B41" s="575"/>
      <c r="C41" s="575"/>
      <c r="D41" s="575"/>
      <c r="E41" s="575"/>
      <c r="F41" s="573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9.09765625" style="6" customWidth="1"/>
    <col min="2" max="2" width="10.5" style="6" customWidth="1"/>
    <col min="3" max="3" width="12.5" style="6" customWidth="1"/>
    <col min="4" max="8" width="6.59765625" style="6" customWidth="1"/>
    <col min="9" max="9" width="10.5" style="6" bestFit="1" customWidth="1"/>
    <col min="10" max="10" width="11.19921875" style="6" customWidth="1"/>
    <col min="11" max="16384" width="9" style="6" customWidth="1"/>
  </cols>
  <sheetData>
    <row r="1" spans="1:10" s="2" customFormat="1" ht="15" customHeight="1">
      <c r="A1" s="165" t="s">
        <v>174</v>
      </c>
      <c r="B1" s="164"/>
      <c r="C1" s="164"/>
      <c r="D1" s="29"/>
      <c r="E1" s="29"/>
      <c r="F1" s="29"/>
      <c r="G1" s="29"/>
      <c r="H1" s="29"/>
      <c r="I1" s="29"/>
      <c r="J1" s="29"/>
    </row>
    <row r="2" spans="1:10" ht="9.75" customHeight="1" thickBot="1">
      <c r="A2" s="163"/>
      <c r="B2" s="162"/>
      <c r="C2" s="162"/>
      <c r="D2" s="161"/>
      <c r="E2" s="161"/>
      <c r="F2" s="161"/>
      <c r="G2" s="161"/>
      <c r="H2" s="161"/>
      <c r="I2" s="161"/>
      <c r="J2" s="161"/>
    </row>
    <row r="3" spans="1:10" ht="15.75" customHeight="1" thickTop="1">
      <c r="A3" s="33" t="s">
        <v>173</v>
      </c>
      <c r="B3" s="160" t="s">
        <v>172</v>
      </c>
      <c r="C3" s="35"/>
      <c r="D3" s="625" t="s">
        <v>171</v>
      </c>
      <c r="E3" s="626"/>
      <c r="F3" s="626"/>
      <c r="G3" s="626"/>
      <c r="H3" s="626"/>
      <c r="I3" s="626"/>
      <c r="J3" s="626"/>
    </row>
    <row r="4" spans="1:10" ht="15.75" customHeight="1">
      <c r="A4" s="33"/>
      <c r="B4" s="623" t="s">
        <v>170</v>
      </c>
      <c r="C4" s="623" t="s">
        <v>169</v>
      </c>
      <c r="D4" s="593" t="s">
        <v>21</v>
      </c>
      <c r="E4" s="593" t="s">
        <v>163</v>
      </c>
      <c r="F4" s="593" t="s">
        <v>162</v>
      </c>
      <c r="G4" s="629" t="s">
        <v>168</v>
      </c>
      <c r="H4" s="630"/>
      <c r="I4" s="593" t="s">
        <v>167</v>
      </c>
      <c r="J4" s="627" t="s">
        <v>166</v>
      </c>
    </row>
    <row r="5" spans="1:10" ht="15.75" customHeight="1">
      <c r="A5" s="38" t="s">
        <v>165</v>
      </c>
      <c r="B5" s="624"/>
      <c r="C5" s="624"/>
      <c r="D5" s="594"/>
      <c r="E5" s="594"/>
      <c r="F5" s="594"/>
      <c r="G5" s="76" t="s">
        <v>163</v>
      </c>
      <c r="H5" s="76" t="s">
        <v>162</v>
      </c>
      <c r="I5" s="594"/>
      <c r="J5" s="628"/>
    </row>
    <row r="6" spans="1:10" ht="18" customHeight="1">
      <c r="A6" s="55">
        <v>23</v>
      </c>
      <c r="B6" s="141">
        <v>9526</v>
      </c>
      <c r="C6" s="141">
        <v>28578000</v>
      </c>
      <c r="D6" s="141">
        <v>363</v>
      </c>
      <c r="E6" s="141">
        <v>205</v>
      </c>
      <c r="F6" s="141">
        <v>7</v>
      </c>
      <c r="G6" s="141">
        <v>113</v>
      </c>
      <c r="H6" s="141">
        <v>38</v>
      </c>
      <c r="I6" s="159" t="s">
        <v>161</v>
      </c>
      <c r="J6" s="158">
        <v>14816900</v>
      </c>
    </row>
    <row r="7" spans="1:10" ht="18" customHeight="1">
      <c r="A7" s="22">
        <v>24</v>
      </c>
      <c r="B7" s="139">
        <v>9277</v>
      </c>
      <c r="C7" s="139">
        <v>27571800</v>
      </c>
      <c r="D7" s="139">
        <f>SUM(E7:H7)</f>
        <v>438</v>
      </c>
      <c r="E7" s="139">
        <v>246</v>
      </c>
      <c r="F7" s="139">
        <v>13</v>
      </c>
      <c r="G7" s="139">
        <v>138</v>
      </c>
      <c r="H7" s="139">
        <v>41</v>
      </c>
      <c r="I7" s="157" t="s">
        <v>160</v>
      </c>
      <c r="J7" s="156">
        <v>15575300</v>
      </c>
    </row>
    <row r="8" spans="1:10" ht="18" customHeight="1">
      <c r="A8" s="23">
        <v>25</v>
      </c>
      <c r="B8" s="137">
        <v>9248</v>
      </c>
      <c r="C8" s="137">
        <v>27064800</v>
      </c>
      <c r="D8" s="137">
        <v>371</v>
      </c>
      <c r="E8" s="137">
        <v>198</v>
      </c>
      <c r="F8" s="137">
        <v>11</v>
      </c>
      <c r="G8" s="137">
        <v>126</v>
      </c>
      <c r="H8" s="137">
        <v>36</v>
      </c>
      <c r="I8" s="155" t="s">
        <v>160</v>
      </c>
      <c r="J8" s="154">
        <v>12290700</v>
      </c>
    </row>
    <row r="9" spans="1:9" s="129" customFormat="1" ht="12" customHeight="1">
      <c r="A9" s="14" t="s">
        <v>159</v>
      </c>
      <c r="B9" s="15"/>
      <c r="E9" s="33"/>
      <c r="I9" s="149"/>
    </row>
    <row r="10" ht="13.5">
      <c r="J10" s="152"/>
    </row>
    <row r="11" spans="4:10" ht="13.5">
      <c r="D11" s="153"/>
      <c r="J11" s="152"/>
    </row>
    <row r="12" ht="13.5">
      <c r="J12" s="152"/>
    </row>
    <row r="13" ht="13.5">
      <c r="J13" s="152"/>
    </row>
    <row r="14" ht="13.5">
      <c r="J14" s="152"/>
    </row>
    <row r="15" ht="13.5">
      <c r="J15" s="152"/>
    </row>
    <row r="16" ht="13.5">
      <c r="J16" s="152"/>
    </row>
    <row r="17" ht="13.5">
      <c r="J17" s="152"/>
    </row>
  </sheetData>
  <sheetProtection/>
  <mergeCells count="9">
    <mergeCell ref="D3:J3"/>
    <mergeCell ref="F4:F5"/>
    <mergeCell ref="I4:I5"/>
    <mergeCell ref="J4:J5"/>
    <mergeCell ref="G4:H4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E1" sqref="E1"/>
    </sheetView>
  </sheetViews>
  <sheetFormatPr defaultColWidth="8.796875" defaultRowHeight="16.5" customHeight="1"/>
  <cols>
    <col min="1" max="5" width="17.3984375" style="167" customWidth="1"/>
    <col min="6" max="16384" width="9" style="167" customWidth="1"/>
  </cols>
  <sheetData>
    <row r="1" spans="1:5" s="168" customFormat="1" ht="15" customHeight="1">
      <c r="A1" s="67" t="s">
        <v>179</v>
      </c>
      <c r="B1" s="164"/>
      <c r="C1" s="164"/>
      <c r="D1" s="164"/>
      <c r="E1" s="169"/>
    </row>
    <row r="2" spans="1:5" ht="12.75" customHeight="1" thickBot="1">
      <c r="A2" s="64"/>
      <c r="B2" s="162"/>
      <c r="C2" s="162"/>
      <c r="D2" s="162"/>
      <c r="E2" s="131" t="s">
        <v>53</v>
      </c>
    </row>
    <row r="3" spans="1:5" s="129" customFormat="1" ht="18" customHeight="1" thickTop="1">
      <c r="A3" s="149" t="s">
        <v>663</v>
      </c>
      <c r="B3" s="588" t="s">
        <v>178</v>
      </c>
      <c r="C3" s="588" t="s">
        <v>177</v>
      </c>
      <c r="D3" s="588" t="s">
        <v>176</v>
      </c>
      <c r="E3" s="586" t="s">
        <v>175</v>
      </c>
    </row>
    <row r="4" spans="1:8" s="129" customFormat="1" ht="13.5" customHeight="1">
      <c r="A4" s="553" t="s">
        <v>664</v>
      </c>
      <c r="B4" s="585"/>
      <c r="C4" s="585"/>
      <c r="D4" s="585"/>
      <c r="E4" s="583"/>
      <c r="G4" s="135"/>
      <c r="H4" s="135"/>
    </row>
    <row r="5" spans="1:5" s="135" customFormat="1" ht="18" customHeight="1">
      <c r="A5" s="442">
        <v>24</v>
      </c>
      <c r="B5" s="441">
        <v>10</v>
      </c>
      <c r="C5" s="440">
        <v>202644.2</v>
      </c>
      <c r="D5" s="441">
        <v>4196</v>
      </c>
      <c r="E5" s="439">
        <v>433</v>
      </c>
    </row>
    <row r="6" spans="1:5" s="135" customFormat="1" ht="18" customHeight="1">
      <c r="A6" s="438">
        <v>25</v>
      </c>
      <c r="B6" s="437">
        <v>10</v>
      </c>
      <c r="C6" s="436">
        <v>202688.5</v>
      </c>
      <c r="D6" s="437">
        <v>4266</v>
      </c>
      <c r="E6" s="435">
        <v>440</v>
      </c>
    </row>
    <row r="7" spans="1:5" s="135" customFormat="1" ht="18" customHeight="1">
      <c r="A7" s="434">
        <v>26</v>
      </c>
      <c r="B7" s="433">
        <v>10</v>
      </c>
      <c r="C7" s="432">
        <v>205592.5</v>
      </c>
      <c r="D7" s="433">
        <v>4306</v>
      </c>
      <c r="E7" s="431">
        <v>451</v>
      </c>
    </row>
    <row r="8" spans="1:5" s="129" customFormat="1" ht="12" customHeight="1">
      <c r="A8" s="14" t="s">
        <v>159</v>
      </c>
      <c r="B8" s="15"/>
      <c r="E8" s="33"/>
    </row>
    <row r="9" s="15" customFormat="1" ht="13.5" customHeight="1"/>
    <row r="10" s="129" customFormat="1" ht="13.5" customHeight="1"/>
    <row r="11" s="129" customFormat="1" ht="13.5" customHeight="1"/>
    <row r="12" s="129" customFormat="1" ht="13.5" customHeight="1"/>
    <row r="13" s="129" customFormat="1" ht="13.5" customHeight="1"/>
    <row r="14" s="129" customFormat="1" ht="13.5" customHeight="1"/>
    <row r="15" s="129" customFormat="1" ht="13.5" customHeight="1"/>
    <row r="16" s="129" customFormat="1" ht="13.5" customHeight="1"/>
    <row r="17" s="129" customFormat="1" ht="13.5" customHeight="1"/>
    <row r="18" s="129" customFormat="1" ht="13.5" customHeight="1"/>
    <row r="19" s="129" customFormat="1" ht="13.5" customHeight="1"/>
    <row r="20" s="129" customFormat="1" ht="13.5" customHeight="1"/>
    <row r="21" s="129" customFormat="1" ht="13.5" customHeight="1"/>
    <row r="22" s="129" customFormat="1" ht="13.5" customHeight="1"/>
    <row r="23" s="129" customFormat="1" ht="13.5" customHeight="1"/>
    <row r="24" s="129" customFormat="1" ht="13.5" customHeight="1"/>
    <row r="25" s="129" customFormat="1" ht="13.5" customHeight="1"/>
    <row r="26" s="129" customFormat="1" ht="13.5" customHeight="1"/>
    <row r="27" s="129" customFormat="1" ht="13.5" customHeight="1"/>
    <row r="28" s="129" customFormat="1" ht="13.5" customHeight="1"/>
    <row r="29" s="129" customFormat="1" ht="13.5" customHeight="1"/>
    <row r="30" s="129" customFormat="1" ht="13.5" customHeight="1"/>
    <row r="31" s="129" customFormat="1" ht="13.5" customHeight="1"/>
    <row r="32" s="129" customFormat="1" ht="13.5" customHeight="1"/>
    <row r="33" s="129" customFormat="1" ht="13.5" customHeight="1"/>
    <row r="34" s="129" customFormat="1" ht="13.5" customHeight="1"/>
    <row r="35" s="129" customFormat="1" ht="13.5" customHeight="1"/>
    <row r="36" s="129" customFormat="1" ht="13.5" customHeight="1"/>
    <row r="37" s="129" customFormat="1" ht="13.5" customHeight="1"/>
    <row r="38" s="129" customFormat="1" ht="13.5" customHeight="1"/>
    <row r="39" s="129" customFormat="1" ht="13.5" customHeight="1"/>
    <row r="40" s="129" customFormat="1" ht="13.5" customHeight="1"/>
    <row r="41" s="129" customFormat="1" ht="13.5" customHeight="1"/>
    <row r="42" s="129" customFormat="1" ht="13.5" customHeight="1"/>
    <row r="43" s="129" customFormat="1" ht="13.5" customHeight="1"/>
    <row r="44" s="129" customFormat="1" ht="13.5" customHeight="1"/>
    <row r="45" s="129" customFormat="1" ht="13.5" customHeight="1"/>
    <row r="46" s="129" customFormat="1" ht="13.5" customHeight="1"/>
    <row r="47" s="129" customFormat="1" ht="13.5" customHeight="1"/>
    <row r="48" s="129" customFormat="1" ht="13.5" customHeight="1"/>
    <row r="49" s="129" customFormat="1" ht="13.5" customHeight="1"/>
    <row r="50" s="129" customFormat="1" ht="13.5" customHeight="1"/>
    <row r="51" s="129" customFormat="1" ht="13.5" customHeight="1"/>
    <row r="52" s="129" customFormat="1" ht="13.5" customHeight="1"/>
    <row r="53" s="129" customFormat="1" ht="13.5" customHeight="1"/>
    <row r="54" s="129" customFormat="1" ht="13.5" customHeight="1"/>
    <row r="55" s="129" customFormat="1" ht="13.5" customHeight="1"/>
    <row r="56" s="129" customFormat="1" ht="13.5" customHeight="1"/>
    <row r="57" s="129" customFormat="1" ht="13.5" customHeight="1"/>
    <row r="58" s="129" customFormat="1" ht="13.5" customHeight="1"/>
    <row r="59" s="129" customFormat="1" ht="13.5" customHeight="1"/>
    <row r="60" s="129" customFormat="1" ht="13.5" customHeight="1"/>
    <row r="61" s="129" customFormat="1" ht="13.5" customHeight="1"/>
    <row r="62" s="129" customFormat="1" ht="13.5" customHeight="1"/>
    <row r="63" s="129" customFormat="1" ht="13.5" customHeight="1"/>
    <row r="64" s="129" customFormat="1" ht="13.5" customHeight="1"/>
    <row r="65" s="129" customFormat="1" ht="13.5" customHeight="1"/>
    <row r="66" s="129" customFormat="1" ht="13.5" customHeight="1"/>
    <row r="67" s="129" customFormat="1" ht="13.5" customHeight="1"/>
    <row r="68" s="129" customFormat="1" ht="13.5" customHeight="1"/>
    <row r="69" s="129" customFormat="1" ht="13.5" customHeight="1"/>
    <row r="70" s="129" customFormat="1" ht="13.5" customHeight="1"/>
    <row r="71" s="129" customFormat="1" ht="13.5" customHeight="1"/>
    <row r="72" s="129" customFormat="1" ht="13.5" customHeight="1"/>
    <row r="73" s="129" customFormat="1" ht="13.5" customHeight="1"/>
    <row r="74" s="129" customFormat="1" ht="13.5" customHeight="1"/>
    <row r="75" s="129" customFormat="1" ht="13.5" customHeight="1"/>
    <row r="76" s="129" customFormat="1" ht="13.5" customHeight="1"/>
    <row r="77" s="129" customFormat="1" ht="13.5" customHeight="1"/>
    <row r="78" s="129" customFormat="1" ht="13.5" customHeight="1"/>
    <row r="79" s="129" customFormat="1" ht="13.5" customHeight="1"/>
    <row r="80" s="129" customFormat="1" ht="13.5" customHeight="1"/>
    <row r="81" s="129" customFormat="1" ht="13.5" customHeight="1"/>
    <row r="82" s="129" customFormat="1" ht="13.5" customHeight="1"/>
    <row r="83" s="129" customFormat="1" ht="13.5" customHeight="1"/>
    <row r="84" s="129" customFormat="1" ht="13.5" customHeight="1"/>
    <row r="85" s="129" customFormat="1" ht="13.5" customHeight="1"/>
    <row r="86" s="129" customFormat="1" ht="13.5" customHeight="1"/>
    <row r="87" s="129" customFormat="1" ht="13.5" customHeight="1"/>
    <row r="88" s="129" customFormat="1" ht="13.5" customHeight="1"/>
    <row r="89" s="129" customFormat="1" ht="13.5" customHeight="1"/>
    <row r="90" s="129" customFormat="1" ht="13.5" customHeight="1"/>
    <row r="91" s="129" customFormat="1" ht="13.5" customHeight="1"/>
    <row r="92" s="129" customFormat="1" ht="13.5" customHeight="1"/>
    <row r="93" s="129" customFormat="1" ht="13.5" customHeight="1"/>
    <row r="94" s="129" customFormat="1" ht="13.5" customHeight="1"/>
    <row r="95" s="129" customFormat="1" ht="13.5" customHeight="1"/>
    <row r="96" s="129" customFormat="1" ht="13.5" customHeight="1"/>
    <row r="97" s="129" customFormat="1" ht="13.5" customHeight="1"/>
    <row r="98" s="129" customFormat="1" ht="13.5" customHeight="1"/>
    <row r="99" s="129" customFormat="1" ht="13.5" customHeight="1"/>
    <row r="100" s="129" customFormat="1" ht="13.5" customHeight="1"/>
    <row r="101" s="129" customFormat="1" ht="13.5" customHeight="1"/>
    <row r="102" s="129" customFormat="1" ht="13.5" customHeight="1"/>
    <row r="103" s="129" customFormat="1" ht="13.5" customHeight="1"/>
    <row r="104" s="129" customFormat="1" ht="13.5" customHeight="1"/>
    <row r="105" s="129" customFormat="1" ht="13.5" customHeight="1"/>
    <row r="106" s="129" customFormat="1" ht="13.5" customHeight="1"/>
    <row r="107" s="129" customFormat="1" ht="13.5" customHeight="1"/>
    <row r="108" s="129" customFormat="1" ht="13.5" customHeight="1"/>
    <row r="109" s="129" customFormat="1" ht="13.5" customHeight="1"/>
    <row r="110" s="129" customFormat="1" ht="13.5" customHeight="1"/>
    <row r="111" s="129" customFormat="1" ht="13.5" customHeight="1"/>
    <row r="112" s="129" customFormat="1" ht="13.5" customHeight="1"/>
    <row r="113" s="129" customFormat="1" ht="13.5" customHeight="1"/>
    <row r="114" s="129" customFormat="1" ht="13.5" customHeight="1"/>
    <row r="115" s="129" customFormat="1" ht="13.5" customHeight="1"/>
    <row r="116" s="129" customFormat="1" ht="13.5" customHeight="1"/>
    <row r="117" s="129" customFormat="1" ht="13.5" customHeight="1"/>
    <row r="118" s="129" customFormat="1" ht="13.5" customHeight="1"/>
    <row r="119" s="129" customFormat="1" ht="13.5" customHeight="1"/>
    <row r="120" s="129" customFormat="1" ht="13.5" customHeight="1"/>
    <row r="121" s="129" customFormat="1" ht="13.5" customHeight="1"/>
    <row r="122" s="129" customFormat="1" ht="13.5" customHeight="1"/>
    <row r="123" s="129" customFormat="1" ht="13.5" customHeight="1"/>
    <row r="124" s="129" customFormat="1" ht="13.5" customHeight="1"/>
    <row r="125" s="129" customFormat="1" ht="13.5" customHeight="1"/>
    <row r="126" s="129" customFormat="1" ht="13.5" customHeight="1"/>
    <row r="127" s="129" customFormat="1" ht="13.5" customHeight="1"/>
    <row r="128" s="129" customFormat="1" ht="13.5" customHeight="1"/>
    <row r="129" s="129" customFormat="1" ht="13.5" customHeight="1"/>
    <row r="130" s="129" customFormat="1" ht="13.5" customHeight="1"/>
    <row r="131" s="129" customFormat="1" ht="13.5" customHeight="1"/>
    <row r="132" s="129" customFormat="1" ht="13.5" customHeight="1"/>
    <row r="133" s="129" customFormat="1" ht="13.5" customHeight="1"/>
    <row r="134" s="129" customFormat="1" ht="13.5" customHeight="1"/>
    <row r="135" s="129" customFormat="1" ht="13.5" customHeight="1"/>
    <row r="136" s="129" customFormat="1" ht="13.5" customHeight="1"/>
    <row r="137" s="129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zoomScalePageLayoutView="0" workbookViewId="0" topLeftCell="A1">
      <selection activeCell="L1" sqref="L1"/>
    </sheetView>
  </sheetViews>
  <sheetFormatPr defaultColWidth="8.796875" defaultRowHeight="14.25"/>
  <cols>
    <col min="1" max="1" width="8.09765625" style="56" customWidth="1"/>
    <col min="2" max="2" width="6.3984375" style="56" customWidth="1"/>
    <col min="3" max="3" width="8.09765625" style="56" customWidth="1"/>
    <col min="4" max="4" width="8.3984375" style="56" customWidth="1"/>
    <col min="5" max="5" width="6.5" style="56" customWidth="1"/>
    <col min="6" max="6" width="8" style="56" customWidth="1"/>
    <col min="7" max="7" width="6.3984375" style="56" customWidth="1"/>
    <col min="8" max="8" width="6.19921875" style="56" customWidth="1"/>
    <col min="9" max="9" width="9.3984375" style="56" customWidth="1"/>
    <col min="10" max="10" width="7" style="56" customWidth="1"/>
    <col min="11" max="11" width="6.69921875" style="56" customWidth="1"/>
    <col min="12" max="12" width="5.8984375" style="56" customWidth="1"/>
    <col min="13" max="16384" width="9" style="56" customWidth="1"/>
  </cols>
  <sheetData>
    <row r="1" spans="1:2" s="65" customFormat="1" ht="15" customHeight="1">
      <c r="A1" s="184" t="s">
        <v>196</v>
      </c>
      <c r="B1" s="183"/>
    </row>
    <row r="2" spans="1:12" s="69" customFormat="1" ht="12.75" customHeight="1" thickBot="1">
      <c r="A2" s="182"/>
      <c r="B2" s="181"/>
      <c r="C2" s="88"/>
      <c r="D2" s="88"/>
      <c r="E2" s="88"/>
      <c r="F2" s="88"/>
      <c r="G2" s="88"/>
      <c r="H2" s="88"/>
      <c r="I2" s="88"/>
      <c r="J2" s="88"/>
      <c r="K2" s="88"/>
      <c r="L2" s="5" t="s">
        <v>195</v>
      </c>
    </row>
    <row r="3" spans="1:13" ht="18" customHeight="1" thickTop="1">
      <c r="A3" s="7" t="s">
        <v>194</v>
      </c>
      <c r="B3" s="631" t="s">
        <v>193</v>
      </c>
      <c r="C3" s="631" t="s">
        <v>192</v>
      </c>
      <c r="D3" s="631" t="s">
        <v>191</v>
      </c>
      <c r="E3" s="631" t="s">
        <v>190</v>
      </c>
      <c r="F3" s="631" t="s">
        <v>189</v>
      </c>
      <c r="G3" s="631" t="s">
        <v>188</v>
      </c>
      <c r="H3" s="631" t="s">
        <v>187</v>
      </c>
      <c r="I3" s="631" t="s">
        <v>186</v>
      </c>
      <c r="J3" s="631" t="s">
        <v>185</v>
      </c>
      <c r="K3" s="631" t="s">
        <v>184</v>
      </c>
      <c r="L3" s="633" t="s">
        <v>183</v>
      </c>
      <c r="M3" s="12"/>
    </row>
    <row r="4" spans="1:13" ht="13.5" customHeight="1">
      <c r="A4" s="8" t="s">
        <v>182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4"/>
      <c r="M4" s="13"/>
    </row>
    <row r="5" spans="1:13" s="69" customFormat="1" ht="18" customHeight="1">
      <c r="A5" s="55">
        <v>24</v>
      </c>
      <c r="B5" s="179">
        <v>3055</v>
      </c>
      <c r="C5" s="179">
        <v>2577</v>
      </c>
      <c r="D5" s="179">
        <v>2421</v>
      </c>
      <c r="E5" s="179">
        <v>1686</v>
      </c>
      <c r="F5" s="179">
        <v>1104</v>
      </c>
      <c r="G5" s="179">
        <v>1420</v>
      </c>
      <c r="H5" s="179">
        <v>1354</v>
      </c>
      <c r="I5" s="178">
        <v>854</v>
      </c>
      <c r="J5" s="178">
        <v>793</v>
      </c>
      <c r="K5" s="178">
        <v>695</v>
      </c>
      <c r="L5" s="177">
        <v>6753</v>
      </c>
      <c r="M5" s="170"/>
    </row>
    <row r="6" spans="1:14" s="69" customFormat="1" ht="18" customHeight="1">
      <c r="A6" s="22">
        <v>25</v>
      </c>
      <c r="B6" s="176">
        <v>2987</v>
      </c>
      <c r="C6" s="176">
        <v>2569</v>
      </c>
      <c r="D6" s="176">
        <v>2418</v>
      </c>
      <c r="E6" s="176">
        <v>1697</v>
      </c>
      <c r="F6" s="176">
        <v>1104</v>
      </c>
      <c r="G6" s="176">
        <v>1434</v>
      </c>
      <c r="H6" s="176">
        <v>1350</v>
      </c>
      <c r="I6" s="175">
        <v>840</v>
      </c>
      <c r="J6" s="175">
        <v>791</v>
      </c>
      <c r="K6" s="175">
        <v>698</v>
      </c>
      <c r="L6" s="174">
        <v>7182</v>
      </c>
      <c r="M6" s="170"/>
      <c r="N6" s="91"/>
    </row>
    <row r="7" spans="1:14" s="69" customFormat="1" ht="18" customHeight="1">
      <c r="A7" s="23">
        <v>26</v>
      </c>
      <c r="B7" s="173">
        <v>2972</v>
      </c>
      <c r="C7" s="173">
        <v>2546</v>
      </c>
      <c r="D7" s="173">
        <v>2414</v>
      </c>
      <c r="E7" s="173">
        <v>1682</v>
      </c>
      <c r="F7" s="173">
        <v>1103</v>
      </c>
      <c r="G7" s="173">
        <v>1433</v>
      </c>
      <c r="H7" s="173">
        <v>1350</v>
      </c>
      <c r="I7" s="172">
        <v>834</v>
      </c>
      <c r="J7" s="172">
        <v>790</v>
      </c>
      <c r="K7" s="172">
        <v>698</v>
      </c>
      <c r="L7" s="171">
        <v>7182</v>
      </c>
      <c r="M7" s="170"/>
      <c r="N7" s="91"/>
    </row>
    <row r="8" spans="1:12" s="129" customFormat="1" ht="12" customHeight="1">
      <c r="A8" s="14" t="s">
        <v>181</v>
      </c>
      <c r="B8" s="15"/>
      <c r="E8" s="33"/>
      <c r="L8" s="7" t="s">
        <v>180</v>
      </c>
    </row>
    <row r="9" spans="1:13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11">
    <mergeCell ref="B3:B4"/>
    <mergeCell ref="C3:C4"/>
    <mergeCell ref="D3:D4"/>
    <mergeCell ref="E3:E4"/>
    <mergeCell ref="J3:J4"/>
    <mergeCell ref="K3:K4"/>
    <mergeCell ref="L3:L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8"/>
  <sheetViews>
    <sheetView zoomScaleSheetLayoutView="100" zoomScalePageLayoutView="0" workbookViewId="0" topLeftCell="A1">
      <selection activeCell="J1" sqref="J1"/>
    </sheetView>
  </sheetViews>
  <sheetFormatPr defaultColWidth="8.796875" defaultRowHeight="16.5" customHeight="1"/>
  <cols>
    <col min="1" max="1" width="9.69921875" style="185" customWidth="1"/>
    <col min="2" max="2" width="5.59765625" style="185" customWidth="1"/>
    <col min="3" max="3" width="10.5" style="185" customWidth="1"/>
    <col min="4" max="4" width="5.59765625" style="185" customWidth="1"/>
    <col min="5" max="5" width="10.69921875" style="185" customWidth="1"/>
    <col min="6" max="6" width="5.59765625" style="185" customWidth="1"/>
    <col min="7" max="7" width="10.69921875" style="185" customWidth="1"/>
    <col min="8" max="8" width="5.59765625" style="185" customWidth="1"/>
    <col min="9" max="9" width="10.5" style="185" customWidth="1"/>
    <col min="10" max="10" width="12.19921875" style="185" customWidth="1"/>
    <col min="11" max="16384" width="9" style="185" customWidth="1"/>
  </cols>
  <sheetData>
    <row r="1" spans="1:9" s="218" customFormat="1" ht="15" customHeight="1">
      <c r="A1" s="220" t="s">
        <v>210</v>
      </c>
      <c r="B1" s="219"/>
      <c r="C1" s="219"/>
      <c r="D1" s="219"/>
      <c r="E1" s="219"/>
      <c r="F1" s="219"/>
      <c r="G1" s="219"/>
      <c r="H1" s="219"/>
      <c r="I1" s="219"/>
    </row>
    <row r="2" spans="1:10" s="214" customFormat="1" ht="12.75" customHeight="1" thickBot="1">
      <c r="A2" s="217"/>
      <c r="B2" s="216"/>
      <c r="C2" s="216"/>
      <c r="D2" s="216"/>
      <c r="E2" s="216"/>
      <c r="F2" s="216"/>
      <c r="G2" s="216"/>
      <c r="H2" s="216"/>
      <c r="I2" s="216"/>
      <c r="J2" s="215" t="s">
        <v>209</v>
      </c>
    </row>
    <row r="3" spans="1:10" s="187" customFormat="1" ht="15" customHeight="1" thickTop="1">
      <c r="A3" s="192" t="s">
        <v>208</v>
      </c>
      <c r="B3" s="213" t="s">
        <v>207</v>
      </c>
      <c r="C3" s="212"/>
      <c r="D3" s="212"/>
      <c r="E3" s="212"/>
      <c r="F3" s="212"/>
      <c r="G3" s="211"/>
      <c r="H3" s="635" t="s">
        <v>206</v>
      </c>
      <c r="I3" s="636"/>
      <c r="J3" s="208"/>
    </row>
    <row r="4" spans="1:10" s="187" customFormat="1" ht="15" customHeight="1">
      <c r="A4" s="191"/>
      <c r="B4" s="210" t="s">
        <v>205</v>
      </c>
      <c r="C4" s="209"/>
      <c r="D4" s="210" t="s">
        <v>204</v>
      </c>
      <c r="E4" s="209"/>
      <c r="F4" s="210" t="s">
        <v>203</v>
      </c>
      <c r="G4" s="209"/>
      <c r="H4" s="637"/>
      <c r="I4" s="638"/>
      <c r="J4" s="208" t="s">
        <v>202</v>
      </c>
    </row>
    <row r="5" spans="1:10" s="187" customFormat="1" ht="15" customHeight="1">
      <c r="A5" s="207" t="s">
        <v>201</v>
      </c>
      <c r="B5" s="205" t="s">
        <v>200</v>
      </c>
      <c r="C5" s="206" t="s">
        <v>199</v>
      </c>
      <c r="D5" s="205" t="s">
        <v>200</v>
      </c>
      <c r="E5" s="206" t="s">
        <v>199</v>
      </c>
      <c r="F5" s="205" t="s">
        <v>200</v>
      </c>
      <c r="G5" s="204" t="s">
        <v>199</v>
      </c>
      <c r="H5" s="205" t="s">
        <v>200</v>
      </c>
      <c r="I5" s="204" t="s">
        <v>199</v>
      </c>
      <c r="J5" s="203"/>
    </row>
    <row r="6" spans="1:10" s="193" customFormat="1" ht="18" customHeight="1">
      <c r="A6" s="202">
        <v>24</v>
      </c>
      <c r="B6" s="201">
        <v>334</v>
      </c>
      <c r="C6" s="201">
        <v>3054728</v>
      </c>
      <c r="D6" s="201">
        <v>3</v>
      </c>
      <c r="E6" s="201">
        <v>900110</v>
      </c>
      <c r="F6" s="201">
        <v>331</v>
      </c>
      <c r="G6" s="201">
        <v>2154618</v>
      </c>
      <c r="H6" s="201">
        <v>158</v>
      </c>
      <c r="I6" s="201">
        <v>94711</v>
      </c>
      <c r="J6" s="200">
        <v>3090</v>
      </c>
    </row>
    <row r="7" spans="1:10" s="193" customFormat="1" ht="18" customHeight="1">
      <c r="A7" s="199">
        <v>25</v>
      </c>
      <c r="B7" s="198">
        <v>334</v>
      </c>
      <c r="C7" s="198">
        <v>3062889</v>
      </c>
      <c r="D7" s="198">
        <v>3</v>
      </c>
      <c r="E7" s="198">
        <v>908271</v>
      </c>
      <c r="F7" s="198">
        <v>331</v>
      </c>
      <c r="G7" s="198">
        <v>2154618</v>
      </c>
      <c r="H7" s="198">
        <v>157</v>
      </c>
      <c r="I7" s="198">
        <v>93856</v>
      </c>
      <c r="J7" s="197">
        <v>3090</v>
      </c>
    </row>
    <row r="8" spans="1:10" s="193" customFormat="1" ht="18" customHeight="1">
      <c r="A8" s="196">
        <v>26</v>
      </c>
      <c r="B8" s="195">
        <v>334</v>
      </c>
      <c r="C8" s="195">
        <v>3101166</v>
      </c>
      <c r="D8" s="195">
        <v>3</v>
      </c>
      <c r="E8" s="195">
        <v>909136</v>
      </c>
      <c r="F8" s="195">
        <v>331</v>
      </c>
      <c r="G8" s="195">
        <v>2192030</v>
      </c>
      <c r="H8" s="195">
        <v>157</v>
      </c>
      <c r="I8" s="195">
        <v>93408</v>
      </c>
      <c r="J8" s="194">
        <v>3090</v>
      </c>
    </row>
    <row r="9" spans="1:10" s="191" customFormat="1" ht="12" customHeight="1">
      <c r="A9" s="190" t="s">
        <v>198</v>
      </c>
      <c r="G9" s="190"/>
      <c r="J9" s="192" t="s">
        <v>197</v>
      </c>
    </row>
    <row r="10" spans="1:10" s="187" customFormat="1" ht="13.5" customHeight="1">
      <c r="A10" s="188"/>
      <c r="G10" s="190"/>
      <c r="J10" s="189"/>
    </row>
    <row r="11" s="187" customFormat="1" ht="13.5" customHeight="1">
      <c r="A11" s="188"/>
    </row>
    <row r="12" s="187" customFormat="1" ht="13.5" customHeight="1">
      <c r="A12" s="188"/>
    </row>
    <row r="13" s="187" customFormat="1" ht="13.5" customHeight="1">
      <c r="A13" s="188"/>
    </row>
    <row r="14" s="187" customFormat="1" ht="13.5" customHeight="1">
      <c r="A14" s="188"/>
    </row>
    <row r="15" s="187" customFormat="1" ht="13.5" customHeight="1">
      <c r="A15" s="188"/>
    </row>
    <row r="16" s="187" customFormat="1" ht="13.5" customHeight="1">
      <c r="A16" s="188"/>
    </row>
    <row r="17" s="187" customFormat="1" ht="13.5" customHeight="1">
      <c r="A17" s="188"/>
    </row>
    <row r="18" s="187" customFormat="1" ht="13.5" customHeight="1">
      <c r="A18" s="188"/>
    </row>
    <row r="19" s="187" customFormat="1" ht="13.5" customHeight="1">
      <c r="A19" s="188"/>
    </row>
    <row r="20" s="187" customFormat="1" ht="13.5" customHeight="1">
      <c r="A20" s="188"/>
    </row>
    <row r="21" s="187" customFormat="1" ht="13.5" customHeight="1">
      <c r="A21" s="188"/>
    </row>
    <row r="22" s="187" customFormat="1" ht="13.5" customHeight="1">
      <c r="A22" s="188"/>
    </row>
    <row r="23" s="187" customFormat="1" ht="13.5" customHeight="1">
      <c r="A23" s="188"/>
    </row>
    <row r="24" s="187" customFormat="1" ht="13.5" customHeight="1">
      <c r="A24" s="188"/>
    </row>
    <row r="25" s="187" customFormat="1" ht="13.5" customHeight="1">
      <c r="A25" s="188"/>
    </row>
    <row r="26" s="187" customFormat="1" ht="13.5" customHeight="1">
      <c r="A26" s="188"/>
    </row>
    <row r="27" s="187" customFormat="1" ht="13.5" customHeight="1">
      <c r="A27" s="188"/>
    </row>
    <row r="28" s="187" customFormat="1" ht="13.5" customHeight="1">
      <c r="A28" s="188"/>
    </row>
    <row r="29" s="187" customFormat="1" ht="13.5" customHeight="1">
      <c r="A29" s="188"/>
    </row>
    <row r="30" s="187" customFormat="1" ht="13.5" customHeight="1">
      <c r="A30" s="188"/>
    </row>
    <row r="31" s="187" customFormat="1" ht="13.5" customHeight="1">
      <c r="A31" s="188"/>
    </row>
    <row r="32" s="187" customFormat="1" ht="13.5" customHeight="1">
      <c r="A32" s="188"/>
    </row>
    <row r="33" ht="16.5" customHeight="1">
      <c r="A33" s="186"/>
    </row>
    <row r="34" ht="16.5" customHeight="1">
      <c r="A34" s="186"/>
    </row>
    <row r="35" ht="16.5" customHeight="1">
      <c r="A35" s="186"/>
    </row>
    <row r="36" ht="16.5" customHeight="1">
      <c r="A36" s="186"/>
    </row>
    <row r="37" ht="16.5" customHeight="1">
      <c r="A37" s="186"/>
    </row>
    <row r="38" ht="16.5" customHeight="1">
      <c r="A38" s="186"/>
    </row>
    <row r="39" ht="16.5" customHeight="1">
      <c r="A39" s="186"/>
    </row>
    <row r="40" ht="16.5" customHeight="1">
      <c r="A40" s="186"/>
    </row>
    <row r="41" ht="16.5" customHeight="1">
      <c r="A41" s="186"/>
    </row>
    <row r="42" ht="16.5" customHeight="1">
      <c r="A42" s="186"/>
    </row>
    <row r="43" ht="16.5" customHeight="1">
      <c r="A43" s="186"/>
    </row>
    <row r="44" ht="16.5" customHeight="1">
      <c r="A44" s="186"/>
    </row>
    <row r="45" ht="16.5" customHeight="1">
      <c r="A45" s="186"/>
    </row>
    <row r="46" ht="16.5" customHeight="1">
      <c r="A46" s="186"/>
    </row>
    <row r="47" ht="16.5" customHeight="1">
      <c r="A47" s="186"/>
    </row>
    <row r="48" ht="16.5" customHeight="1">
      <c r="A48" s="186"/>
    </row>
    <row r="49" ht="16.5" customHeight="1">
      <c r="A49" s="186"/>
    </row>
    <row r="50" ht="16.5" customHeight="1">
      <c r="A50" s="186"/>
    </row>
    <row r="51" ht="16.5" customHeight="1">
      <c r="A51" s="186"/>
    </row>
    <row r="52" ht="16.5" customHeight="1">
      <c r="A52" s="186"/>
    </row>
    <row r="53" ht="16.5" customHeight="1">
      <c r="A53" s="186"/>
    </row>
    <row r="54" ht="16.5" customHeight="1">
      <c r="A54" s="186"/>
    </row>
    <row r="55" ht="16.5" customHeight="1">
      <c r="A55" s="186"/>
    </row>
    <row r="56" ht="16.5" customHeight="1">
      <c r="A56" s="186"/>
    </row>
    <row r="57" ht="16.5" customHeight="1">
      <c r="A57" s="186"/>
    </row>
    <row r="58" ht="16.5" customHeight="1">
      <c r="A58" s="186"/>
    </row>
    <row r="59" ht="16.5" customHeight="1">
      <c r="A59" s="186"/>
    </row>
    <row r="60" ht="16.5" customHeight="1">
      <c r="A60" s="186"/>
    </row>
    <row r="61" ht="16.5" customHeight="1">
      <c r="A61" s="186"/>
    </row>
    <row r="62" ht="16.5" customHeight="1">
      <c r="A62" s="186"/>
    </row>
    <row r="63" ht="16.5" customHeight="1">
      <c r="A63" s="186"/>
    </row>
    <row r="64" ht="16.5" customHeight="1">
      <c r="A64" s="186"/>
    </row>
    <row r="65" ht="16.5" customHeight="1">
      <c r="A65" s="186"/>
    </row>
    <row r="66" ht="16.5" customHeight="1">
      <c r="A66" s="186"/>
    </row>
    <row r="67" ht="16.5" customHeight="1">
      <c r="A67" s="186"/>
    </row>
    <row r="68" ht="16.5" customHeight="1">
      <c r="A68" s="186"/>
    </row>
    <row r="69" ht="16.5" customHeight="1">
      <c r="A69" s="186"/>
    </row>
    <row r="70" ht="16.5" customHeight="1">
      <c r="A70" s="186"/>
    </row>
    <row r="71" ht="16.5" customHeight="1">
      <c r="A71" s="186"/>
    </row>
    <row r="72" ht="16.5" customHeight="1">
      <c r="A72" s="186"/>
    </row>
    <row r="73" ht="16.5" customHeight="1">
      <c r="A73" s="186"/>
    </row>
    <row r="74" ht="16.5" customHeight="1">
      <c r="A74" s="186"/>
    </row>
    <row r="75" ht="16.5" customHeight="1">
      <c r="A75" s="186"/>
    </row>
    <row r="76" ht="16.5" customHeight="1">
      <c r="A76" s="186"/>
    </row>
    <row r="77" ht="16.5" customHeight="1">
      <c r="A77" s="186"/>
    </row>
    <row r="78" ht="16.5" customHeight="1">
      <c r="A78" s="186"/>
    </row>
    <row r="79" ht="16.5" customHeight="1">
      <c r="A79" s="186"/>
    </row>
    <row r="80" ht="16.5" customHeight="1">
      <c r="A80" s="186"/>
    </row>
    <row r="81" ht="16.5" customHeight="1">
      <c r="A81" s="186"/>
    </row>
    <row r="82" ht="16.5" customHeight="1">
      <c r="A82" s="186"/>
    </row>
    <row r="83" ht="16.5" customHeight="1">
      <c r="A83" s="186"/>
    </row>
    <row r="84" ht="16.5" customHeight="1">
      <c r="A84" s="186"/>
    </row>
    <row r="85" ht="16.5" customHeight="1">
      <c r="A85" s="186"/>
    </row>
    <row r="86" ht="16.5" customHeight="1">
      <c r="A86" s="186"/>
    </row>
    <row r="87" ht="16.5" customHeight="1">
      <c r="A87" s="186"/>
    </row>
    <row r="88" ht="16.5" customHeight="1">
      <c r="A88" s="186"/>
    </row>
    <row r="89" ht="16.5" customHeight="1">
      <c r="A89" s="186"/>
    </row>
    <row r="90" ht="16.5" customHeight="1">
      <c r="A90" s="186"/>
    </row>
    <row r="91" ht="16.5" customHeight="1">
      <c r="A91" s="186"/>
    </row>
    <row r="92" ht="16.5" customHeight="1">
      <c r="A92" s="186"/>
    </row>
    <row r="93" ht="16.5" customHeight="1">
      <c r="A93" s="186"/>
    </row>
    <row r="94" ht="16.5" customHeight="1">
      <c r="A94" s="186"/>
    </row>
    <row r="95" ht="16.5" customHeight="1">
      <c r="A95" s="186"/>
    </row>
    <row r="96" ht="16.5" customHeight="1">
      <c r="A96" s="186"/>
    </row>
    <row r="97" ht="16.5" customHeight="1">
      <c r="A97" s="186"/>
    </row>
    <row r="98" ht="16.5" customHeight="1">
      <c r="A98" s="186"/>
    </row>
    <row r="99" ht="16.5" customHeight="1">
      <c r="A99" s="186"/>
    </row>
    <row r="100" ht="16.5" customHeight="1">
      <c r="A100" s="186"/>
    </row>
    <row r="101" ht="16.5" customHeight="1">
      <c r="A101" s="186"/>
    </row>
    <row r="102" ht="16.5" customHeight="1">
      <c r="A102" s="186"/>
    </row>
    <row r="103" ht="16.5" customHeight="1">
      <c r="A103" s="186"/>
    </row>
    <row r="104" ht="16.5" customHeight="1">
      <c r="A104" s="186"/>
    </row>
    <row r="105" ht="16.5" customHeight="1">
      <c r="A105" s="186"/>
    </row>
    <row r="106" ht="16.5" customHeight="1">
      <c r="A106" s="186"/>
    </row>
    <row r="107" ht="16.5" customHeight="1">
      <c r="A107" s="186"/>
    </row>
    <row r="108" ht="16.5" customHeight="1">
      <c r="A108" s="186"/>
    </row>
    <row r="109" ht="16.5" customHeight="1">
      <c r="A109" s="186"/>
    </row>
    <row r="110" ht="16.5" customHeight="1">
      <c r="A110" s="186"/>
    </row>
    <row r="111" ht="16.5" customHeight="1">
      <c r="A111" s="186"/>
    </row>
    <row r="112" ht="16.5" customHeight="1">
      <c r="A112" s="186"/>
    </row>
    <row r="113" ht="16.5" customHeight="1">
      <c r="A113" s="186"/>
    </row>
    <row r="114" ht="16.5" customHeight="1">
      <c r="A114" s="186"/>
    </row>
    <row r="115" ht="16.5" customHeight="1">
      <c r="A115" s="186"/>
    </row>
    <row r="116" ht="16.5" customHeight="1">
      <c r="A116" s="186"/>
    </row>
    <row r="117" ht="16.5" customHeight="1">
      <c r="A117" s="186"/>
    </row>
    <row r="118" ht="16.5" customHeight="1">
      <c r="A118" s="186"/>
    </row>
    <row r="119" ht="16.5" customHeight="1">
      <c r="A119" s="186"/>
    </row>
    <row r="120" ht="16.5" customHeight="1">
      <c r="A120" s="186"/>
    </row>
    <row r="121" ht="16.5" customHeight="1">
      <c r="A121" s="186"/>
    </row>
    <row r="122" ht="16.5" customHeight="1">
      <c r="A122" s="186"/>
    </row>
    <row r="123" ht="16.5" customHeight="1">
      <c r="A123" s="186"/>
    </row>
    <row r="124" ht="16.5" customHeight="1">
      <c r="A124" s="186"/>
    </row>
    <row r="125" ht="16.5" customHeight="1">
      <c r="A125" s="186"/>
    </row>
    <row r="126" ht="16.5" customHeight="1">
      <c r="A126" s="186"/>
    </row>
    <row r="127" ht="16.5" customHeight="1">
      <c r="A127" s="186"/>
    </row>
    <row r="128" ht="16.5" customHeight="1">
      <c r="A128" s="186"/>
    </row>
    <row r="129" ht="16.5" customHeight="1">
      <c r="A129" s="186"/>
    </row>
    <row r="130" ht="16.5" customHeight="1">
      <c r="A130" s="186"/>
    </row>
    <row r="131" ht="16.5" customHeight="1">
      <c r="A131" s="186"/>
    </row>
    <row r="132" ht="16.5" customHeight="1">
      <c r="A132" s="186"/>
    </row>
    <row r="133" ht="16.5" customHeight="1">
      <c r="A133" s="186"/>
    </row>
    <row r="134" ht="16.5" customHeight="1">
      <c r="A134" s="186"/>
    </row>
    <row r="135" ht="16.5" customHeight="1">
      <c r="A135" s="186"/>
    </row>
    <row r="136" ht="16.5" customHeight="1">
      <c r="A136" s="186"/>
    </row>
    <row r="137" ht="16.5" customHeight="1">
      <c r="A137" s="186"/>
    </row>
    <row r="138" ht="16.5" customHeight="1">
      <c r="A138" s="186"/>
    </row>
    <row r="139" ht="16.5" customHeight="1">
      <c r="A139" s="186"/>
    </row>
    <row r="140" ht="16.5" customHeight="1">
      <c r="A140" s="186"/>
    </row>
    <row r="141" ht="16.5" customHeight="1">
      <c r="A141" s="186"/>
    </row>
    <row r="142" ht="16.5" customHeight="1">
      <c r="A142" s="186"/>
    </row>
    <row r="143" ht="16.5" customHeight="1">
      <c r="A143" s="186"/>
    </row>
    <row r="144" ht="16.5" customHeight="1">
      <c r="A144" s="186"/>
    </row>
    <row r="145" ht="16.5" customHeight="1">
      <c r="A145" s="186"/>
    </row>
    <row r="146" ht="16.5" customHeight="1">
      <c r="A146" s="186"/>
    </row>
    <row r="147" ht="16.5" customHeight="1">
      <c r="A147" s="186"/>
    </row>
    <row r="148" ht="16.5" customHeight="1">
      <c r="A148" s="186"/>
    </row>
    <row r="149" ht="16.5" customHeight="1">
      <c r="A149" s="186"/>
    </row>
    <row r="150" ht="16.5" customHeight="1">
      <c r="A150" s="186"/>
    </row>
    <row r="151" ht="16.5" customHeight="1">
      <c r="A151" s="186"/>
    </row>
    <row r="152" ht="16.5" customHeight="1">
      <c r="A152" s="186"/>
    </row>
    <row r="153" ht="16.5" customHeight="1">
      <c r="A153" s="186"/>
    </row>
    <row r="154" ht="16.5" customHeight="1">
      <c r="A154" s="186"/>
    </row>
    <row r="155" ht="16.5" customHeight="1">
      <c r="A155" s="186"/>
    </row>
    <row r="156" ht="16.5" customHeight="1">
      <c r="A156" s="186"/>
    </row>
    <row r="157" ht="16.5" customHeight="1">
      <c r="A157" s="186"/>
    </row>
    <row r="158" ht="16.5" customHeight="1">
      <c r="A158" s="186"/>
    </row>
    <row r="159" ht="16.5" customHeight="1">
      <c r="A159" s="186"/>
    </row>
    <row r="160" ht="16.5" customHeight="1">
      <c r="A160" s="186"/>
    </row>
    <row r="161" ht="16.5" customHeight="1">
      <c r="A161" s="186"/>
    </row>
    <row r="162" ht="16.5" customHeight="1">
      <c r="A162" s="186"/>
    </row>
    <row r="163" ht="16.5" customHeight="1">
      <c r="A163" s="186"/>
    </row>
    <row r="164" ht="16.5" customHeight="1">
      <c r="A164" s="186"/>
    </row>
    <row r="165" ht="16.5" customHeight="1">
      <c r="A165" s="186"/>
    </row>
    <row r="166" ht="16.5" customHeight="1">
      <c r="A166" s="186"/>
    </row>
    <row r="167" ht="16.5" customHeight="1">
      <c r="A167" s="186"/>
    </row>
    <row r="168" ht="16.5" customHeight="1">
      <c r="A168" s="186"/>
    </row>
    <row r="169" ht="16.5" customHeight="1">
      <c r="A169" s="186"/>
    </row>
    <row r="170" ht="16.5" customHeight="1">
      <c r="A170" s="186"/>
    </row>
    <row r="171" ht="16.5" customHeight="1">
      <c r="A171" s="186"/>
    </row>
    <row r="172" ht="16.5" customHeight="1">
      <c r="A172" s="186"/>
    </row>
    <row r="173" ht="16.5" customHeight="1">
      <c r="A173" s="186"/>
    </row>
    <row r="174" ht="16.5" customHeight="1">
      <c r="A174" s="186"/>
    </row>
    <row r="175" ht="16.5" customHeight="1">
      <c r="A175" s="186"/>
    </row>
    <row r="176" ht="16.5" customHeight="1">
      <c r="A176" s="186"/>
    </row>
    <row r="177" ht="16.5" customHeight="1">
      <c r="A177" s="186"/>
    </row>
    <row r="178" ht="16.5" customHeight="1">
      <c r="A178" s="186"/>
    </row>
    <row r="179" ht="16.5" customHeight="1">
      <c r="A179" s="186"/>
    </row>
    <row r="180" ht="16.5" customHeight="1">
      <c r="A180" s="186"/>
    </row>
    <row r="181" ht="16.5" customHeight="1">
      <c r="A181" s="186"/>
    </row>
    <row r="182" ht="16.5" customHeight="1">
      <c r="A182" s="186"/>
    </row>
    <row r="183" ht="16.5" customHeight="1">
      <c r="A183" s="186"/>
    </row>
    <row r="184" ht="16.5" customHeight="1">
      <c r="A184" s="186"/>
    </row>
    <row r="185" ht="16.5" customHeight="1">
      <c r="A185" s="186"/>
    </row>
    <row r="186" ht="16.5" customHeight="1">
      <c r="A186" s="186"/>
    </row>
    <row r="187" ht="16.5" customHeight="1">
      <c r="A187" s="186"/>
    </row>
    <row r="188" ht="16.5" customHeight="1">
      <c r="A188" s="186"/>
    </row>
    <row r="189" ht="16.5" customHeight="1">
      <c r="A189" s="186"/>
    </row>
    <row r="190" ht="16.5" customHeight="1">
      <c r="A190" s="186"/>
    </row>
    <row r="191" ht="16.5" customHeight="1">
      <c r="A191" s="186"/>
    </row>
    <row r="192" ht="16.5" customHeight="1">
      <c r="A192" s="186"/>
    </row>
    <row r="193" ht="16.5" customHeight="1">
      <c r="A193" s="186"/>
    </row>
    <row r="194" ht="16.5" customHeight="1">
      <c r="A194" s="186"/>
    </row>
    <row r="195" ht="16.5" customHeight="1">
      <c r="A195" s="186"/>
    </row>
    <row r="196" ht="16.5" customHeight="1">
      <c r="A196" s="186"/>
    </row>
    <row r="197" ht="16.5" customHeight="1">
      <c r="A197" s="186"/>
    </row>
    <row r="198" ht="16.5" customHeight="1">
      <c r="A198" s="186"/>
    </row>
    <row r="199" ht="16.5" customHeight="1">
      <c r="A199" s="186"/>
    </row>
    <row r="200" ht="16.5" customHeight="1">
      <c r="A200" s="186"/>
    </row>
    <row r="201" ht="16.5" customHeight="1">
      <c r="A201" s="186"/>
    </row>
    <row r="202" ht="16.5" customHeight="1">
      <c r="A202" s="186"/>
    </row>
    <row r="203" ht="16.5" customHeight="1">
      <c r="A203" s="186"/>
    </row>
    <row r="204" ht="16.5" customHeight="1">
      <c r="A204" s="186"/>
    </row>
    <row r="205" ht="16.5" customHeight="1">
      <c r="A205" s="186"/>
    </row>
    <row r="206" ht="16.5" customHeight="1">
      <c r="A206" s="186"/>
    </row>
    <row r="207" ht="16.5" customHeight="1">
      <c r="A207" s="186"/>
    </row>
    <row r="208" ht="16.5" customHeight="1">
      <c r="A208" s="186"/>
    </row>
    <row r="209" ht="16.5" customHeight="1">
      <c r="A209" s="186"/>
    </row>
    <row r="210" ht="16.5" customHeight="1">
      <c r="A210" s="186"/>
    </row>
    <row r="211" ht="16.5" customHeight="1">
      <c r="A211" s="186"/>
    </row>
    <row r="212" ht="16.5" customHeight="1">
      <c r="A212" s="186"/>
    </row>
    <row r="213" ht="16.5" customHeight="1">
      <c r="A213" s="186"/>
    </row>
    <row r="214" ht="16.5" customHeight="1">
      <c r="A214" s="186"/>
    </row>
    <row r="215" ht="16.5" customHeight="1">
      <c r="A215" s="186"/>
    </row>
    <row r="216" ht="16.5" customHeight="1">
      <c r="A216" s="186"/>
    </row>
    <row r="217" ht="16.5" customHeight="1">
      <c r="A217" s="186"/>
    </row>
    <row r="218" ht="16.5" customHeight="1">
      <c r="A218" s="186"/>
    </row>
    <row r="219" ht="16.5" customHeight="1">
      <c r="A219" s="186"/>
    </row>
    <row r="220" ht="16.5" customHeight="1">
      <c r="A220" s="186"/>
    </row>
    <row r="221" ht="16.5" customHeight="1">
      <c r="A221" s="186"/>
    </row>
    <row r="222" ht="16.5" customHeight="1">
      <c r="A222" s="186"/>
    </row>
    <row r="223" ht="16.5" customHeight="1">
      <c r="A223" s="186"/>
    </row>
    <row r="224" ht="16.5" customHeight="1">
      <c r="A224" s="186"/>
    </row>
    <row r="225" ht="16.5" customHeight="1">
      <c r="A225" s="186"/>
    </row>
    <row r="226" ht="16.5" customHeight="1">
      <c r="A226" s="186"/>
    </row>
    <row r="227" ht="16.5" customHeight="1">
      <c r="A227" s="186"/>
    </row>
    <row r="228" ht="16.5" customHeight="1">
      <c r="A228" s="186"/>
    </row>
    <row r="229" ht="16.5" customHeight="1">
      <c r="A229" s="186"/>
    </row>
    <row r="230" ht="16.5" customHeight="1">
      <c r="A230" s="186"/>
    </row>
    <row r="231" ht="16.5" customHeight="1">
      <c r="A231" s="186"/>
    </row>
    <row r="232" ht="16.5" customHeight="1">
      <c r="A232" s="186"/>
    </row>
    <row r="233" ht="16.5" customHeight="1">
      <c r="A233" s="186"/>
    </row>
    <row r="234" ht="16.5" customHeight="1">
      <c r="A234" s="186"/>
    </row>
    <row r="235" ht="16.5" customHeight="1">
      <c r="A235" s="186"/>
    </row>
    <row r="236" ht="16.5" customHeight="1">
      <c r="A236" s="186"/>
    </row>
    <row r="237" ht="16.5" customHeight="1">
      <c r="A237" s="186"/>
    </row>
    <row r="238" ht="16.5" customHeight="1">
      <c r="A238" s="186"/>
    </row>
  </sheetData>
  <sheetProtection/>
  <mergeCells count="1">
    <mergeCell ref="H3:I4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60" zoomScalePageLayoutView="0" workbookViewId="0" topLeftCell="A1">
      <selection activeCell="E1" sqref="E1"/>
    </sheetView>
  </sheetViews>
  <sheetFormatPr defaultColWidth="8.796875" defaultRowHeight="16.5" customHeight="1"/>
  <cols>
    <col min="1" max="1" width="17.59765625" style="185" customWidth="1"/>
    <col min="2" max="5" width="17.3984375" style="185" customWidth="1"/>
    <col min="6" max="16384" width="9" style="185" customWidth="1"/>
  </cols>
  <sheetData>
    <row r="1" spans="1:4" s="223" customFormat="1" ht="15" customHeight="1">
      <c r="A1" s="220" t="s">
        <v>217</v>
      </c>
      <c r="B1" s="224"/>
      <c r="C1" s="224"/>
      <c r="D1" s="224"/>
    </row>
    <row r="2" spans="1:5" ht="12.75" customHeight="1" thickBot="1">
      <c r="A2" s="217"/>
      <c r="B2" s="222"/>
      <c r="C2" s="222"/>
      <c r="D2" s="222"/>
      <c r="E2" s="215" t="s">
        <v>209</v>
      </c>
    </row>
    <row r="3" spans="1:5" s="187" customFormat="1" ht="15" customHeight="1" thickTop="1">
      <c r="A3" s="430" t="s">
        <v>216</v>
      </c>
      <c r="B3" s="639" t="s">
        <v>205</v>
      </c>
      <c r="C3" s="639" t="s">
        <v>215</v>
      </c>
      <c r="D3" s="639" t="s">
        <v>214</v>
      </c>
      <c r="E3" s="641" t="s">
        <v>213</v>
      </c>
    </row>
    <row r="4" spans="1:6" s="187" customFormat="1" ht="15" customHeight="1">
      <c r="A4" s="429" t="s">
        <v>212</v>
      </c>
      <c r="B4" s="640"/>
      <c r="C4" s="640"/>
      <c r="D4" s="640"/>
      <c r="E4" s="642"/>
      <c r="F4" s="221"/>
    </row>
    <row r="5" spans="1:5" s="193" customFormat="1" ht="18" customHeight="1">
      <c r="A5" s="428">
        <v>24</v>
      </c>
      <c r="B5" s="427">
        <v>348</v>
      </c>
      <c r="C5" s="427">
        <v>312</v>
      </c>
      <c r="D5" s="427">
        <v>20</v>
      </c>
      <c r="E5" s="426">
        <v>16</v>
      </c>
    </row>
    <row r="6" spans="1:5" s="193" customFormat="1" ht="18" customHeight="1">
      <c r="A6" s="425">
        <v>25</v>
      </c>
      <c r="B6" s="424">
        <v>348</v>
      </c>
      <c r="C6" s="424">
        <v>312</v>
      </c>
      <c r="D6" s="424">
        <v>20</v>
      </c>
      <c r="E6" s="423">
        <v>16</v>
      </c>
    </row>
    <row r="7" spans="1:5" s="193" customFormat="1" ht="18" customHeight="1">
      <c r="A7" s="422">
        <v>26</v>
      </c>
      <c r="B7" s="421">
        <v>349</v>
      </c>
      <c r="C7" s="421">
        <v>313</v>
      </c>
      <c r="D7" s="421">
        <v>20</v>
      </c>
      <c r="E7" s="420">
        <v>16</v>
      </c>
    </row>
    <row r="8" spans="1:10" s="191" customFormat="1" ht="12" customHeight="1">
      <c r="A8" s="190" t="s">
        <v>211</v>
      </c>
      <c r="G8" s="190"/>
      <c r="J8" s="192"/>
    </row>
    <row r="9" s="187" customFormat="1" ht="13.5" customHeight="1"/>
    <row r="10" s="187" customFormat="1" ht="13.5" customHeight="1"/>
    <row r="11" s="187" customFormat="1" ht="13.5" customHeight="1"/>
    <row r="12" s="187" customFormat="1" ht="13.5" customHeight="1"/>
    <row r="13" s="187" customFormat="1" ht="13.5" customHeight="1"/>
    <row r="14" s="187" customFormat="1" ht="13.5" customHeight="1"/>
    <row r="15" s="187" customFormat="1" ht="13.5" customHeight="1"/>
    <row r="16" s="187" customFormat="1" ht="13.5" customHeight="1"/>
    <row r="17" s="187" customFormat="1" ht="13.5" customHeight="1"/>
    <row r="18" s="187" customFormat="1" ht="13.5" customHeight="1"/>
    <row r="19" s="187" customFormat="1" ht="13.5" customHeight="1"/>
    <row r="20" s="187" customFormat="1" ht="13.5" customHeight="1"/>
    <row r="21" s="187" customFormat="1" ht="13.5" customHeight="1"/>
    <row r="22" s="187" customFormat="1" ht="13.5" customHeight="1"/>
    <row r="23" s="187" customFormat="1" ht="13.5" customHeight="1"/>
    <row r="24" s="187" customFormat="1" ht="13.5" customHeight="1"/>
    <row r="25" s="187" customFormat="1" ht="13.5" customHeight="1"/>
    <row r="26" s="187" customFormat="1" ht="13.5" customHeight="1"/>
    <row r="27" s="187" customFormat="1" ht="13.5" customHeight="1"/>
    <row r="28" s="187" customFormat="1" ht="13.5" customHeight="1"/>
    <row r="29" s="187" customFormat="1" ht="13.5" customHeight="1"/>
    <row r="30" s="187" customFormat="1" ht="13.5" customHeight="1"/>
    <row r="31" s="187" customFormat="1" ht="13.5" customHeight="1"/>
    <row r="32" s="187" customFormat="1" ht="13.5" customHeight="1"/>
    <row r="33" s="187" customFormat="1" ht="13.5" customHeight="1"/>
    <row r="34" s="187" customFormat="1" ht="13.5" customHeight="1"/>
    <row r="35" s="187" customFormat="1" ht="13.5" customHeight="1"/>
    <row r="36" s="187" customFormat="1" ht="13.5" customHeight="1"/>
    <row r="37" s="187" customFormat="1" ht="13.5" customHeight="1"/>
    <row r="38" s="187" customFormat="1" ht="13.5" customHeight="1"/>
    <row r="39" s="187" customFormat="1" ht="13.5" customHeight="1"/>
    <row r="40" s="187" customFormat="1" ht="13.5" customHeight="1"/>
    <row r="41" s="187" customFormat="1" ht="13.5" customHeight="1"/>
    <row r="42" s="187" customFormat="1" ht="13.5" customHeight="1"/>
    <row r="43" s="187" customFormat="1" ht="13.5" customHeight="1"/>
    <row r="44" s="187" customFormat="1" ht="13.5" customHeight="1"/>
    <row r="45" s="187" customFormat="1" ht="13.5" customHeight="1"/>
    <row r="46" s="187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4"/>
  <sheetViews>
    <sheetView zoomScaleSheetLayoutView="115" zoomScalePageLayoutView="0" workbookViewId="0" topLeftCell="A1">
      <selection activeCell="I1" sqref="I1"/>
    </sheetView>
  </sheetViews>
  <sheetFormatPr defaultColWidth="8.796875" defaultRowHeight="14.25"/>
  <cols>
    <col min="1" max="1" width="7.5" style="225" customWidth="1"/>
    <col min="2" max="2" width="2.8984375" style="225" customWidth="1"/>
    <col min="3" max="3" width="5.3984375" style="225" customWidth="1"/>
    <col min="4" max="4" width="17.69921875" style="225" customWidth="1"/>
    <col min="5" max="5" width="10.5" style="225" bestFit="1" customWidth="1"/>
    <col min="6" max="6" width="8.5" style="225" customWidth="1"/>
    <col min="7" max="7" width="11.59765625" style="225" customWidth="1"/>
    <col min="8" max="8" width="11.3984375" style="225" customWidth="1"/>
    <col min="9" max="9" width="11.59765625" style="225" customWidth="1"/>
    <col min="10" max="10" width="9" style="226" customWidth="1"/>
    <col min="11" max="16384" width="9" style="225" customWidth="1"/>
  </cols>
  <sheetData>
    <row r="1" spans="1:10" s="290" customFormat="1" ht="15" customHeight="1">
      <c r="A1" s="289" t="s">
        <v>388</v>
      </c>
      <c r="E1" s="288"/>
      <c r="J1" s="291"/>
    </row>
    <row r="2" spans="1:9" ht="12.75" customHeight="1" thickBot="1">
      <c r="A2" s="289"/>
      <c r="E2" s="288"/>
      <c r="H2" s="647" t="s">
        <v>652</v>
      </c>
      <c r="I2" s="647"/>
    </row>
    <row r="3" spans="1:9" ht="14.25" thickTop="1">
      <c r="A3" s="287"/>
      <c r="B3" s="286"/>
      <c r="C3" s="643" t="s">
        <v>387</v>
      </c>
      <c r="D3" s="643" t="s">
        <v>386</v>
      </c>
      <c r="E3" s="643" t="s">
        <v>385</v>
      </c>
      <c r="F3" s="285" t="s">
        <v>384</v>
      </c>
      <c r="G3" s="657" t="s">
        <v>383</v>
      </c>
      <c r="H3" s="658"/>
      <c r="I3" s="658"/>
    </row>
    <row r="4" spans="1:17" ht="13.5">
      <c r="A4" s="284"/>
      <c r="B4" s="283"/>
      <c r="C4" s="644"/>
      <c r="D4" s="644"/>
      <c r="E4" s="644"/>
      <c r="F4" s="238" t="s">
        <v>382</v>
      </c>
      <c r="G4" s="275" t="s">
        <v>381</v>
      </c>
      <c r="H4" s="238" t="s">
        <v>380</v>
      </c>
      <c r="I4" s="282" t="s">
        <v>379</v>
      </c>
      <c r="J4" s="228"/>
      <c r="K4" s="227"/>
      <c r="L4" s="227"/>
      <c r="M4" s="227"/>
      <c r="N4" s="227"/>
      <c r="O4" s="227"/>
      <c r="P4" s="227"/>
      <c r="Q4" s="227"/>
    </row>
    <row r="5" spans="1:17" ht="13.5">
      <c r="A5" s="648" t="s">
        <v>378</v>
      </c>
      <c r="B5" s="654" t="s">
        <v>377</v>
      </c>
      <c r="C5" s="276">
        <v>1</v>
      </c>
      <c r="D5" s="281" t="s">
        <v>376</v>
      </c>
      <c r="E5" s="280" t="s">
        <v>238</v>
      </c>
      <c r="F5" s="279">
        <v>13.65</v>
      </c>
      <c r="G5" s="278" t="s">
        <v>375</v>
      </c>
      <c r="H5" s="278" t="s">
        <v>374</v>
      </c>
      <c r="I5" s="277" t="s">
        <v>373</v>
      </c>
      <c r="J5" s="228"/>
      <c r="K5" s="227"/>
      <c r="L5" s="227"/>
      <c r="M5" s="227"/>
      <c r="N5" s="227"/>
      <c r="O5" s="227"/>
      <c r="P5" s="227"/>
      <c r="Q5" s="227"/>
    </row>
    <row r="6" spans="1:17" ht="13.5">
      <c r="A6" s="649"/>
      <c r="B6" s="655"/>
      <c r="C6" s="276">
        <v>2</v>
      </c>
      <c r="D6" s="273" t="s">
        <v>372</v>
      </c>
      <c r="E6" s="250" t="s">
        <v>238</v>
      </c>
      <c r="F6" s="249">
        <v>19.47</v>
      </c>
      <c r="G6" s="251" t="s">
        <v>371</v>
      </c>
      <c r="H6" s="251" t="s">
        <v>370</v>
      </c>
      <c r="I6" s="253" t="s">
        <v>369</v>
      </c>
      <c r="J6" s="228"/>
      <c r="K6" s="227"/>
      <c r="L6" s="227"/>
      <c r="M6" s="227"/>
      <c r="N6" s="227"/>
      <c r="O6" s="227"/>
      <c r="P6" s="227"/>
      <c r="Q6" s="227"/>
    </row>
    <row r="7" spans="1:17" ht="13.5">
      <c r="A7" s="649"/>
      <c r="B7" s="655"/>
      <c r="C7" s="276">
        <v>3</v>
      </c>
      <c r="D7" s="273" t="s">
        <v>368</v>
      </c>
      <c r="E7" s="250" t="s">
        <v>238</v>
      </c>
      <c r="F7" s="249">
        <v>46.22</v>
      </c>
      <c r="G7" s="251" t="s">
        <v>367</v>
      </c>
      <c r="H7" s="251" t="s">
        <v>366</v>
      </c>
      <c r="I7" s="253" t="s">
        <v>365</v>
      </c>
      <c r="J7" s="228"/>
      <c r="K7" s="227"/>
      <c r="L7" s="227"/>
      <c r="M7" s="227"/>
      <c r="N7" s="227"/>
      <c r="O7" s="227"/>
      <c r="P7" s="227"/>
      <c r="Q7" s="227"/>
    </row>
    <row r="8" spans="1:17" ht="13.5">
      <c r="A8" s="649"/>
      <c r="B8" s="655"/>
      <c r="C8" s="276">
        <v>4</v>
      </c>
      <c r="D8" s="273" t="s">
        <v>364</v>
      </c>
      <c r="E8" s="250" t="s">
        <v>238</v>
      </c>
      <c r="F8" s="249">
        <v>57.06</v>
      </c>
      <c r="G8" s="251" t="s">
        <v>363</v>
      </c>
      <c r="H8" s="251" t="s">
        <v>352</v>
      </c>
      <c r="I8" s="253" t="s">
        <v>348</v>
      </c>
      <c r="J8" s="228"/>
      <c r="K8" s="227"/>
      <c r="L8" s="227"/>
      <c r="M8" s="227"/>
      <c r="N8" s="227"/>
      <c r="O8" s="227"/>
      <c r="P8" s="227"/>
      <c r="Q8" s="227"/>
    </row>
    <row r="9" spans="1:17" ht="13.5">
      <c r="A9" s="649"/>
      <c r="B9" s="655"/>
      <c r="C9" s="276">
        <v>5</v>
      </c>
      <c r="D9" s="273" t="s">
        <v>362</v>
      </c>
      <c r="E9" s="250" t="s">
        <v>238</v>
      </c>
      <c r="F9" s="249">
        <v>2.7</v>
      </c>
      <c r="G9" s="251" t="s">
        <v>361</v>
      </c>
      <c r="H9" s="251" t="s">
        <v>360</v>
      </c>
      <c r="I9" s="253" t="s">
        <v>359</v>
      </c>
      <c r="J9" s="228"/>
      <c r="K9" s="227"/>
      <c r="L9" s="227"/>
      <c r="M9" s="227"/>
      <c r="N9" s="227"/>
      <c r="O9" s="227"/>
      <c r="P9" s="227"/>
      <c r="Q9" s="227"/>
    </row>
    <row r="10" spans="1:17" ht="13.5">
      <c r="A10" s="649"/>
      <c r="B10" s="655"/>
      <c r="C10" s="276">
        <v>6</v>
      </c>
      <c r="D10" s="273" t="s">
        <v>358</v>
      </c>
      <c r="E10" s="250" t="s">
        <v>238</v>
      </c>
      <c r="F10" s="249">
        <v>2.61</v>
      </c>
      <c r="G10" s="251" t="s">
        <v>357</v>
      </c>
      <c r="H10" s="251" t="s">
        <v>348</v>
      </c>
      <c r="I10" s="253" t="s">
        <v>348</v>
      </c>
      <c r="J10" s="228"/>
      <c r="K10" s="227"/>
      <c r="L10" s="227"/>
      <c r="M10" s="227"/>
      <c r="N10" s="227"/>
      <c r="O10" s="227"/>
      <c r="P10" s="227"/>
      <c r="Q10" s="227"/>
    </row>
    <row r="11" spans="1:17" ht="13.5">
      <c r="A11" s="649"/>
      <c r="B11" s="655"/>
      <c r="C11" s="276">
        <v>7</v>
      </c>
      <c r="D11" s="273" t="s">
        <v>356</v>
      </c>
      <c r="E11" s="250" t="s">
        <v>238</v>
      </c>
      <c r="F11" s="249">
        <v>65.82</v>
      </c>
      <c r="G11" s="251" t="s">
        <v>355</v>
      </c>
      <c r="H11" s="251" t="s">
        <v>349</v>
      </c>
      <c r="I11" s="253" t="s">
        <v>348</v>
      </c>
      <c r="J11" s="228"/>
      <c r="K11" s="227"/>
      <c r="L11" s="227"/>
      <c r="M11" s="227"/>
      <c r="N11" s="227"/>
      <c r="O11" s="227"/>
      <c r="P11" s="227"/>
      <c r="Q11" s="227"/>
    </row>
    <row r="12" spans="1:17" ht="13.5">
      <c r="A12" s="649"/>
      <c r="B12" s="655"/>
      <c r="C12" s="276">
        <v>8</v>
      </c>
      <c r="D12" s="273" t="s">
        <v>354</v>
      </c>
      <c r="E12" s="250" t="s">
        <v>238</v>
      </c>
      <c r="F12" s="249">
        <v>54.77</v>
      </c>
      <c r="G12" s="251" t="s">
        <v>353</v>
      </c>
      <c r="H12" s="251" t="s">
        <v>352</v>
      </c>
      <c r="I12" s="253" t="s">
        <v>348</v>
      </c>
      <c r="J12" s="228"/>
      <c r="K12" s="227"/>
      <c r="L12" s="227"/>
      <c r="M12" s="227"/>
      <c r="N12" s="227"/>
      <c r="O12" s="227"/>
      <c r="P12" s="227"/>
      <c r="Q12" s="227"/>
    </row>
    <row r="13" spans="1:17" ht="13.5">
      <c r="A13" s="649"/>
      <c r="B13" s="655"/>
      <c r="C13" s="276">
        <v>9</v>
      </c>
      <c r="D13" s="273" t="s">
        <v>351</v>
      </c>
      <c r="E13" s="250" t="s">
        <v>238</v>
      </c>
      <c r="F13" s="249">
        <v>36.54</v>
      </c>
      <c r="G13" s="251" t="s">
        <v>350</v>
      </c>
      <c r="H13" s="251" t="s">
        <v>349</v>
      </c>
      <c r="I13" s="253" t="s">
        <v>348</v>
      </c>
      <c r="J13" s="228"/>
      <c r="K13" s="227"/>
      <c r="L13" s="227"/>
      <c r="M13" s="227"/>
      <c r="N13" s="227"/>
      <c r="O13" s="227"/>
      <c r="P13" s="227"/>
      <c r="Q13" s="227"/>
    </row>
    <row r="14" spans="1:17" ht="13.5">
      <c r="A14" s="650"/>
      <c r="B14" s="655"/>
      <c r="C14" s="275"/>
      <c r="D14" s="238" t="s">
        <v>221</v>
      </c>
      <c r="E14" s="238"/>
      <c r="F14" s="274">
        <f>SUM(F5:F13)</f>
        <v>298.84000000000003</v>
      </c>
      <c r="G14" s="240"/>
      <c r="H14" s="240"/>
      <c r="I14" s="239"/>
      <c r="J14" s="228"/>
      <c r="K14" s="227"/>
      <c r="L14" s="227"/>
      <c r="M14" s="227"/>
      <c r="N14" s="227"/>
      <c r="O14" s="227"/>
      <c r="P14" s="227"/>
      <c r="Q14" s="227"/>
    </row>
    <row r="15" spans="1:17" ht="13.5">
      <c r="A15" s="651" t="s">
        <v>347</v>
      </c>
      <c r="B15" s="655"/>
      <c r="C15" s="250">
        <v>10</v>
      </c>
      <c r="D15" s="246" t="s">
        <v>346</v>
      </c>
      <c r="E15" s="250" t="s">
        <v>238</v>
      </c>
      <c r="F15" s="261">
        <v>28.43</v>
      </c>
      <c r="G15" s="260" t="s">
        <v>345</v>
      </c>
      <c r="H15" s="260" t="s">
        <v>344</v>
      </c>
      <c r="I15" s="260" t="s">
        <v>322</v>
      </c>
      <c r="J15" s="228"/>
      <c r="K15" s="227"/>
      <c r="L15" s="227"/>
      <c r="M15" s="227"/>
      <c r="N15" s="227"/>
      <c r="O15" s="227"/>
      <c r="P15" s="227"/>
      <c r="Q15" s="227"/>
    </row>
    <row r="16" spans="1:17" ht="13.5">
      <c r="A16" s="652"/>
      <c r="B16" s="655"/>
      <c r="C16" s="250">
        <v>11</v>
      </c>
      <c r="D16" s="246" t="s">
        <v>343</v>
      </c>
      <c r="E16" s="250" t="s">
        <v>238</v>
      </c>
      <c r="F16" s="261">
        <v>37.44</v>
      </c>
      <c r="G16" s="260" t="s">
        <v>342</v>
      </c>
      <c r="H16" s="260" t="s">
        <v>341</v>
      </c>
      <c r="I16" s="260" t="s">
        <v>340</v>
      </c>
      <c r="J16" s="228"/>
      <c r="K16" s="227"/>
      <c r="L16" s="227"/>
      <c r="M16" s="227"/>
      <c r="N16" s="227"/>
      <c r="O16" s="227"/>
      <c r="P16" s="227"/>
      <c r="Q16" s="227"/>
    </row>
    <row r="17" spans="1:17" ht="13.5">
      <c r="A17" s="652"/>
      <c r="B17" s="655"/>
      <c r="C17" s="250">
        <v>12</v>
      </c>
      <c r="D17" s="246" t="s">
        <v>339</v>
      </c>
      <c r="E17" s="250" t="s">
        <v>238</v>
      </c>
      <c r="F17" s="261">
        <v>61.11</v>
      </c>
      <c r="G17" s="260" t="s">
        <v>338</v>
      </c>
      <c r="H17" s="260" t="s">
        <v>337</v>
      </c>
      <c r="I17" s="260" t="s">
        <v>336</v>
      </c>
      <c r="J17" s="228"/>
      <c r="K17" s="227"/>
      <c r="L17" s="227"/>
      <c r="M17" s="227"/>
      <c r="N17" s="227"/>
      <c r="O17" s="227"/>
      <c r="P17" s="227"/>
      <c r="Q17" s="227"/>
    </row>
    <row r="18" spans="1:17" ht="13.5">
      <c r="A18" s="652"/>
      <c r="B18" s="655"/>
      <c r="C18" s="250">
        <v>13</v>
      </c>
      <c r="D18" s="246" t="s">
        <v>335</v>
      </c>
      <c r="E18" s="250" t="s">
        <v>238</v>
      </c>
      <c r="F18" s="261">
        <v>69.53</v>
      </c>
      <c r="G18" s="260" t="s">
        <v>334</v>
      </c>
      <c r="H18" s="260" t="s">
        <v>333</v>
      </c>
      <c r="I18" s="260" t="s">
        <v>332</v>
      </c>
      <c r="J18" s="228"/>
      <c r="K18" s="227"/>
      <c r="L18" s="227"/>
      <c r="M18" s="227"/>
      <c r="N18" s="227"/>
      <c r="O18" s="227"/>
      <c r="P18" s="227"/>
      <c r="Q18" s="227"/>
    </row>
    <row r="19" spans="1:17" ht="13.5">
      <c r="A19" s="652"/>
      <c r="B19" s="655"/>
      <c r="C19" s="250">
        <v>14</v>
      </c>
      <c r="D19" s="273" t="s">
        <v>331</v>
      </c>
      <c r="E19" s="250" t="s">
        <v>330</v>
      </c>
      <c r="F19" s="269">
        <v>99.98</v>
      </c>
      <c r="G19" s="248" t="s">
        <v>329</v>
      </c>
      <c r="H19" s="248" t="s">
        <v>328</v>
      </c>
      <c r="I19" s="247" t="s">
        <v>222</v>
      </c>
      <c r="J19" s="228"/>
      <c r="K19" s="227"/>
      <c r="L19" s="227"/>
      <c r="M19" s="227"/>
      <c r="N19" s="227"/>
      <c r="O19" s="227"/>
      <c r="P19" s="227"/>
      <c r="Q19" s="227"/>
    </row>
    <row r="20" spans="1:17" ht="13.5">
      <c r="A20" s="652"/>
      <c r="B20" s="655"/>
      <c r="C20" s="250">
        <v>15</v>
      </c>
      <c r="D20" s="246" t="s">
        <v>327</v>
      </c>
      <c r="E20" s="250" t="s">
        <v>238</v>
      </c>
      <c r="F20" s="261">
        <v>30.99</v>
      </c>
      <c r="G20" s="260" t="s">
        <v>320</v>
      </c>
      <c r="H20" s="260" t="s">
        <v>326</v>
      </c>
      <c r="I20" s="260" t="s">
        <v>325</v>
      </c>
      <c r="J20" s="228"/>
      <c r="K20" s="227"/>
      <c r="L20" s="227"/>
      <c r="M20" s="227"/>
      <c r="N20" s="227"/>
      <c r="O20" s="227"/>
      <c r="P20" s="227"/>
      <c r="Q20" s="227"/>
    </row>
    <row r="21" spans="1:17" ht="13.5">
      <c r="A21" s="652"/>
      <c r="B21" s="655"/>
      <c r="C21" s="250">
        <v>16</v>
      </c>
      <c r="D21" s="246" t="s">
        <v>324</v>
      </c>
      <c r="E21" s="250" t="s">
        <v>238</v>
      </c>
      <c r="F21" s="261">
        <v>66.2</v>
      </c>
      <c r="G21" s="260" t="s">
        <v>320</v>
      </c>
      <c r="H21" s="260" t="s">
        <v>323</v>
      </c>
      <c r="I21" s="260" t="s">
        <v>322</v>
      </c>
      <c r="J21" s="228"/>
      <c r="K21" s="227"/>
      <c r="L21" s="227"/>
      <c r="M21" s="227"/>
      <c r="N21" s="227"/>
      <c r="O21" s="227"/>
      <c r="P21" s="227"/>
      <c r="Q21" s="227"/>
    </row>
    <row r="22" spans="1:17" ht="13.5">
      <c r="A22" s="652"/>
      <c r="B22" s="655"/>
      <c r="C22" s="250">
        <v>17</v>
      </c>
      <c r="D22" s="272" t="s">
        <v>321</v>
      </c>
      <c r="E22" s="250" t="s">
        <v>238</v>
      </c>
      <c r="F22" s="271">
        <v>71.73</v>
      </c>
      <c r="G22" s="260" t="s">
        <v>320</v>
      </c>
      <c r="H22" s="260" t="s">
        <v>319</v>
      </c>
      <c r="I22" s="260" t="s">
        <v>318</v>
      </c>
      <c r="J22" s="228"/>
      <c r="K22" s="227"/>
      <c r="L22" s="227"/>
      <c r="M22" s="227"/>
      <c r="N22" s="227"/>
      <c r="O22" s="227"/>
      <c r="P22" s="227"/>
      <c r="Q22" s="227"/>
    </row>
    <row r="23" spans="1:17" ht="13.5">
      <c r="A23" s="652"/>
      <c r="B23" s="655"/>
      <c r="C23" s="250">
        <v>18</v>
      </c>
      <c r="D23" s="246" t="s">
        <v>317</v>
      </c>
      <c r="E23" s="250" t="s">
        <v>238</v>
      </c>
      <c r="F23" s="261">
        <v>148.63</v>
      </c>
      <c r="G23" s="260" t="s">
        <v>316</v>
      </c>
      <c r="H23" s="260" t="s">
        <v>315</v>
      </c>
      <c r="I23" s="260" t="s">
        <v>314</v>
      </c>
      <c r="J23" s="265"/>
      <c r="K23" s="265"/>
      <c r="L23" s="264"/>
      <c r="M23" s="271"/>
      <c r="N23" s="262"/>
      <c r="O23" s="262"/>
      <c r="P23" s="262"/>
      <c r="Q23" s="228"/>
    </row>
    <row r="24" spans="1:17" ht="13.5">
      <c r="A24" s="652"/>
      <c r="B24" s="655"/>
      <c r="C24" s="250">
        <v>19</v>
      </c>
      <c r="D24" s="246" t="s">
        <v>313</v>
      </c>
      <c r="E24" s="250" t="s">
        <v>238</v>
      </c>
      <c r="F24" s="261">
        <v>14.72</v>
      </c>
      <c r="G24" s="270" t="s">
        <v>312</v>
      </c>
      <c r="H24" s="260" t="s">
        <v>311</v>
      </c>
      <c r="I24" s="260" t="s">
        <v>310</v>
      </c>
      <c r="J24" s="228"/>
      <c r="K24" s="227"/>
      <c r="L24" s="227"/>
      <c r="M24" s="227"/>
      <c r="N24" s="227"/>
      <c r="O24" s="227"/>
      <c r="P24" s="227"/>
      <c r="Q24" s="227"/>
    </row>
    <row r="25" spans="1:17" ht="13.5">
      <c r="A25" s="652"/>
      <c r="B25" s="655"/>
      <c r="C25" s="250">
        <v>20</v>
      </c>
      <c r="D25" s="246" t="s">
        <v>309</v>
      </c>
      <c r="E25" s="250" t="s">
        <v>238</v>
      </c>
      <c r="F25" s="261">
        <v>47.32</v>
      </c>
      <c r="G25" s="260" t="s">
        <v>305</v>
      </c>
      <c r="H25" s="260" t="s">
        <v>308</v>
      </c>
      <c r="I25" s="260" t="s">
        <v>307</v>
      </c>
      <c r="J25" s="228"/>
      <c r="K25" s="227"/>
      <c r="L25" s="227"/>
      <c r="M25" s="227"/>
      <c r="N25" s="227"/>
      <c r="O25" s="227"/>
      <c r="P25" s="227"/>
      <c r="Q25" s="227"/>
    </row>
    <row r="26" spans="1:17" ht="13.5">
      <c r="A26" s="652"/>
      <c r="B26" s="655"/>
      <c r="C26" s="250">
        <v>21</v>
      </c>
      <c r="D26" s="246" t="s">
        <v>306</v>
      </c>
      <c r="E26" s="250" t="s">
        <v>238</v>
      </c>
      <c r="F26" s="261">
        <v>57.96</v>
      </c>
      <c r="G26" s="260" t="s">
        <v>305</v>
      </c>
      <c r="H26" s="260" t="s">
        <v>304</v>
      </c>
      <c r="I26" s="260" t="s">
        <v>303</v>
      </c>
      <c r="J26" s="228"/>
      <c r="K26" s="227"/>
      <c r="L26" s="227"/>
      <c r="M26" s="227"/>
      <c r="N26" s="227"/>
      <c r="O26" s="227"/>
      <c r="P26" s="227"/>
      <c r="Q26" s="227"/>
    </row>
    <row r="27" spans="1:17" ht="13.5">
      <c r="A27" s="652"/>
      <c r="B27" s="655"/>
      <c r="C27" s="250">
        <v>22</v>
      </c>
      <c r="D27" s="246" t="s">
        <v>302</v>
      </c>
      <c r="E27" s="250" t="s">
        <v>238</v>
      </c>
      <c r="F27" s="261">
        <v>34.35</v>
      </c>
      <c r="G27" s="260" t="s">
        <v>301</v>
      </c>
      <c r="H27" s="260" t="s">
        <v>300</v>
      </c>
      <c r="I27" s="260" t="s">
        <v>299</v>
      </c>
      <c r="J27" s="228"/>
      <c r="K27" s="227"/>
      <c r="L27" s="227"/>
      <c r="M27" s="227"/>
      <c r="N27" s="227"/>
      <c r="O27" s="227"/>
      <c r="P27" s="227"/>
      <c r="Q27" s="227"/>
    </row>
    <row r="28" spans="1:17" ht="13.5">
      <c r="A28" s="652"/>
      <c r="B28" s="655"/>
      <c r="C28" s="250">
        <v>23</v>
      </c>
      <c r="D28" s="246" t="s">
        <v>298</v>
      </c>
      <c r="E28" s="250" t="s">
        <v>238</v>
      </c>
      <c r="F28" s="261">
        <v>61.12</v>
      </c>
      <c r="G28" s="260" t="s">
        <v>297</v>
      </c>
      <c r="H28" s="260" t="s">
        <v>296</v>
      </c>
      <c r="I28" s="260" t="s">
        <v>295</v>
      </c>
      <c r="J28" s="228"/>
      <c r="K28" s="227"/>
      <c r="L28" s="227"/>
      <c r="M28" s="227"/>
      <c r="N28" s="227"/>
      <c r="O28" s="227"/>
      <c r="P28" s="227"/>
      <c r="Q28" s="227"/>
    </row>
    <row r="29" spans="1:15" ht="13.5">
      <c r="A29" s="652"/>
      <c r="B29" s="655"/>
      <c r="C29" s="250">
        <v>24</v>
      </c>
      <c r="D29" s="246" t="s">
        <v>294</v>
      </c>
      <c r="E29" s="250" t="s">
        <v>238</v>
      </c>
      <c r="F29" s="269">
        <v>117.99</v>
      </c>
      <c r="G29" s="248" t="s">
        <v>293</v>
      </c>
      <c r="H29" s="248" t="s">
        <v>292</v>
      </c>
      <c r="I29" s="247" t="s">
        <v>291</v>
      </c>
      <c r="J29" s="228"/>
      <c r="K29" s="227"/>
      <c r="L29" s="227"/>
      <c r="M29" s="227"/>
      <c r="N29" s="227"/>
      <c r="O29" s="227"/>
    </row>
    <row r="30" spans="1:17" ht="13.5">
      <c r="A30" s="652"/>
      <c r="B30" s="655"/>
      <c r="C30" s="250">
        <v>25</v>
      </c>
      <c r="D30" s="246" t="s">
        <v>290</v>
      </c>
      <c r="E30" s="250" t="s">
        <v>238</v>
      </c>
      <c r="F30" s="261">
        <v>6.28</v>
      </c>
      <c r="G30" s="260" t="s">
        <v>289</v>
      </c>
      <c r="H30" s="260" t="s">
        <v>288</v>
      </c>
      <c r="I30" s="260" t="s">
        <v>287</v>
      </c>
      <c r="J30" s="228"/>
      <c r="K30" s="227"/>
      <c r="L30" s="227"/>
      <c r="M30" s="227"/>
      <c r="N30" s="227"/>
      <c r="O30" s="227"/>
      <c r="P30" s="227"/>
      <c r="Q30" s="227"/>
    </row>
    <row r="31" spans="1:15" ht="13.5">
      <c r="A31" s="652"/>
      <c r="B31" s="655"/>
      <c r="C31" s="250">
        <v>26</v>
      </c>
      <c r="D31" s="246" t="s">
        <v>286</v>
      </c>
      <c r="E31" s="250" t="s">
        <v>238</v>
      </c>
      <c r="F31" s="268">
        <v>152.06</v>
      </c>
      <c r="G31" s="254" t="s">
        <v>285</v>
      </c>
      <c r="H31" s="254" t="s">
        <v>284</v>
      </c>
      <c r="I31" s="260" t="s">
        <v>283</v>
      </c>
      <c r="J31" s="228"/>
      <c r="K31" s="227"/>
      <c r="L31" s="227"/>
      <c r="M31" s="227"/>
      <c r="N31" s="227"/>
      <c r="O31" s="227"/>
    </row>
    <row r="32" spans="1:17" ht="13.5">
      <c r="A32" s="652"/>
      <c r="B32" s="655"/>
      <c r="C32" s="250">
        <v>27</v>
      </c>
      <c r="D32" s="246" t="s">
        <v>282</v>
      </c>
      <c r="E32" s="245" t="s">
        <v>230</v>
      </c>
      <c r="F32" s="261">
        <v>20.41</v>
      </c>
      <c r="G32" s="260" t="s">
        <v>281</v>
      </c>
      <c r="H32" s="260" t="s">
        <v>280</v>
      </c>
      <c r="I32" s="247" t="s">
        <v>222</v>
      </c>
      <c r="J32" s="265"/>
      <c r="K32" s="264"/>
      <c r="L32" s="267"/>
      <c r="M32" s="266"/>
      <c r="N32" s="266"/>
      <c r="O32" s="266"/>
      <c r="P32" s="227"/>
      <c r="Q32" s="227"/>
    </row>
    <row r="33" spans="1:15" ht="13.5">
      <c r="A33" s="652"/>
      <c r="B33" s="655"/>
      <c r="C33" s="250">
        <v>28</v>
      </c>
      <c r="D33" s="246" t="s">
        <v>279</v>
      </c>
      <c r="E33" s="250" t="s">
        <v>238</v>
      </c>
      <c r="F33" s="261">
        <v>18.98</v>
      </c>
      <c r="G33" s="260" t="s">
        <v>278</v>
      </c>
      <c r="H33" s="260" t="s">
        <v>277</v>
      </c>
      <c r="I33" s="260" t="s">
        <v>276</v>
      </c>
      <c r="J33" s="228"/>
      <c r="K33" s="227"/>
      <c r="L33" s="227"/>
      <c r="M33" s="227"/>
      <c r="N33" s="227"/>
      <c r="O33" s="227"/>
    </row>
    <row r="34" spans="1:15" ht="13.5">
      <c r="A34" s="652"/>
      <c r="B34" s="655"/>
      <c r="C34" s="250">
        <v>29</v>
      </c>
      <c r="D34" s="246" t="s">
        <v>92</v>
      </c>
      <c r="E34" s="250" t="s">
        <v>238</v>
      </c>
      <c r="F34" s="261">
        <v>48.62</v>
      </c>
      <c r="G34" s="260" t="s">
        <v>275</v>
      </c>
      <c r="H34" s="260" t="s">
        <v>274</v>
      </c>
      <c r="I34" s="260" t="s">
        <v>273</v>
      </c>
      <c r="J34" s="265"/>
      <c r="K34" s="264"/>
      <c r="L34" s="263"/>
      <c r="M34" s="262"/>
      <c r="N34" s="262"/>
      <c r="O34" s="262"/>
    </row>
    <row r="35" spans="1:15" ht="13.5">
      <c r="A35" s="652"/>
      <c r="B35" s="655"/>
      <c r="C35" s="250">
        <v>30</v>
      </c>
      <c r="D35" s="246" t="s">
        <v>272</v>
      </c>
      <c r="E35" s="250" t="s">
        <v>238</v>
      </c>
      <c r="F35" s="261">
        <v>52.76</v>
      </c>
      <c r="G35" s="260" t="s">
        <v>268</v>
      </c>
      <c r="H35" s="260" t="s">
        <v>271</v>
      </c>
      <c r="I35" s="260" t="s">
        <v>270</v>
      </c>
      <c r="J35" s="228"/>
      <c r="K35" s="227"/>
      <c r="L35" s="227"/>
      <c r="M35" s="227"/>
      <c r="N35" s="227"/>
      <c r="O35" s="227"/>
    </row>
    <row r="36" spans="1:15" ht="13.5">
      <c r="A36" s="652"/>
      <c r="B36" s="655"/>
      <c r="C36" s="250">
        <v>31</v>
      </c>
      <c r="D36" s="246" t="s">
        <v>269</v>
      </c>
      <c r="E36" s="250" t="s">
        <v>238</v>
      </c>
      <c r="F36" s="261">
        <v>35.2</v>
      </c>
      <c r="G36" s="260" t="s">
        <v>268</v>
      </c>
      <c r="H36" s="260" t="s">
        <v>267</v>
      </c>
      <c r="I36" s="260" t="s">
        <v>266</v>
      </c>
      <c r="J36" s="228"/>
      <c r="K36" s="227"/>
      <c r="L36" s="227"/>
      <c r="M36" s="227"/>
      <c r="N36" s="227"/>
      <c r="O36" s="227"/>
    </row>
    <row r="37" spans="1:15" ht="13.5">
      <c r="A37" s="652"/>
      <c r="B37" s="655"/>
      <c r="C37" s="250">
        <v>32</v>
      </c>
      <c r="D37" s="246" t="s">
        <v>265</v>
      </c>
      <c r="E37" s="250" t="s">
        <v>238</v>
      </c>
      <c r="F37" s="261">
        <v>24.52</v>
      </c>
      <c r="G37" s="260" t="s">
        <v>264</v>
      </c>
      <c r="H37" s="260" t="s">
        <v>263</v>
      </c>
      <c r="I37" s="260" t="s">
        <v>262</v>
      </c>
      <c r="J37" s="228"/>
      <c r="K37" s="227"/>
      <c r="L37" s="227"/>
      <c r="M37" s="227"/>
      <c r="N37" s="227"/>
      <c r="O37" s="227"/>
    </row>
    <row r="38" spans="1:15" ht="13.5">
      <c r="A38" s="652"/>
      <c r="B38" s="655"/>
      <c r="C38" s="250">
        <v>33</v>
      </c>
      <c r="D38" s="246" t="s">
        <v>261</v>
      </c>
      <c r="E38" s="245" t="s">
        <v>230</v>
      </c>
      <c r="F38" s="259">
        <v>60.89</v>
      </c>
      <c r="G38" s="248" t="s">
        <v>256</v>
      </c>
      <c r="H38" s="251" t="s">
        <v>260</v>
      </c>
      <c r="I38" s="247" t="s">
        <v>222</v>
      </c>
      <c r="J38" s="228"/>
      <c r="K38" s="227"/>
      <c r="L38" s="227"/>
      <c r="M38" s="227"/>
      <c r="N38" s="227"/>
      <c r="O38" s="227"/>
    </row>
    <row r="39" spans="1:15" ht="13.5">
      <c r="A39" s="652"/>
      <c r="B39" s="655"/>
      <c r="C39" s="250">
        <v>34</v>
      </c>
      <c r="D39" s="246" t="s">
        <v>259</v>
      </c>
      <c r="E39" s="245" t="s">
        <v>230</v>
      </c>
      <c r="F39" s="259">
        <v>78.47</v>
      </c>
      <c r="G39" s="248" t="s">
        <v>256</v>
      </c>
      <c r="H39" s="248" t="s">
        <v>258</v>
      </c>
      <c r="I39" s="247" t="s">
        <v>222</v>
      </c>
      <c r="J39" s="228"/>
      <c r="K39" s="227"/>
      <c r="L39" s="227"/>
      <c r="M39" s="227"/>
      <c r="N39" s="227"/>
      <c r="O39" s="227"/>
    </row>
    <row r="40" spans="1:15" ht="13.5">
      <c r="A40" s="652"/>
      <c r="B40" s="655"/>
      <c r="C40" s="250">
        <v>35</v>
      </c>
      <c r="D40" s="246" t="s">
        <v>257</v>
      </c>
      <c r="E40" s="245" t="s">
        <v>230</v>
      </c>
      <c r="F40" s="258">
        <v>44.89</v>
      </c>
      <c r="G40" s="251" t="s">
        <v>256</v>
      </c>
      <c r="H40" s="257" t="s">
        <v>255</v>
      </c>
      <c r="I40" s="247" t="s">
        <v>222</v>
      </c>
      <c r="J40" s="228"/>
      <c r="K40" s="227"/>
      <c r="L40" s="227"/>
      <c r="M40" s="227"/>
      <c r="N40" s="227"/>
      <c r="O40" s="227"/>
    </row>
    <row r="41" spans="1:15" ht="13.5">
      <c r="A41" s="652"/>
      <c r="B41" s="655"/>
      <c r="C41" s="250">
        <v>36</v>
      </c>
      <c r="D41" s="246" t="s">
        <v>254</v>
      </c>
      <c r="E41" s="250" t="s">
        <v>238</v>
      </c>
      <c r="F41" s="258">
        <v>27.94</v>
      </c>
      <c r="G41" s="251" t="s">
        <v>253</v>
      </c>
      <c r="H41" s="257" t="s">
        <v>252</v>
      </c>
      <c r="I41" s="253" t="s">
        <v>251</v>
      </c>
      <c r="J41" s="228"/>
      <c r="K41" s="227"/>
      <c r="L41" s="227"/>
      <c r="M41" s="227"/>
      <c r="N41" s="227"/>
      <c r="O41" s="227"/>
    </row>
    <row r="42" spans="1:15" ht="13.5">
      <c r="A42" s="652"/>
      <c r="B42" s="655"/>
      <c r="C42" s="250">
        <v>37</v>
      </c>
      <c r="D42" s="246" t="s">
        <v>250</v>
      </c>
      <c r="E42" s="256" t="s">
        <v>238</v>
      </c>
      <c r="F42" s="255">
        <v>5.9</v>
      </c>
      <c r="G42" s="251" t="s">
        <v>249</v>
      </c>
      <c r="H42" s="248" t="s">
        <v>248</v>
      </c>
      <c r="I42" s="247" t="s">
        <v>247</v>
      </c>
      <c r="J42" s="228"/>
      <c r="K42" s="227"/>
      <c r="L42" s="227"/>
      <c r="M42" s="227"/>
      <c r="N42" s="227"/>
      <c r="O42" s="227"/>
    </row>
    <row r="43" spans="1:15" ht="13.5">
      <c r="A43" s="652"/>
      <c r="B43" s="655"/>
      <c r="C43" s="250">
        <v>38</v>
      </c>
      <c r="D43" s="246" t="s">
        <v>246</v>
      </c>
      <c r="E43" s="245" t="s">
        <v>227</v>
      </c>
      <c r="F43" s="255">
        <v>10.66</v>
      </c>
      <c r="G43" s="254" t="s">
        <v>245</v>
      </c>
      <c r="H43" s="254" t="s">
        <v>244</v>
      </c>
      <c r="I43" s="247" t="s">
        <v>222</v>
      </c>
      <c r="J43" s="228"/>
      <c r="K43" s="227"/>
      <c r="L43" s="227"/>
      <c r="M43" s="227"/>
      <c r="N43" s="227"/>
      <c r="O43" s="227"/>
    </row>
    <row r="44" spans="1:15" ht="13.5">
      <c r="A44" s="652"/>
      <c r="B44" s="655"/>
      <c r="C44" s="250">
        <v>44</v>
      </c>
      <c r="D44" s="246" t="s">
        <v>243</v>
      </c>
      <c r="E44" s="245" t="s">
        <v>224</v>
      </c>
      <c r="F44" s="249">
        <v>2.42</v>
      </c>
      <c r="G44" s="251" t="s">
        <v>242</v>
      </c>
      <c r="H44" s="248" t="s">
        <v>241</v>
      </c>
      <c r="I44" s="247" t="s">
        <v>222</v>
      </c>
      <c r="J44" s="228"/>
      <c r="K44" s="227"/>
      <c r="L44" s="227"/>
      <c r="M44" s="227"/>
      <c r="N44" s="227"/>
      <c r="O44" s="227"/>
    </row>
    <row r="45" spans="1:15" ht="13.5">
      <c r="A45" s="652"/>
      <c r="B45" s="656"/>
      <c r="C45" s="238"/>
      <c r="D45" s="238" t="s">
        <v>221</v>
      </c>
      <c r="E45" s="252"/>
      <c r="F45" s="241">
        <f>SUM(F15:F44)</f>
        <v>1537.5000000000007</v>
      </c>
      <c r="G45" s="240"/>
      <c r="H45" s="240"/>
      <c r="I45" s="239"/>
      <c r="J45" s="228"/>
      <c r="K45" s="227"/>
      <c r="L45" s="227"/>
      <c r="M45" s="227"/>
      <c r="N45" s="227"/>
      <c r="O45" s="227"/>
    </row>
    <row r="46" spans="1:15" ht="13.5">
      <c r="A46" s="652"/>
      <c r="B46" s="654" t="s">
        <v>240</v>
      </c>
      <c r="C46" s="250">
        <v>39</v>
      </c>
      <c r="D46" s="246" t="s">
        <v>239</v>
      </c>
      <c r="E46" s="250" t="s">
        <v>238</v>
      </c>
      <c r="F46" s="249">
        <v>97.12</v>
      </c>
      <c r="G46" s="251" t="s">
        <v>237</v>
      </c>
      <c r="H46" s="251" t="s">
        <v>236</v>
      </c>
      <c r="I46" s="247" t="s">
        <v>222</v>
      </c>
      <c r="J46" s="228"/>
      <c r="K46" s="227"/>
      <c r="L46" s="227"/>
      <c r="M46" s="227"/>
      <c r="N46" s="227"/>
      <c r="O46" s="227"/>
    </row>
    <row r="47" spans="1:15" ht="13.5">
      <c r="A47" s="652"/>
      <c r="B47" s="655"/>
      <c r="C47" s="250">
        <v>40</v>
      </c>
      <c r="D47" s="246" t="s">
        <v>235</v>
      </c>
      <c r="E47" s="245" t="s">
        <v>230</v>
      </c>
      <c r="F47" s="249">
        <v>54.44</v>
      </c>
      <c r="G47" s="251" t="s">
        <v>234</v>
      </c>
      <c r="H47" s="248" t="s">
        <v>222</v>
      </c>
      <c r="I47" s="247" t="s">
        <v>222</v>
      </c>
      <c r="J47" s="228"/>
      <c r="K47" s="227"/>
      <c r="L47" s="227"/>
      <c r="M47" s="227"/>
      <c r="N47" s="227"/>
      <c r="O47" s="227"/>
    </row>
    <row r="48" spans="1:15" ht="13.5">
      <c r="A48" s="652"/>
      <c r="B48" s="655"/>
      <c r="C48" s="250">
        <v>41</v>
      </c>
      <c r="D48" s="246" t="s">
        <v>233</v>
      </c>
      <c r="E48" s="245" t="s">
        <v>227</v>
      </c>
      <c r="F48" s="249">
        <v>24.8</v>
      </c>
      <c r="G48" s="251" t="s">
        <v>232</v>
      </c>
      <c r="H48" s="248" t="s">
        <v>222</v>
      </c>
      <c r="I48" s="247" t="s">
        <v>222</v>
      </c>
      <c r="J48" s="228"/>
      <c r="K48" s="227"/>
      <c r="L48" s="227"/>
      <c r="M48" s="227"/>
      <c r="N48" s="227"/>
      <c r="O48" s="227"/>
    </row>
    <row r="49" spans="1:15" ht="13.5">
      <c r="A49" s="652"/>
      <c r="B49" s="655"/>
      <c r="C49" s="250">
        <v>42</v>
      </c>
      <c r="D49" s="246" t="s">
        <v>231</v>
      </c>
      <c r="E49" s="245" t="s">
        <v>230</v>
      </c>
      <c r="F49" s="249">
        <v>69.03</v>
      </c>
      <c r="G49" s="251" t="s">
        <v>229</v>
      </c>
      <c r="H49" s="248" t="s">
        <v>222</v>
      </c>
      <c r="I49" s="247" t="s">
        <v>222</v>
      </c>
      <c r="J49" s="228"/>
      <c r="K49" s="227"/>
      <c r="L49" s="227"/>
      <c r="M49" s="227"/>
      <c r="N49" s="227"/>
      <c r="O49" s="227"/>
    </row>
    <row r="50" spans="1:15" ht="13.5">
      <c r="A50" s="652"/>
      <c r="B50" s="655"/>
      <c r="C50" s="250">
        <v>43</v>
      </c>
      <c r="D50" s="246" t="s">
        <v>228</v>
      </c>
      <c r="E50" s="245" t="s">
        <v>227</v>
      </c>
      <c r="F50" s="249">
        <v>18.28</v>
      </c>
      <c r="G50" s="248" t="s">
        <v>226</v>
      </c>
      <c r="H50" s="248" t="s">
        <v>222</v>
      </c>
      <c r="I50" s="247" t="s">
        <v>222</v>
      </c>
      <c r="J50" s="228"/>
      <c r="K50" s="227"/>
      <c r="L50" s="227"/>
      <c r="M50" s="227"/>
      <c r="N50" s="227"/>
      <c r="O50" s="227"/>
    </row>
    <row r="51" spans="1:15" ht="13.5">
      <c r="A51" s="652"/>
      <c r="B51" s="655"/>
      <c r="C51" s="245">
        <v>45</v>
      </c>
      <c r="D51" s="246" t="s">
        <v>225</v>
      </c>
      <c r="E51" s="245" t="s">
        <v>224</v>
      </c>
      <c r="F51" s="244">
        <v>0.33</v>
      </c>
      <c r="G51" s="243" t="s">
        <v>223</v>
      </c>
      <c r="H51" s="243" t="s">
        <v>222</v>
      </c>
      <c r="I51" s="242" t="s">
        <v>222</v>
      </c>
      <c r="J51" s="228"/>
      <c r="K51" s="227"/>
      <c r="L51" s="227"/>
      <c r="M51" s="227"/>
      <c r="N51" s="227"/>
      <c r="O51" s="227"/>
    </row>
    <row r="52" spans="1:15" ht="13.5">
      <c r="A52" s="653"/>
      <c r="B52" s="656"/>
      <c r="C52" s="238"/>
      <c r="D52" s="238" t="s">
        <v>221</v>
      </c>
      <c r="E52" s="238"/>
      <c r="F52" s="241">
        <f>SUM(F46:F51)</f>
        <v>264</v>
      </c>
      <c r="G52" s="240"/>
      <c r="H52" s="240"/>
      <c r="I52" s="239"/>
      <c r="J52" s="228"/>
      <c r="K52" s="227"/>
      <c r="L52" s="227"/>
      <c r="M52" s="227"/>
      <c r="N52" s="227"/>
      <c r="O52" s="227"/>
    </row>
    <row r="53" spans="1:15" ht="13.5">
      <c r="A53" s="645" t="s">
        <v>220</v>
      </c>
      <c r="B53" s="645"/>
      <c r="C53" s="645"/>
      <c r="D53" s="646"/>
      <c r="E53" s="238"/>
      <c r="F53" s="237">
        <f>F14+F45+F52</f>
        <v>2100.3400000000006</v>
      </c>
      <c r="G53" s="236"/>
      <c r="H53" s="236"/>
      <c r="I53" s="235"/>
      <c r="J53" s="228"/>
      <c r="K53" s="227"/>
      <c r="L53" s="227"/>
      <c r="M53" s="227"/>
      <c r="N53" s="227"/>
      <c r="O53" s="227"/>
    </row>
    <row r="54" spans="1:15" s="229" customFormat="1" ht="12.75" customHeight="1">
      <c r="A54" s="234" t="s">
        <v>219</v>
      </c>
      <c r="B54" s="230"/>
      <c r="C54" s="230"/>
      <c r="D54" s="230"/>
      <c r="E54" s="233"/>
      <c r="F54" s="230"/>
      <c r="I54" s="232" t="s">
        <v>218</v>
      </c>
      <c r="J54" s="231"/>
      <c r="K54" s="230"/>
      <c r="L54" s="230"/>
      <c r="M54" s="230"/>
      <c r="N54" s="230"/>
      <c r="O54" s="230"/>
    </row>
    <row r="55" spans="1:15" ht="13.5">
      <c r="A55" s="227"/>
      <c r="B55" s="227"/>
      <c r="C55" s="227"/>
      <c r="D55" s="227"/>
      <c r="E55" s="227"/>
      <c r="F55" s="227"/>
      <c r="G55" s="227"/>
      <c r="H55" s="227"/>
      <c r="I55" s="227"/>
      <c r="J55" s="228"/>
      <c r="K55" s="227"/>
      <c r="L55" s="227"/>
      <c r="M55" s="227"/>
      <c r="N55" s="227"/>
      <c r="O55" s="227"/>
    </row>
    <row r="56" spans="1:15" ht="13.5">
      <c r="A56" s="227"/>
      <c r="B56" s="227"/>
      <c r="C56" s="227"/>
      <c r="D56" s="227"/>
      <c r="E56" s="227"/>
      <c r="F56" s="227"/>
      <c r="G56" s="227"/>
      <c r="H56" s="227"/>
      <c r="I56" s="227"/>
      <c r="J56" s="228"/>
      <c r="K56" s="227"/>
      <c r="L56" s="227"/>
      <c r="M56" s="227"/>
      <c r="N56" s="227"/>
      <c r="O56" s="227"/>
    </row>
    <row r="57" spans="1:15" ht="13.5">
      <c r="A57" s="227"/>
      <c r="B57" s="227"/>
      <c r="C57" s="227"/>
      <c r="D57" s="227"/>
      <c r="E57" s="227"/>
      <c r="F57" s="227"/>
      <c r="G57" s="227"/>
      <c r="H57" s="227"/>
      <c r="I57" s="227"/>
      <c r="J57" s="228"/>
      <c r="K57" s="227"/>
      <c r="L57" s="227"/>
      <c r="M57" s="227"/>
      <c r="N57" s="227"/>
      <c r="O57" s="227"/>
    </row>
    <row r="58" spans="1:15" ht="13.5">
      <c r="A58" s="227"/>
      <c r="B58" s="227"/>
      <c r="C58" s="227"/>
      <c r="D58" s="227"/>
      <c r="E58" s="227"/>
      <c r="F58" s="227"/>
      <c r="G58" s="227"/>
      <c r="H58" s="227"/>
      <c r="I58" s="227"/>
      <c r="J58" s="228"/>
      <c r="K58" s="227"/>
      <c r="L58" s="227"/>
      <c r="M58" s="227"/>
      <c r="N58" s="227"/>
      <c r="O58" s="227"/>
    </row>
    <row r="59" spans="1:15" ht="13.5">
      <c r="A59" s="227"/>
      <c r="B59" s="227"/>
      <c r="C59" s="227"/>
      <c r="D59" s="227"/>
      <c r="E59" s="227"/>
      <c r="F59" s="227"/>
      <c r="G59" s="227"/>
      <c r="H59" s="227"/>
      <c r="I59" s="227"/>
      <c r="J59" s="228"/>
      <c r="K59" s="227"/>
      <c r="L59" s="227"/>
      <c r="M59" s="227"/>
      <c r="N59" s="227"/>
      <c r="O59" s="227"/>
    </row>
    <row r="60" spans="1:15" ht="13.5">
      <c r="A60" s="227"/>
      <c r="B60" s="227"/>
      <c r="C60" s="227"/>
      <c r="D60" s="227"/>
      <c r="E60" s="227"/>
      <c r="F60" s="227"/>
      <c r="G60" s="227"/>
      <c r="H60" s="227"/>
      <c r="I60" s="227"/>
      <c r="J60" s="228"/>
      <c r="K60" s="227"/>
      <c r="L60" s="227"/>
      <c r="M60" s="227"/>
      <c r="N60" s="227"/>
      <c r="O60" s="227"/>
    </row>
    <row r="61" spans="1:15" ht="13.5">
      <c r="A61" s="227"/>
      <c r="B61" s="227"/>
      <c r="C61" s="227"/>
      <c r="D61" s="227"/>
      <c r="E61" s="227"/>
      <c r="F61" s="227"/>
      <c r="G61" s="227"/>
      <c r="H61" s="227"/>
      <c r="I61" s="227"/>
      <c r="J61" s="228"/>
      <c r="K61" s="227"/>
      <c r="L61" s="227"/>
      <c r="M61" s="227"/>
      <c r="N61" s="227"/>
      <c r="O61" s="227"/>
    </row>
    <row r="62" spans="1:15" ht="13.5">
      <c r="A62" s="227"/>
      <c r="B62" s="227"/>
      <c r="C62" s="227"/>
      <c r="D62" s="227"/>
      <c r="E62" s="227"/>
      <c r="F62" s="227"/>
      <c r="G62" s="227"/>
      <c r="H62" s="227"/>
      <c r="I62" s="227"/>
      <c r="J62" s="228"/>
      <c r="K62" s="227"/>
      <c r="L62" s="227"/>
      <c r="M62" s="227"/>
      <c r="N62" s="227"/>
      <c r="O62" s="227"/>
    </row>
    <row r="63" spans="1:15" ht="13.5">
      <c r="A63" s="227"/>
      <c r="B63" s="227"/>
      <c r="C63" s="227"/>
      <c r="D63" s="227"/>
      <c r="E63" s="227"/>
      <c r="F63" s="227"/>
      <c r="G63" s="227"/>
      <c r="H63" s="227"/>
      <c r="I63" s="227"/>
      <c r="J63" s="228"/>
      <c r="K63" s="227"/>
      <c r="L63" s="227"/>
      <c r="M63" s="227"/>
      <c r="N63" s="227"/>
      <c r="O63" s="227"/>
    </row>
    <row r="64" spans="1:15" ht="13.5">
      <c r="A64" s="227"/>
      <c r="B64" s="227"/>
      <c r="C64" s="227"/>
      <c r="D64" s="227"/>
      <c r="E64" s="227"/>
      <c r="F64" s="227"/>
      <c r="G64" s="227"/>
      <c r="H64" s="227"/>
      <c r="I64" s="227"/>
      <c r="J64" s="228"/>
      <c r="K64" s="227"/>
      <c r="L64" s="227"/>
      <c r="M64" s="227"/>
      <c r="N64" s="227"/>
      <c r="O64" s="227"/>
    </row>
  </sheetData>
  <sheetProtection/>
  <mergeCells count="10">
    <mergeCell ref="D3:D4"/>
    <mergeCell ref="E3:E4"/>
    <mergeCell ref="A53:D53"/>
    <mergeCell ref="H2:I2"/>
    <mergeCell ref="A5:A14"/>
    <mergeCell ref="A15:A52"/>
    <mergeCell ref="B5:B45"/>
    <mergeCell ref="B46:B52"/>
    <mergeCell ref="G3:I3"/>
    <mergeCell ref="C3:C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1">
      <selection activeCell="I1" sqref="I1"/>
    </sheetView>
  </sheetViews>
  <sheetFormatPr defaultColWidth="8.796875" defaultRowHeight="16.5" customHeight="1"/>
  <cols>
    <col min="1" max="1" width="14.19921875" style="69" customWidth="1"/>
    <col min="2" max="2" width="4.69921875" style="69" customWidth="1"/>
    <col min="3" max="3" width="23" style="69" customWidth="1"/>
    <col min="4" max="4" width="7.19921875" style="292" customWidth="1"/>
    <col min="5" max="5" width="7.19921875" style="69" customWidth="1"/>
    <col min="6" max="6" width="7.3984375" style="69" customWidth="1"/>
    <col min="7" max="7" width="7.19921875" style="69" customWidth="1"/>
    <col min="8" max="8" width="8.19921875" style="69" customWidth="1"/>
    <col min="9" max="9" width="7.5" style="69" customWidth="1"/>
    <col min="10" max="16384" width="9" style="69" customWidth="1"/>
  </cols>
  <sheetData>
    <row r="1" spans="1:7" s="65" customFormat="1" ht="15" customHeight="1">
      <c r="A1" s="54" t="s">
        <v>434</v>
      </c>
      <c r="B1" s="89"/>
      <c r="C1" s="89"/>
      <c r="D1" s="323"/>
      <c r="E1" s="89"/>
      <c r="F1" s="89"/>
      <c r="G1" s="89"/>
    </row>
    <row r="2" spans="1:9" ht="12.75" customHeight="1" thickBot="1">
      <c r="A2" s="3"/>
      <c r="B2" s="88"/>
      <c r="C2" s="88"/>
      <c r="D2" s="322"/>
      <c r="E2" s="87"/>
      <c r="F2" s="87"/>
      <c r="G2" s="87"/>
      <c r="H2" s="662" t="s">
        <v>433</v>
      </c>
      <c r="I2" s="663"/>
    </row>
    <row r="3" spans="1:9" s="19" customFormat="1" ht="16.5" customHeight="1" thickTop="1">
      <c r="A3" s="7" t="s">
        <v>432</v>
      </c>
      <c r="B3" s="659" t="s">
        <v>430</v>
      </c>
      <c r="C3" s="321"/>
      <c r="D3" s="320"/>
      <c r="E3" s="664" t="s">
        <v>429</v>
      </c>
      <c r="F3" s="664"/>
      <c r="G3" s="664"/>
      <c r="H3" s="664"/>
      <c r="I3" s="320"/>
    </row>
    <row r="4" spans="1:9" s="19" customFormat="1" ht="16.5" customHeight="1">
      <c r="A4" s="301"/>
      <c r="B4" s="660"/>
      <c r="C4" s="58" t="s">
        <v>428</v>
      </c>
      <c r="D4" s="319" t="s">
        <v>427</v>
      </c>
      <c r="E4" s="317" t="s">
        <v>426</v>
      </c>
      <c r="F4" s="318" t="s">
        <v>425</v>
      </c>
      <c r="G4" s="593" t="s">
        <v>424</v>
      </c>
      <c r="H4" s="317" t="s">
        <v>423</v>
      </c>
      <c r="I4" s="317" t="s">
        <v>422</v>
      </c>
    </row>
    <row r="5" spans="1:9" s="19" customFormat="1" ht="16.5" customHeight="1">
      <c r="A5" s="20" t="s">
        <v>421</v>
      </c>
      <c r="B5" s="661"/>
      <c r="C5" s="315"/>
      <c r="D5" s="314" t="s">
        <v>420</v>
      </c>
      <c r="E5" s="312" t="s">
        <v>418</v>
      </c>
      <c r="F5" s="313" t="s">
        <v>419</v>
      </c>
      <c r="G5" s="594"/>
      <c r="H5" s="312" t="s">
        <v>418</v>
      </c>
      <c r="I5" s="312" t="s">
        <v>417</v>
      </c>
    </row>
    <row r="6" spans="1:9" s="19" customFormat="1" ht="18" customHeight="1">
      <c r="A6" s="306" t="s">
        <v>416</v>
      </c>
      <c r="B6" s="305" t="s">
        <v>415</v>
      </c>
      <c r="C6" s="304" t="s">
        <v>414</v>
      </c>
      <c r="D6" s="311" t="s">
        <v>413</v>
      </c>
      <c r="E6" s="309" t="s">
        <v>412</v>
      </c>
      <c r="F6" s="310" t="s">
        <v>411</v>
      </c>
      <c r="G6" s="309" t="s">
        <v>410</v>
      </c>
      <c r="H6" s="308" t="s">
        <v>409</v>
      </c>
      <c r="I6" s="307" t="s">
        <v>408</v>
      </c>
    </row>
    <row r="7" spans="1:9" s="19" customFormat="1" ht="18" customHeight="1">
      <c r="A7" s="306" t="s">
        <v>407</v>
      </c>
      <c r="B7" s="305" t="s">
        <v>406</v>
      </c>
      <c r="C7" s="304" t="s">
        <v>405</v>
      </c>
      <c r="D7" s="303" t="s">
        <v>404</v>
      </c>
      <c r="E7" s="301" t="s">
        <v>403</v>
      </c>
      <c r="F7" s="302" t="s">
        <v>402</v>
      </c>
      <c r="G7" s="301" t="s">
        <v>401</v>
      </c>
      <c r="H7" s="300" t="s">
        <v>400</v>
      </c>
      <c r="I7" s="300" t="s">
        <v>399</v>
      </c>
    </row>
    <row r="8" spans="1:9" s="19" customFormat="1" ht="18" customHeight="1">
      <c r="A8" s="299" t="s">
        <v>398</v>
      </c>
      <c r="B8" s="298" t="s">
        <v>397</v>
      </c>
      <c r="C8" s="20" t="s">
        <v>396</v>
      </c>
      <c r="D8" s="297" t="s">
        <v>395</v>
      </c>
      <c r="E8" s="296" t="s">
        <v>394</v>
      </c>
      <c r="F8" s="295" t="s">
        <v>393</v>
      </c>
      <c r="G8" s="294" t="s">
        <v>392</v>
      </c>
      <c r="H8" s="180" t="s">
        <v>391</v>
      </c>
      <c r="I8" s="180" t="s">
        <v>390</v>
      </c>
    </row>
    <row r="9" spans="1:4" s="17" customFormat="1" ht="12" customHeight="1">
      <c r="A9" s="16" t="s">
        <v>389</v>
      </c>
      <c r="D9" s="293"/>
    </row>
    <row r="10" s="17" customFormat="1" ht="13.5" customHeight="1">
      <c r="D10" s="293"/>
    </row>
    <row r="11" s="17" customFormat="1" ht="16.5" customHeight="1">
      <c r="D11" s="293"/>
    </row>
    <row r="12" s="17" customFormat="1" ht="16.5" customHeight="1">
      <c r="D12" s="293"/>
    </row>
    <row r="13" spans="1:13" s="17" customFormat="1" ht="16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s="17" customFormat="1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6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6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6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6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6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6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6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6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6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6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6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6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6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6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6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6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6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6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6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6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6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6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6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6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6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6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6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6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16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16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6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6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6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6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6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6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6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6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6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6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6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6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6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6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6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6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6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6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6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6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6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6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16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6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6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6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16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6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6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6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6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6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ht="16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6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6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6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6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6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</sheetData>
  <sheetProtection/>
  <mergeCells count="4">
    <mergeCell ref="B3:B5"/>
    <mergeCell ref="G4:G5"/>
    <mergeCell ref="H2:I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15" zoomScalePageLayoutView="0" workbookViewId="0" topLeftCell="A1">
      <selection activeCell="N1" sqref="N1"/>
    </sheetView>
  </sheetViews>
  <sheetFormatPr defaultColWidth="8.796875" defaultRowHeight="16.5" customHeight="1"/>
  <cols>
    <col min="1" max="1" width="4.5" style="69" customWidth="1"/>
    <col min="2" max="2" width="7.09765625" style="69" customWidth="1"/>
    <col min="3" max="7" width="7.19921875" style="69" customWidth="1"/>
    <col min="8" max="8" width="7.09765625" style="69" customWidth="1"/>
    <col min="9" max="9" width="7.19921875" style="69" customWidth="1"/>
    <col min="10" max="10" width="4.19921875" style="69" customWidth="1"/>
    <col min="11" max="11" width="6.3984375" style="69" customWidth="1"/>
    <col min="12" max="12" width="7.5" style="69" customWidth="1"/>
    <col min="13" max="13" width="4.8984375" style="69" customWidth="1"/>
    <col min="14" max="14" width="5" style="69" customWidth="1"/>
    <col min="15" max="16384" width="9" style="69" customWidth="1"/>
  </cols>
  <sheetData>
    <row r="1" spans="1:12" s="65" customFormat="1" ht="15" customHeight="1">
      <c r="A1" s="54" t="s">
        <v>452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2.75" customHeight="1" thickBot="1">
      <c r="A2" s="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 t="s">
        <v>451</v>
      </c>
    </row>
    <row r="3" spans="1:14" s="17" customFormat="1" ht="27.75" customHeight="1" thickTop="1">
      <c r="A3" s="665" t="s">
        <v>450</v>
      </c>
      <c r="B3" s="659" t="s">
        <v>449</v>
      </c>
      <c r="C3" s="659" t="s">
        <v>448</v>
      </c>
      <c r="D3" s="659" t="s">
        <v>447</v>
      </c>
      <c r="E3" s="659" t="s">
        <v>446</v>
      </c>
      <c r="F3" s="659" t="s">
        <v>445</v>
      </c>
      <c r="G3" s="659" t="s">
        <v>444</v>
      </c>
      <c r="H3" s="659" t="s">
        <v>443</v>
      </c>
      <c r="I3" s="659" t="s">
        <v>442</v>
      </c>
      <c r="J3" s="659" t="s">
        <v>441</v>
      </c>
      <c r="K3" s="669" t="s">
        <v>440</v>
      </c>
      <c r="L3" s="669"/>
      <c r="M3" s="659" t="s">
        <v>439</v>
      </c>
      <c r="N3" s="667" t="s">
        <v>438</v>
      </c>
    </row>
    <row r="4" spans="1:14" s="17" customFormat="1" ht="27" customHeight="1">
      <c r="A4" s="666"/>
      <c r="B4" s="661"/>
      <c r="C4" s="661"/>
      <c r="D4" s="661"/>
      <c r="E4" s="661"/>
      <c r="F4" s="661"/>
      <c r="G4" s="661"/>
      <c r="H4" s="661"/>
      <c r="I4" s="670"/>
      <c r="J4" s="661"/>
      <c r="K4" s="315"/>
      <c r="L4" s="79" t="s">
        <v>437</v>
      </c>
      <c r="M4" s="661"/>
      <c r="N4" s="668"/>
    </row>
    <row r="5" spans="1:15" s="19" customFormat="1" ht="18" customHeight="1">
      <c r="A5" s="327" t="s">
        <v>384</v>
      </c>
      <c r="B5" s="326">
        <v>4810</v>
      </c>
      <c r="C5" s="326">
        <v>401.9</v>
      </c>
      <c r="D5" s="326">
        <v>1151.9</v>
      </c>
      <c r="E5" s="326">
        <v>87.6</v>
      </c>
      <c r="F5" s="326">
        <v>1170.3</v>
      </c>
      <c r="G5" s="326">
        <v>15.7</v>
      </c>
      <c r="H5" s="326">
        <v>89.8</v>
      </c>
      <c r="I5" s="326">
        <v>506.1</v>
      </c>
      <c r="J5" s="326">
        <v>99.9</v>
      </c>
      <c r="K5" s="326">
        <v>1104.9</v>
      </c>
      <c r="L5" s="326">
        <v>320</v>
      </c>
      <c r="M5" s="326">
        <v>167.9</v>
      </c>
      <c r="N5" s="325">
        <v>14</v>
      </c>
      <c r="O5" s="324"/>
    </row>
    <row r="6" spans="1:14" s="17" customFormat="1" ht="12" customHeight="1">
      <c r="A6" s="16" t="s">
        <v>436</v>
      </c>
      <c r="N6" s="7" t="s">
        <v>435</v>
      </c>
    </row>
    <row r="7" s="17" customFormat="1" ht="13.5" customHeight="1">
      <c r="G7" s="293"/>
    </row>
    <row r="8" s="17" customFormat="1" ht="16.5" customHeight="1">
      <c r="G8" s="293"/>
    </row>
    <row r="9" s="17" customFormat="1" ht="16.5" customHeight="1">
      <c r="G9" s="293"/>
    </row>
    <row r="10" spans="3:11" s="17" customFormat="1" ht="16.5" customHeight="1">
      <c r="C10" s="69"/>
      <c r="D10" s="69"/>
      <c r="E10" s="69"/>
      <c r="F10" s="69"/>
      <c r="G10" s="292"/>
      <c r="H10" s="69"/>
      <c r="I10" s="69"/>
      <c r="J10" s="69"/>
      <c r="K10" s="69"/>
    </row>
    <row r="11" spans="3:11" s="17" customFormat="1" ht="16.5" customHeight="1">
      <c r="C11" s="69"/>
      <c r="D11" s="69"/>
      <c r="E11" s="69"/>
      <c r="F11" s="69"/>
      <c r="G11" s="292"/>
      <c r="H11" s="69"/>
      <c r="I11" s="69"/>
      <c r="J11" s="69"/>
      <c r="K11" s="69"/>
    </row>
    <row r="12" ht="16.5" customHeight="1">
      <c r="G12" s="292"/>
    </row>
  </sheetData>
  <sheetProtection/>
  <mergeCells count="13">
    <mergeCell ref="H3:H4"/>
    <mergeCell ref="F3:F4"/>
    <mergeCell ref="G3:G4"/>
    <mergeCell ref="A3:A4"/>
    <mergeCell ref="B3:B4"/>
    <mergeCell ref="C3:C4"/>
    <mergeCell ref="D3:D4"/>
    <mergeCell ref="N3:N4"/>
    <mergeCell ref="K3:L3"/>
    <mergeCell ref="J3:J4"/>
    <mergeCell ref="I3:I4"/>
    <mergeCell ref="E3:E4"/>
    <mergeCell ref="M3:M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5" zoomScalePageLayoutView="0" workbookViewId="0" topLeftCell="A1">
      <selection activeCell="N2" sqref="N2"/>
    </sheetView>
  </sheetViews>
  <sheetFormatPr defaultColWidth="8.796875" defaultRowHeight="16.5" customHeight="1"/>
  <cols>
    <col min="1" max="1" width="5.69921875" style="69" customWidth="1"/>
    <col min="2" max="2" width="7.09765625" style="69" customWidth="1"/>
    <col min="3" max="3" width="6.3984375" style="69" customWidth="1"/>
    <col min="4" max="5" width="7.3984375" style="69" customWidth="1"/>
    <col min="6" max="6" width="7.59765625" style="69" customWidth="1"/>
    <col min="7" max="7" width="6.19921875" style="69" customWidth="1"/>
    <col min="8" max="8" width="6.3984375" style="69" customWidth="1"/>
    <col min="9" max="9" width="6.19921875" style="69" customWidth="1"/>
    <col min="10" max="10" width="7.59765625" style="69" customWidth="1"/>
    <col min="11" max="13" width="6.19921875" style="69" customWidth="1"/>
    <col min="14" max="16384" width="9" style="69" customWidth="1"/>
  </cols>
  <sheetData>
    <row r="1" spans="1:11" s="65" customFormat="1" ht="15" customHeight="1">
      <c r="A1" s="54" t="s">
        <v>464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ht="12.75" customHeight="1" thickBot="1">
      <c r="A2" s="3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7" t="s">
        <v>716</v>
      </c>
    </row>
    <row r="3" spans="1:13" s="335" customFormat="1" ht="45" customHeight="1" thickTop="1">
      <c r="A3" s="336" t="s">
        <v>14</v>
      </c>
      <c r="B3" s="328" t="s">
        <v>21</v>
      </c>
      <c r="C3" s="328" t="s">
        <v>463</v>
      </c>
      <c r="D3" s="328" t="s">
        <v>653</v>
      </c>
      <c r="E3" s="328" t="s">
        <v>654</v>
      </c>
      <c r="F3" s="328" t="s">
        <v>462</v>
      </c>
      <c r="G3" s="328" t="s">
        <v>655</v>
      </c>
      <c r="H3" s="328" t="s">
        <v>461</v>
      </c>
      <c r="I3" s="328" t="s">
        <v>460</v>
      </c>
      <c r="J3" s="328" t="s">
        <v>459</v>
      </c>
      <c r="K3" s="328" t="s">
        <v>458</v>
      </c>
      <c r="L3" s="84" t="s">
        <v>457</v>
      </c>
      <c r="M3" s="84" t="s">
        <v>183</v>
      </c>
    </row>
    <row r="4" spans="1:13" s="19" customFormat="1" ht="18" customHeight="1">
      <c r="A4" s="107" t="s">
        <v>384</v>
      </c>
      <c r="B4" s="101">
        <v>5320</v>
      </c>
      <c r="C4" s="334">
        <v>2864</v>
      </c>
      <c r="D4" s="101">
        <v>360</v>
      </c>
      <c r="E4" s="334">
        <v>391</v>
      </c>
      <c r="F4" s="101">
        <v>117</v>
      </c>
      <c r="G4" s="334">
        <v>50</v>
      </c>
      <c r="H4" s="101">
        <v>1063</v>
      </c>
      <c r="I4" s="334">
        <v>70</v>
      </c>
      <c r="J4" s="101">
        <v>297</v>
      </c>
      <c r="K4" s="334">
        <v>1</v>
      </c>
      <c r="L4" s="101">
        <v>106</v>
      </c>
      <c r="M4" s="333">
        <v>1</v>
      </c>
    </row>
    <row r="5" spans="1:13" s="19" customFormat="1" ht="18" customHeight="1">
      <c r="A5" s="10" t="s">
        <v>456</v>
      </c>
      <c r="B5" s="332">
        <v>100</v>
      </c>
      <c r="C5" s="332">
        <v>53.8</v>
      </c>
      <c r="D5" s="332">
        <v>6.8</v>
      </c>
      <c r="E5" s="332">
        <v>7.4</v>
      </c>
      <c r="F5" s="332">
        <v>2.2</v>
      </c>
      <c r="G5" s="332">
        <v>0.9</v>
      </c>
      <c r="H5" s="332">
        <v>20</v>
      </c>
      <c r="I5" s="332">
        <v>1.3</v>
      </c>
      <c r="J5" s="332">
        <v>5.6</v>
      </c>
      <c r="K5" s="332">
        <v>0</v>
      </c>
      <c r="L5" s="332">
        <v>2</v>
      </c>
      <c r="M5" s="331">
        <v>0</v>
      </c>
    </row>
    <row r="6" spans="1:13" s="17" customFormat="1" ht="12" customHeight="1">
      <c r="A6" s="16" t="s">
        <v>455</v>
      </c>
      <c r="M6" s="7" t="s">
        <v>454</v>
      </c>
    </row>
    <row r="7" spans="10:13" s="17" customFormat="1" ht="12" customHeight="1">
      <c r="J7" s="52"/>
      <c r="K7" s="6"/>
      <c r="M7" s="7" t="s">
        <v>453</v>
      </c>
    </row>
    <row r="8" s="17" customFormat="1" ht="13.5" customHeight="1"/>
    <row r="9" s="17" customFormat="1" ht="13.5" customHeight="1"/>
    <row r="10" s="17" customFormat="1" ht="13.5" customHeight="1">
      <c r="B10" s="330"/>
    </row>
    <row r="11" s="17" customFormat="1" ht="13.5" customHeight="1">
      <c r="G11" s="293"/>
    </row>
    <row r="12" s="17" customFormat="1" ht="16.5" customHeight="1">
      <c r="G12" s="293"/>
    </row>
    <row r="13" s="17" customFormat="1" ht="16.5" customHeight="1">
      <c r="G13" s="293"/>
    </row>
    <row r="14" s="17" customFormat="1" ht="16.5" customHeight="1">
      <c r="G14" s="293"/>
    </row>
    <row r="15" s="17" customFormat="1" ht="16.5" customHeight="1">
      <c r="G15" s="293"/>
    </row>
    <row r="16" ht="16.5" customHeight="1">
      <c r="G16" s="292"/>
    </row>
    <row r="17" ht="16.5" customHeight="1">
      <c r="G17" s="292"/>
    </row>
    <row r="18" ht="16.5" customHeight="1">
      <c r="G18" s="292"/>
    </row>
    <row r="26" ht="16.5" customHeight="1">
      <c r="K26" s="329"/>
    </row>
    <row r="27" ht="16.5" customHeight="1">
      <c r="K27" s="3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F1" sqref="F1"/>
    </sheetView>
  </sheetViews>
  <sheetFormatPr defaultColWidth="8.796875" defaultRowHeight="16.5" customHeight="1"/>
  <cols>
    <col min="1" max="1" width="10.09765625" style="69" customWidth="1"/>
    <col min="2" max="6" width="15.3984375" style="69" customWidth="1"/>
    <col min="7" max="16384" width="9" style="69" customWidth="1"/>
  </cols>
  <sheetData>
    <row r="1" spans="1:7" ht="15" customHeight="1">
      <c r="A1" s="54" t="s">
        <v>475</v>
      </c>
      <c r="B1" s="342"/>
      <c r="C1" s="87"/>
      <c r="D1" s="87"/>
      <c r="E1" s="87"/>
      <c r="G1" s="87"/>
    </row>
    <row r="2" spans="1:7" ht="12.75" customHeight="1" thickBot="1">
      <c r="A2" s="3"/>
      <c r="B2" s="341"/>
      <c r="C2" s="88"/>
      <c r="D2" s="88"/>
      <c r="E2" s="88"/>
      <c r="F2" s="5" t="s">
        <v>474</v>
      </c>
      <c r="G2" s="87"/>
    </row>
    <row r="3" spans="1:7" s="19" customFormat="1" ht="16.5" customHeight="1" thickTop="1">
      <c r="A3" s="24" t="s">
        <v>473</v>
      </c>
      <c r="B3" s="468" t="s">
        <v>472</v>
      </c>
      <c r="C3" s="467" t="s">
        <v>471</v>
      </c>
      <c r="D3" s="468" t="s">
        <v>470</v>
      </c>
      <c r="E3" s="467" t="s">
        <v>469</v>
      </c>
      <c r="F3" s="466" t="s">
        <v>468</v>
      </c>
      <c r="G3" s="32"/>
    </row>
    <row r="4" spans="1:7" s="19" customFormat="1" ht="16.5" customHeight="1">
      <c r="A4" s="339" t="s">
        <v>467</v>
      </c>
      <c r="B4" s="465" t="s">
        <v>205</v>
      </c>
      <c r="C4" s="464" t="s">
        <v>466</v>
      </c>
      <c r="D4" s="465" t="s">
        <v>466</v>
      </c>
      <c r="E4" s="464" t="s">
        <v>466</v>
      </c>
      <c r="F4" s="463" t="s">
        <v>466</v>
      </c>
      <c r="G4" s="32"/>
    </row>
    <row r="5" spans="1:7" s="19" customFormat="1" ht="19.5" customHeight="1">
      <c r="A5" s="442">
        <v>24</v>
      </c>
      <c r="B5" s="440">
        <v>4743.3</v>
      </c>
      <c r="C5" s="440">
        <v>145</v>
      </c>
      <c r="D5" s="440">
        <v>2042.1</v>
      </c>
      <c r="E5" s="440">
        <v>2200.9</v>
      </c>
      <c r="F5" s="462">
        <v>355.3</v>
      </c>
      <c r="G5" s="338"/>
    </row>
    <row r="6" spans="1:7" s="19" customFormat="1" ht="19.5" customHeight="1">
      <c r="A6" s="438">
        <v>25</v>
      </c>
      <c r="B6" s="436">
        <v>4743.3</v>
      </c>
      <c r="C6" s="436">
        <v>145</v>
      </c>
      <c r="D6" s="436">
        <v>2042.1</v>
      </c>
      <c r="E6" s="436">
        <v>2200.9</v>
      </c>
      <c r="F6" s="461">
        <v>355.3</v>
      </c>
      <c r="G6" s="338"/>
    </row>
    <row r="7" spans="1:7" s="19" customFormat="1" ht="19.5" customHeight="1">
      <c r="A7" s="434">
        <v>26</v>
      </c>
      <c r="B7" s="432">
        <v>4743.3</v>
      </c>
      <c r="C7" s="432">
        <v>145</v>
      </c>
      <c r="D7" s="432">
        <v>2042.1</v>
      </c>
      <c r="E7" s="432">
        <v>2200.9</v>
      </c>
      <c r="F7" s="460">
        <v>355.3</v>
      </c>
      <c r="G7" s="338"/>
    </row>
    <row r="8" spans="1:7" s="17" customFormat="1" ht="12" customHeight="1">
      <c r="A8" s="16" t="s">
        <v>465</v>
      </c>
      <c r="F8" s="7" t="s">
        <v>435</v>
      </c>
      <c r="G8" s="37"/>
    </row>
    <row r="9" s="17" customFormat="1" ht="13.5" customHeight="1">
      <c r="G9" s="37"/>
    </row>
    <row r="10" s="17" customFormat="1" ht="13.5" customHeight="1"/>
    <row r="11" s="17" customFormat="1" ht="13.5" customHeight="1">
      <c r="B11" s="337"/>
    </row>
    <row r="12" s="17" customFormat="1" ht="13.5" customHeight="1"/>
    <row r="13" s="17" customFormat="1" ht="16.5" customHeight="1"/>
    <row r="14" s="17" customFormat="1" ht="16.5" customHeight="1"/>
    <row r="15" s="17" customFormat="1" ht="16.5" customHeight="1"/>
    <row r="16" s="17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zoomScalePageLayoutView="0" workbookViewId="0" topLeftCell="A1">
      <selection activeCell="K1" sqref="K1"/>
    </sheetView>
  </sheetViews>
  <sheetFormatPr defaultColWidth="8.796875" defaultRowHeight="13.5" customHeight="1"/>
  <cols>
    <col min="1" max="1" width="6.09765625" style="6" customWidth="1"/>
    <col min="2" max="2" width="9.09765625" style="6" customWidth="1"/>
    <col min="3" max="3" width="9.69921875" style="6" customWidth="1"/>
    <col min="4" max="4" width="6.59765625" style="6" customWidth="1"/>
    <col min="5" max="5" width="8.59765625" style="6" customWidth="1"/>
    <col min="6" max="6" width="6.59765625" style="6" customWidth="1"/>
    <col min="7" max="9" width="8.8984375" style="6" customWidth="1"/>
    <col min="10" max="10" width="6.59765625" style="6" customWidth="1"/>
    <col min="11" max="11" width="8.59765625" style="6" customWidth="1"/>
    <col min="12" max="16384" width="9" style="6" customWidth="1"/>
  </cols>
  <sheetData>
    <row r="1" spans="1:11" s="18" customFormat="1" ht="42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="21" customFormat="1" ht="15" customHeight="1"/>
    <row r="3" spans="1:12" s="29" customFormat="1" ht="15" customHeight="1">
      <c r="A3" s="54" t="s">
        <v>13</v>
      </c>
      <c r="B3" s="28"/>
      <c r="C3" s="28"/>
      <c r="D3" s="28"/>
      <c r="E3" s="28"/>
      <c r="G3" s="28"/>
      <c r="H3" s="28"/>
      <c r="I3" s="28"/>
      <c r="L3" s="28"/>
    </row>
    <row r="4" spans="1:12" s="19" customFormat="1" ht="12.75" customHeight="1" thickBot="1">
      <c r="A4" s="3"/>
      <c r="B4" s="30"/>
      <c r="C4" s="30"/>
      <c r="D4" s="30"/>
      <c r="E4" s="30"/>
      <c r="F4" s="30"/>
      <c r="G4" s="30"/>
      <c r="H4" s="30"/>
      <c r="I4" s="30"/>
      <c r="J4" s="31"/>
      <c r="K4" s="5" t="s">
        <v>57</v>
      </c>
      <c r="L4" s="32"/>
    </row>
    <row r="5" spans="1:12" s="17" customFormat="1" ht="16.5" customHeight="1" thickTop="1">
      <c r="A5" s="33" t="s">
        <v>14</v>
      </c>
      <c r="B5" s="34" t="s">
        <v>15</v>
      </c>
      <c r="C5" s="35"/>
      <c r="D5" s="34" t="s">
        <v>16</v>
      </c>
      <c r="E5" s="35"/>
      <c r="F5" s="34" t="s">
        <v>17</v>
      </c>
      <c r="G5" s="35"/>
      <c r="H5" s="34" t="s">
        <v>18</v>
      </c>
      <c r="I5" s="35"/>
      <c r="J5" s="34" t="s">
        <v>19</v>
      </c>
      <c r="K5" s="36"/>
      <c r="L5" s="37"/>
    </row>
    <row r="6" spans="1:12" s="17" customFormat="1" ht="16.5" customHeight="1">
      <c r="A6" s="38" t="s">
        <v>20</v>
      </c>
      <c r="B6" s="39" t="s">
        <v>45</v>
      </c>
      <c r="C6" s="40" t="s">
        <v>46</v>
      </c>
      <c r="D6" s="39" t="s">
        <v>45</v>
      </c>
      <c r="E6" s="40" t="s">
        <v>46</v>
      </c>
      <c r="F6" s="39" t="s">
        <v>45</v>
      </c>
      <c r="G6" s="40" t="s">
        <v>46</v>
      </c>
      <c r="H6" s="39" t="s">
        <v>45</v>
      </c>
      <c r="I6" s="40" t="s">
        <v>46</v>
      </c>
      <c r="J6" s="39" t="s">
        <v>45</v>
      </c>
      <c r="K6" s="41" t="s">
        <v>46</v>
      </c>
      <c r="L6" s="37"/>
    </row>
    <row r="7" spans="1:12" s="17" customFormat="1" ht="16.5" customHeight="1">
      <c r="A7" s="42" t="s">
        <v>21</v>
      </c>
      <c r="B7" s="43">
        <f aca="true" t="shared" si="0" ref="B7:K7">SUM(B9:B31)</f>
        <v>11870062</v>
      </c>
      <c r="C7" s="43">
        <f t="shared" si="0"/>
        <v>101786314</v>
      </c>
      <c r="D7" s="43">
        <f t="shared" si="0"/>
        <v>183133</v>
      </c>
      <c r="E7" s="43">
        <f t="shared" si="0"/>
        <v>5922474</v>
      </c>
      <c r="F7" s="43">
        <f t="shared" si="0"/>
        <v>876775</v>
      </c>
      <c r="G7" s="43">
        <f t="shared" si="0"/>
        <v>20901002</v>
      </c>
      <c r="H7" s="43">
        <f t="shared" si="0"/>
        <v>10603481</v>
      </c>
      <c r="I7" s="43">
        <f t="shared" si="0"/>
        <v>69335060</v>
      </c>
      <c r="J7" s="43">
        <f t="shared" si="0"/>
        <v>206673</v>
      </c>
      <c r="K7" s="44">
        <f t="shared" si="0"/>
        <v>5627778</v>
      </c>
      <c r="L7" s="37"/>
    </row>
    <row r="8" spans="1:11" s="17" customFormat="1" ht="9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2" s="17" customFormat="1" ht="16.5" customHeight="1">
      <c r="A9" s="45" t="s">
        <v>22</v>
      </c>
      <c r="B9" s="46">
        <f aca="true" t="shared" si="1" ref="B9:B31">SUM(D9,F9,H9,J9)</f>
        <v>1045764</v>
      </c>
      <c r="C9" s="46">
        <f aca="true" t="shared" si="2" ref="C9:C31">SUM(E9,G9,I9,K9)</f>
        <v>9663662</v>
      </c>
      <c r="D9" s="46">
        <v>7601</v>
      </c>
      <c r="E9" s="46">
        <v>254034</v>
      </c>
      <c r="F9" s="46">
        <v>74557</v>
      </c>
      <c r="G9" s="46">
        <v>1734931</v>
      </c>
      <c r="H9" s="46">
        <v>946116</v>
      </c>
      <c r="I9" s="46">
        <v>7213571</v>
      </c>
      <c r="J9" s="46">
        <v>17490</v>
      </c>
      <c r="K9" s="47">
        <v>461126</v>
      </c>
      <c r="L9" s="15"/>
    </row>
    <row r="10" spans="1:11" s="17" customFormat="1" ht="16.5" customHeight="1">
      <c r="A10" s="42" t="s">
        <v>23</v>
      </c>
      <c r="B10" s="43">
        <f t="shared" si="1"/>
        <v>175184</v>
      </c>
      <c r="C10" s="43">
        <f t="shared" si="2"/>
        <v>2771765</v>
      </c>
      <c r="D10" s="43">
        <v>10279</v>
      </c>
      <c r="E10" s="43">
        <v>399735</v>
      </c>
      <c r="F10" s="43">
        <v>24879</v>
      </c>
      <c r="G10" s="43">
        <v>833703</v>
      </c>
      <c r="H10" s="43">
        <v>130068</v>
      </c>
      <c r="I10" s="43">
        <v>1304264</v>
      </c>
      <c r="J10" s="43">
        <v>9958</v>
      </c>
      <c r="K10" s="44">
        <v>234063</v>
      </c>
    </row>
    <row r="11" spans="1:11" s="17" customFormat="1" ht="16.5" customHeight="1">
      <c r="A11" s="42" t="s">
        <v>24</v>
      </c>
      <c r="B11" s="43">
        <f t="shared" si="1"/>
        <v>195150</v>
      </c>
      <c r="C11" s="43">
        <f t="shared" si="2"/>
        <v>2992615</v>
      </c>
      <c r="D11" s="43">
        <v>5151</v>
      </c>
      <c r="E11" s="43">
        <v>161891</v>
      </c>
      <c r="F11" s="43">
        <v>21160</v>
      </c>
      <c r="G11" s="43">
        <v>794616</v>
      </c>
      <c r="H11" s="43">
        <v>157402</v>
      </c>
      <c r="I11" s="43">
        <v>1715923</v>
      </c>
      <c r="J11" s="43">
        <v>11437</v>
      </c>
      <c r="K11" s="44">
        <v>320185</v>
      </c>
    </row>
    <row r="12" spans="1:11" s="17" customFormat="1" ht="16.5" customHeight="1">
      <c r="A12" s="42" t="s">
        <v>25</v>
      </c>
      <c r="B12" s="43">
        <f t="shared" si="1"/>
        <v>305112</v>
      </c>
      <c r="C12" s="43">
        <f t="shared" si="2"/>
        <v>4397218</v>
      </c>
      <c r="D12" s="43">
        <f>13946+480</f>
        <v>14426</v>
      </c>
      <c r="E12" s="43">
        <f>515914+14309</f>
        <v>530223</v>
      </c>
      <c r="F12" s="43">
        <f>47903-480</f>
        <v>47423</v>
      </c>
      <c r="G12" s="43">
        <f>1531883-14309</f>
        <v>1517574</v>
      </c>
      <c r="H12" s="43">
        <v>223056</v>
      </c>
      <c r="I12" s="43">
        <v>1871415</v>
      </c>
      <c r="J12" s="43">
        <v>20207</v>
      </c>
      <c r="K12" s="44">
        <v>478006</v>
      </c>
    </row>
    <row r="13" spans="1:11" s="17" customFormat="1" ht="16.5" customHeight="1">
      <c r="A13" s="42" t="s">
        <v>26</v>
      </c>
      <c r="B13" s="43">
        <f t="shared" si="1"/>
        <v>355519</v>
      </c>
      <c r="C13" s="43">
        <f t="shared" si="2"/>
        <v>3361398</v>
      </c>
      <c r="D13" s="43">
        <v>4257</v>
      </c>
      <c r="E13" s="43">
        <v>126393</v>
      </c>
      <c r="F13" s="43">
        <v>50614</v>
      </c>
      <c r="G13" s="43">
        <v>1329975</v>
      </c>
      <c r="H13" s="43">
        <v>295418</v>
      </c>
      <c r="I13" s="43">
        <v>1776848</v>
      </c>
      <c r="J13" s="43">
        <v>5230</v>
      </c>
      <c r="K13" s="44">
        <v>128182</v>
      </c>
    </row>
    <row r="14" spans="1:11" s="17" customFormat="1" ht="16.5" customHeight="1">
      <c r="A14" s="42" t="s">
        <v>27</v>
      </c>
      <c r="B14" s="43">
        <f t="shared" si="1"/>
        <v>207440</v>
      </c>
      <c r="C14" s="43">
        <f t="shared" si="2"/>
        <v>1949950</v>
      </c>
      <c r="D14" s="43">
        <v>8173</v>
      </c>
      <c r="E14" s="43">
        <v>202203</v>
      </c>
      <c r="F14" s="43">
        <v>26093</v>
      </c>
      <c r="G14" s="43">
        <v>650948</v>
      </c>
      <c r="H14" s="43">
        <v>170893</v>
      </c>
      <c r="I14" s="43">
        <v>1041374</v>
      </c>
      <c r="J14" s="43">
        <v>2281</v>
      </c>
      <c r="K14" s="44">
        <v>55425</v>
      </c>
    </row>
    <row r="15" spans="1:11" s="17" customFormat="1" ht="16.5" customHeight="1">
      <c r="A15" s="42" t="s">
        <v>28</v>
      </c>
      <c r="B15" s="43">
        <f t="shared" si="1"/>
        <v>258495</v>
      </c>
      <c r="C15" s="43">
        <f t="shared" si="2"/>
        <v>2627896</v>
      </c>
      <c r="D15" s="43">
        <v>6548</v>
      </c>
      <c r="E15" s="43">
        <v>251841</v>
      </c>
      <c r="F15" s="43">
        <v>21316</v>
      </c>
      <c r="G15" s="43">
        <v>547684</v>
      </c>
      <c r="H15" s="43">
        <v>228526</v>
      </c>
      <c r="I15" s="43">
        <v>1788678</v>
      </c>
      <c r="J15" s="43">
        <v>2105</v>
      </c>
      <c r="K15" s="44">
        <v>39693</v>
      </c>
    </row>
    <row r="16" spans="1:11" s="17" customFormat="1" ht="16.5" customHeight="1">
      <c r="A16" s="42" t="s">
        <v>29</v>
      </c>
      <c r="B16" s="43">
        <f t="shared" si="1"/>
        <v>295660</v>
      </c>
      <c r="C16" s="43">
        <f t="shared" si="2"/>
        <v>2940876</v>
      </c>
      <c r="D16" s="43">
        <v>6574</v>
      </c>
      <c r="E16" s="43">
        <v>184040</v>
      </c>
      <c r="F16" s="43">
        <v>26716</v>
      </c>
      <c r="G16" s="43">
        <v>624217</v>
      </c>
      <c r="H16" s="43">
        <v>252866</v>
      </c>
      <c r="I16" s="43">
        <v>1922958</v>
      </c>
      <c r="J16" s="43">
        <v>9504</v>
      </c>
      <c r="K16" s="44">
        <v>209661</v>
      </c>
    </row>
    <row r="17" spans="1:11" s="17" customFormat="1" ht="16.5" customHeight="1">
      <c r="A17" s="42" t="s">
        <v>30</v>
      </c>
      <c r="B17" s="43">
        <f t="shared" si="1"/>
        <v>390802</v>
      </c>
      <c r="C17" s="43">
        <f t="shared" si="2"/>
        <v>5588636</v>
      </c>
      <c r="D17" s="43">
        <v>9839</v>
      </c>
      <c r="E17" s="43">
        <v>327247</v>
      </c>
      <c r="F17" s="43">
        <v>54758</v>
      </c>
      <c r="G17" s="43">
        <v>1718411</v>
      </c>
      <c r="H17" s="43">
        <v>310102</v>
      </c>
      <c r="I17" s="43">
        <v>2992248</v>
      </c>
      <c r="J17" s="43">
        <v>16103</v>
      </c>
      <c r="K17" s="44">
        <v>550730</v>
      </c>
    </row>
    <row r="18" spans="1:11" s="17" customFormat="1" ht="16.5" customHeight="1">
      <c r="A18" s="42" t="s">
        <v>31</v>
      </c>
      <c r="B18" s="43">
        <f t="shared" si="1"/>
        <v>380429</v>
      </c>
      <c r="C18" s="43">
        <f t="shared" si="2"/>
        <v>3641412</v>
      </c>
      <c r="D18" s="43">
        <v>14639</v>
      </c>
      <c r="E18" s="43">
        <v>439681</v>
      </c>
      <c r="F18" s="43">
        <v>25935</v>
      </c>
      <c r="G18" s="43">
        <v>740737</v>
      </c>
      <c r="H18" s="43">
        <v>328188</v>
      </c>
      <c r="I18" s="43">
        <v>2074557</v>
      </c>
      <c r="J18" s="43">
        <v>11667</v>
      </c>
      <c r="K18" s="44">
        <v>386437</v>
      </c>
    </row>
    <row r="19" spans="1:11" s="17" customFormat="1" ht="16.5" customHeight="1">
      <c r="A19" s="42" t="s">
        <v>32</v>
      </c>
      <c r="B19" s="43">
        <f t="shared" si="1"/>
        <v>355183</v>
      </c>
      <c r="C19" s="43">
        <f t="shared" si="2"/>
        <v>2179976</v>
      </c>
      <c r="D19" s="43">
        <v>882</v>
      </c>
      <c r="E19" s="43">
        <v>35464</v>
      </c>
      <c r="F19" s="43">
        <v>21416</v>
      </c>
      <c r="G19" s="43">
        <v>466090</v>
      </c>
      <c r="H19" s="43">
        <v>331575</v>
      </c>
      <c r="I19" s="43">
        <v>1618175</v>
      </c>
      <c r="J19" s="43">
        <v>1310</v>
      </c>
      <c r="K19" s="44">
        <v>60247</v>
      </c>
    </row>
    <row r="20" spans="1:11" s="17" customFormat="1" ht="16.5" customHeight="1">
      <c r="A20" s="42" t="s">
        <v>33</v>
      </c>
      <c r="B20" s="43">
        <f t="shared" si="1"/>
        <v>851361</v>
      </c>
      <c r="C20" s="43">
        <f t="shared" si="2"/>
        <v>7510761</v>
      </c>
      <c r="D20" s="43">
        <f>17630+3559</f>
        <v>21189</v>
      </c>
      <c r="E20" s="43">
        <f>527683+98040</f>
        <v>625723</v>
      </c>
      <c r="F20" s="43">
        <f>43163-3559</f>
        <v>39604</v>
      </c>
      <c r="G20" s="43">
        <f>1168900-98040</f>
        <v>1070860</v>
      </c>
      <c r="H20" s="43">
        <v>774206</v>
      </c>
      <c r="I20" s="43">
        <v>5270827</v>
      </c>
      <c r="J20" s="43">
        <v>16362</v>
      </c>
      <c r="K20" s="44">
        <v>543351</v>
      </c>
    </row>
    <row r="21" spans="1:11" s="17" customFormat="1" ht="16.5" customHeight="1">
      <c r="A21" s="42" t="s">
        <v>34</v>
      </c>
      <c r="B21" s="43">
        <f t="shared" si="1"/>
        <v>1184555</v>
      </c>
      <c r="C21" s="43">
        <f t="shared" si="2"/>
        <v>8184574</v>
      </c>
      <c r="D21" s="43">
        <f>10128+2907</f>
        <v>13035</v>
      </c>
      <c r="E21" s="43">
        <f>320097+71644</f>
        <v>391741</v>
      </c>
      <c r="F21" s="43">
        <f>70240-2907</f>
        <v>67333</v>
      </c>
      <c r="G21" s="43">
        <f>1110893-71644</f>
        <v>1039249</v>
      </c>
      <c r="H21" s="43">
        <v>1092272</v>
      </c>
      <c r="I21" s="43">
        <v>6436668</v>
      </c>
      <c r="J21" s="43">
        <f>5525+6390</f>
        <v>11915</v>
      </c>
      <c r="K21" s="44">
        <f>193366+123550</f>
        <v>316916</v>
      </c>
    </row>
    <row r="22" spans="1:11" s="17" customFormat="1" ht="16.5" customHeight="1">
      <c r="A22" s="42" t="s">
        <v>35</v>
      </c>
      <c r="B22" s="43">
        <f t="shared" si="1"/>
        <v>273126</v>
      </c>
      <c r="C22" s="43">
        <f t="shared" si="2"/>
        <v>2729417</v>
      </c>
      <c r="D22" s="43">
        <v>4509</v>
      </c>
      <c r="E22" s="43">
        <v>210877</v>
      </c>
      <c r="F22" s="43">
        <v>26393</v>
      </c>
      <c r="G22" s="43">
        <v>659404</v>
      </c>
      <c r="H22" s="43">
        <v>231610</v>
      </c>
      <c r="I22" s="43">
        <v>1575768</v>
      </c>
      <c r="J22" s="43">
        <v>10614</v>
      </c>
      <c r="K22" s="44">
        <v>283368</v>
      </c>
    </row>
    <row r="23" spans="1:11" s="17" customFormat="1" ht="16.5" customHeight="1">
      <c r="A23" s="42" t="s">
        <v>36</v>
      </c>
      <c r="B23" s="43">
        <f t="shared" si="1"/>
        <v>367111</v>
      </c>
      <c r="C23" s="43">
        <f t="shared" si="2"/>
        <v>2141579</v>
      </c>
      <c r="D23" s="43" t="s">
        <v>58</v>
      </c>
      <c r="E23" s="43" t="s">
        <v>58</v>
      </c>
      <c r="F23" s="43">
        <v>26403</v>
      </c>
      <c r="G23" s="43">
        <v>487688</v>
      </c>
      <c r="H23" s="43">
        <v>338380</v>
      </c>
      <c r="I23" s="43">
        <v>1571247</v>
      </c>
      <c r="J23" s="43">
        <v>2328</v>
      </c>
      <c r="K23" s="44">
        <v>82644</v>
      </c>
    </row>
    <row r="24" spans="1:11" s="17" customFormat="1" ht="16.5" customHeight="1">
      <c r="A24" s="42" t="s">
        <v>37</v>
      </c>
      <c r="B24" s="43">
        <f t="shared" si="1"/>
        <v>687425</v>
      </c>
      <c r="C24" s="43">
        <f t="shared" si="2"/>
        <v>4596446</v>
      </c>
      <c r="D24" s="43">
        <v>4327</v>
      </c>
      <c r="E24" s="43">
        <v>178337</v>
      </c>
      <c r="F24" s="43">
        <v>56665</v>
      </c>
      <c r="G24" s="43">
        <v>1054794</v>
      </c>
      <c r="H24" s="43">
        <v>620759</v>
      </c>
      <c r="I24" s="43">
        <v>3240029</v>
      </c>
      <c r="J24" s="43">
        <f>1059+4615</f>
        <v>5674</v>
      </c>
      <c r="K24" s="44">
        <f>21149+102137</f>
        <v>123286</v>
      </c>
    </row>
    <row r="25" spans="1:11" s="17" customFormat="1" ht="16.5" customHeight="1">
      <c r="A25" s="42" t="s">
        <v>38</v>
      </c>
      <c r="B25" s="43">
        <f t="shared" si="1"/>
        <v>309142</v>
      </c>
      <c r="C25" s="43">
        <f t="shared" si="2"/>
        <v>2343889</v>
      </c>
      <c r="D25" s="43">
        <f>4697+140</f>
        <v>4837</v>
      </c>
      <c r="E25" s="43">
        <f>153818+3080</f>
        <v>156898</v>
      </c>
      <c r="F25" s="43">
        <f>15601-140</f>
        <v>15461</v>
      </c>
      <c r="G25" s="43">
        <f>415521-3080</f>
        <v>412441</v>
      </c>
      <c r="H25" s="43">
        <v>283937</v>
      </c>
      <c r="I25" s="43">
        <v>1646045</v>
      </c>
      <c r="J25" s="43">
        <v>4907</v>
      </c>
      <c r="K25" s="44">
        <v>128505</v>
      </c>
    </row>
    <row r="26" spans="1:11" s="17" customFormat="1" ht="16.5" customHeight="1">
      <c r="A26" s="42" t="s">
        <v>39</v>
      </c>
      <c r="B26" s="43">
        <f t="shared" si="1"/>
        <v>372110</v>
      </c>
      <c r="C26" s="43">
        <f t="shared" si="2"/>
        <v>2951451</v>
      </c>
      <c r="D26" s="43">
        <f>692+6311</f>
        <v>7003</v>
      </c>
      <c r="E26" s="43">
        <f>15845+192333</f>
        <v>208178</v>
      </c>
      <c r="F26" s="43">
        <f>32081-6311</f>
        <v>25770</v>
      </c>
      <c r="G26" s="43">
        <f>745305-192333</f>
        <v>552972</v>
      </c>
      <c r="H26" s="43">
        <v>335772</v>
      </c>
      <c r="I26" s="43">
        <v>2133574</v>
      </c>
      <c r="J26" s="43">
        <v>3565</v>
      </c>
      <c r="K26" s="44">
        <v>56727</v>
      </c>
    </row>
    <row r="27" spans="1:11" s="17" customFormat="1" ht="16.5" customHeight="1">
      <c r="A27" s="42" t="s">
        <v>40</v>
      </c>
      <c r="B27" s="43">
        <f t="shared" si="1"/>
        <v>215084</v>
      </c>
      <c r="C27" s="43">
        <f t="shared" si="2"/>
        <v>1661377</v>
      </c>
      <c r="D27" s="43">
        <v>1049</v>
      </c>
      <c r="E27" s="43">
        <v>36055</v>
      </c>
      <c r="F27" s="43">
        <v>16368</v>
      </c>
      <c r="G27" s="43">
        <v>393996</v>
      </c>
      <c r="H27" s="43">
        <v>197667</v>
      </c>
      <c r="I27" s="43">
        <v>1231326</v>
      </c>
      <c r="J27" s="43" t="s">
        <v>58</v>
      </c>
      <c r="K27" s="44" t="s">
        <v>58</v>
      </c>
    </row>
    <row r="28" spans="1:11" s="17" customFormat="1" ht="16.5" customHeight="1">
      <c r="A28" s="42" t="s">
        <v>41</v>
      </c>
      <c r="B28" s="43">
        <f t="shared" si="1"/>
        <v>740303</v>
      </c>
      <c r="C28" s="43">
        <f t="shared" si="2"/>
        <v>5826977</v>
      </c>
      <c r="D28" s="43">
        <v>17205</v>
      </c>
      <c r="E28" s="43">
        <v>598326</v>
      </c>
      <c r="F28" s="43">
        <v>27231</v>
      </c>
      <c r="G28" s="43">
        <v>736772</v>
      </c>
      <c r="H28" s="43">
        <v>683236</v>
      </c>
      <c r="I28" s="43">
        <v>4220440</v>
      </c>
      <c r="J28" s="43">
        <v>12631</v>
      </c>
      <c r="K28" s="44">
        <v>271439</v>
      </c>
    </row>
    <row r="29" spans="1:11" s="17" customFormat="1" ht="16.5" customHeight="1">
      <c r="A29" s="42" t="s">
        <v>42</v>
      </c>
      <c r="B29" s="43">
        <f t="shared" si="1"/>
        <v>1126992</v>
      </c>
      <c r="C29" s="43">
        <f t="shared" si="2"/>
        <v>7333844</v>
      </c>
      <c r="D29" s="43">
        <v>2522</v>
      </c>
      <c r="E29" s="43">
        <v>77085</v>
      </c>
      <c r="F29" s="43">
        <v>74778</v>
      </c>
      <c r="G29" s="43">
        <v>1331424</v>
      </c>
      <c r="H29" s="43">
        <v>1045143</v>
      </c>
      <c r="I29" s="43">
        <v>5772345</v>
      </c>
      <c r="J29" s="43">
        <v>4549</v>
      </c>
      <c r="K29" s="44">
        <v>152990</v>
      </c>
    </row>
    <row r="30" spans="1:11" s="17" customFormat="1" ht="16.5" customHeight="1">
      <c r="A30" s="551" t="s">
        <v>43</v>
      </c>
      <c r="B30" s="43">
        <f t="shared" si="1"/>
        <v>702278</v>
      </c>
      <c r="C30" s="43">
        <f t="shared" si="2"/>
        <v>5178621</v>
      </c>
      <c r="D30" s="43">
        <v>8080</v>
      </c>
      <c r="E30" s="43">
        <v>219304</v>
      </c>
      <c r="F30" s="43">
        <v>44176</v>
      </c>
      <c r="G30" s="43">
        <v>786290</v>
      </c>
      <c r="H30" s="43">
        <v>643492</v>
      </c>
      <c r="I30" s="43">
        <v>3964608</v>
      </c>
      <c r="J30" s="43">
        <v>6530</v>
      </c>
      <c r="K30" s="44">
        <v>208419</v>
      </c>
    </row>
    <row r="31" spans="1:11" s="17" customFormat="1" ht="16.5" customHeight="1">
      <c r="A31" s="48" t="s">
        <v>44</v>
      </c>
      <c r="B31" s="49">
        <f t="shared" si="1"/>
        <v>1075837</v>
      </c>
      <c r="C31" s="49">
        <f t="shared" si="2"/>
        <v>9211974</v>
      </c>
      <c r="D31" s="49">
        <f>6374+4634</f>
        <v>11008</v>
      </c>
      <c r="E31" s="49">
        <f>231384+75814</f>
        <v>307198</v>
      </c>
      <c r="F31" s="49">
        <f>66360-4634</f>
        <v>61726</v>
      </c>
      <c r="G31" s="49">
        <f>1492040-75814</f>
        <v>1416226</v>
      </c>
      <c r="H31" s="49">
        <v>982797</v>
      </c>
      <c r="I31" s="49">
        <v>6952172</v>
      </c>
      <c r="J31" s="49">
        <f>4186+16120</f>
        <v>20306</v>
      </c>
      <c r="K31" s="50">
        <f>112614+423764</f>
        <v>536378</v>
      </c>
    </row>
    <row r="32" spans="1:11" s="17" customFormat="1" ht="12" customHeight="1">
      <c r="A32" s="16" t="s">
        <v>47</v>
      </c>
      <c r="K32" s="7" t="s">
        <v>48</v>
      </c>
    </row>
    <row r="33" spans="1:11" s="17" customFormat="1" ht="12" customHeight="1">
      <c r="A33" s="16" t="s">
        <v>49</v>
      </c>
      <c r="K33" s="7" t="s">
        <v>50</v>
      </c>
    </row>
    <row r="34" spans="2:11" s="17" customFormat="1" ht="12" customHeight="1">
      <c r="B34" s="51"/>
      <c r="C34" s="51"/>
      <c r="D34" s="51"/>
      <c r="E34" s="51"/>
      <c r="K34" s="7" t="s">
        <v>51</v>
      </c>
    </row>
    <row r="35" s="17" customFormat="1" ht="13.5" customHeight="1">
      <c r="K35" s="7"/>
    </row>
    <row r="36" s="52" customFormat="1" ht="13.5" customHeight="1">
      <c r="B36" s="53"/>
    </row>
    <row r="37" s="52" customFormat="1" ht="13.5" customHeight="1"/>
    <row r="38" s="52" customFormat="1" ht="13.5" customHeight="1"/>
    <row r="39" s="52" customFormat="1" ht="13.5" customHeight="1"/>
    <row r="40" s="52" customFormat="1" ht="13.5" customHeight="1"/>
    <row r="41" s="52" customFormat="1" ht="13.5" customHeight="1"/>
    <row r="42" s="52" customFormat="1" ht="13.5" customHeight="1"/>
    <row r="43" s="52" customFormat="1" ht="13.5" customHeight="1"/>
    <row r="44" s="52" customFormat="1" ht="13.5" customHeight="1"/>
    <row r="45" s="52" customFormat="1" ht="13.5" customHeight="1"/>
    <row r="46" s="52" customFormat="1" ht="13.5" customHeight="1"/>
    <row r="47" s="52" customFormat="1" ht="13.5" customHeight="1"/>
    <row r="48" s="52" customFormat="1" ht="13.5" customHeight="1"/>
    <row r="49" s="52" customFormat="1" ht="13.5" customHeight="1"/>
    <row r="50" s="52" customFormat="1" ht="13.5" customHeight="1"/>
    <row r="51" s="52" customFormat="1" ht="13.5" customHeight="1"/>
    <row r="52" s="52" customFormat="1" ht="13.5" customHeight="1"/>
    <row r="53" s="52" customFormat="1" ht="13.5" customHeight="1"/>
    <row r="54" s="52" customFormat="1" ht="13.5" customHeight="1"/>
    <row r="55" s="52" customFormat="1" ht="13.5" customHeight="1"/>
    <row r="56" s="52" customFormat="1" ht="13.5" customHeight="1"/>
    <row r="57" s="52" customFormat="1" ht="13.5" customHeight="1"/>
    <row r="58" s="52" customFormat="1" ht="13.5" customHeight="1"/>
    <row r="59" s="52" customFormat="1" ht="13.5" customHeight="1"/>
    <row r="60" s="52" customFormat="1" ht="13.5" customHeight="1"/>
    <row r="61" s="52" customFormat="1" ht="13.5" customHeight="1"/>
    <row r="62" s="52" customFormat="1" ht="13.5" customHeight="1"/>
    <row r="63" s="52" customFormat="1" ht="13.5" customHeight="1"/>
    <row r="64" s="52" customFormat="1" ht="13.5" customHeight="1"/>
    <row r="65" s="52" customFormat="1" ht="13.5" customHeight="1"/>
    <row r="66" s="52" customFormat="1" ht="13.5" customHeight="1"/>
    <row r="67" s="52" customFormat="1" ht="13.5" customHeight="1"/>
    <row r="68" s="52" customFormat="1" ht="13.5" customHeight="1"/>
    <row r="69" s="52" customFormat="1" ht="13.5" customHeight="1"/>
    <row r="70" s="52" customFormat="1" ht="13.5" customHeight="1"/>
    <row r="71" s="52" customFormat="1" ht="13.5" customHeight="1"/>
    <row r="72" s="52" customFormat="1" ht="13.5" customHeight="1"/>
    <row r="73" s="52" customFormat="1" ht="13.5" customHeight="1"/>
    <row r="74" s="52" customFormat="1" ht="13.5" customHeight="1"/>
    <row r="75" s="52" customFormat="1" ht="13.5" customHeight="1"/>
    <row r="76" s="52" customFormat="1" ht="13.5" customHeight="1"/>
    <row r="77" s="52" customFormat="1" ht="13.5" customHeight="1"/>
    <row r="78" s="52" customFormat="1" ht="13.5" customHeight="1"/>
    <row r="79" s="52" customFormat="1" ht="13.5" customHeight="1"/>
    <row r="80" s="52" customFormat="1" ht="13.5" customHeight="1"/>
    <row r="81" s="52" customFormat="1" ht="13.5" customHeight="1"/>
    <row r="82" s="52" customFormat="1" ht="13.5" customHeight="1"/>
    <row r="83" s="52" customFormat="1" ht="13.5" customHeight="1"/>
    <row r="84" s="52" customFormat="1" ht="13.5" customHeight="1"/>
    <row r="85" s="52" customFormat="1" ht="13.5" customHeight="1"/>
    <row r="86" s="52" customFormat="1" ht="13.5" customHeight="1"/>
    <row r="87" s="52" customFormat="1" ht="13.5" customHeight="1"/>
    <row r="88" s="52" customFormat="1" ht="13.5" customHeight="1"/>
    <row r="89" s="52" customFormat="1" ht="13.5" customHeight="1"/>
    <row r="90" s="52" customFormat="1" ht="13.5" customHeight="1"/>
    <row r="91" s="52" customFormat="1" ht="13.5" customHeight="1"/>
    <row r="92" s="52" customFormat="1" ht="13.5" customHeight="1"/>
    <row r="93" s="52" customFormat="1" ht="13.5" customHeight="1"/>
    <row r="94" s="52" customFormat="1" ht="13.5" customHeight="1"/>
    <row r="95" s="52" customFormat="1" ht="13.5" customHeight="1"/>
    <row r="96" s="52" customFormat="1" ht="13.5" customHeight="1"/>
    <row r="97" s="52" customFormat="1" ht="13.5" customHeight="1"/>
    <row r="98" s="52" customFormat="1" ht="13.5" customHeight="1"/>
    <row r="99" s="52" customFormat="1" ht="13.5" customHeight="1"/>
    <row r="100" s="52" customFormat="1" ht="13.5" customHeight="1"/>
    <row r="101" s="52" customFormat="1" ht="13.5" customHeight="1"/>
    <row r="102" s="52" customFormat="1" ht="13.5" customHeight="1"/>
    <row r="103" s="52" customFormat="1" ht="13.5" customHeight="1"/>
    <row r="104" s="52" customFormat="1" ht="13.5" customHeight="1"/>
    <row r="105" s="52" customFormat="1" ht="13.5" customHeight="1"/>
    <row r="106" s="52" customFormat="1" ht="13.5" customHeight="1"/>
    <row r="107" s="52" customFormat="1" ht="13.5" customHeight="1"/>
    <row r="108" s="52" customFormat="1" ht="13.5" customHeight="1"/>
    <row r="109" s="52" customFormat="1" ht="13.5" customHeight="1"/>
    <row r="110" s="52" customFormat="1" ht="13.5" customHeight="1"/>
    <row r="111" s="52" customFormat="1" ht="13.5" customHeight="1"/>
    <row r="112" s="52" customFormat="1" ht="13.5" customHeight="1"/>
    <row r="113" s="52" customFormat="1" ht="13.5" customHeight="1"/>
    <row r="114" s="52" customFormat="1" ht="13.5" customHeight="1"/>
    <row r="115" s="52" customFormat="1" ht="13.5" customHeight="1"/>
    <row r="116" s="52" customFormat="1" ht="13.5" customHeight="1"/>
    <row r="117" s="52" customFormat="1" ht="13.5" customHeight="1"/>
    <row r="118" s="52" customFormat="1" ht="13.5" customHeight="1"/>
    <row r="119" s="52" customFormat="1" ht="13.5" customHeight="1"/>
    <row r="120" s="52" customFormat="1" ht="13.5" customHeight="1"/>
    <row r="121" s="52" customFormat="1" ht="13.5" customHeight="1"/>
    <row r="122" s="52" customFormat="1" ht="13.5" customHeight="1"/>
    <row r="123" s="52" customFormat="1" ht="13.5" customHeight="1"/>
    <row r="124" s="52" customFormat="1" ht="13.5" customHeight="1"/>
    <row r="125" s="52" customFormat="1" ht="13.5" customHeight="1"/>
    <row r="126" s="52" customFormat="1" ht="13.5" customHeight="1"/>
    <row r="127" s="52" customFormat="1" ht="13.5" customHeight="1"/>
    <row r="128" s="52" customFormat="1" ht="13.5" customHeight="1"/>
    <row r="129" s="52" customFormat="1" ht="13.5" customHeight="1"/>
    <row r="130" s="52" customFormat="1" ht="13.5" customHeight="1"/>
    <row r="131" s="52" customFormat="1" ht="13.5" customHeight="1"/>
    <row r="132" s="52" customFormat="1" ht="13.5" customHeight="1"/>
    <row r="133" s="52" customFormat="1" ht="13.5" customHeight="1"/>
    <row r="134" s="52" customFormat="1" ht="13.5" customHeight="1"/>
    <row r="135" s="52" customFormat="1" ht="13.5" customHeight="1"/>
    <row r="136" s="52" customFormat="1" ht="13.5" customHeight="1"/>
    <row r="137" s="52" customFormat="1" ht="13.5" customHeight="1"/>
    <row r="138" s="52" customFormat="1" ht="13.5" customHeight="1"/>
    <row r="139" s="52" customFormat="1" ht="13.5" customHeight="1"/>
    <row r="140" s="52" customFormat="1" ht="13.5" customHeight="1"/>
    <row r="141" s="52" customFormat="1" ht="13.5" customHeight="1"/>
    <row r="142" s="52" customFormat="1" ht="13.5" customHeight="1"/>
    <row r="143" s="52" customFormat="1" ht="13.5" customHeight="1"/>
    <row r="144" s="52" customFormat="1" ht="13.5" customHeight="1"/>
    <row r="145" s="52" customFormat="1" ht="13.5" customHeight="1"/>
    <row r="146" s="52" customFormat="1" ht="13.5" customHeight="1"/>
    <row r="147" s="52" customFormat="1" ht="13.5" customHeight="1"/>
    <row r="148" s="52" customFormat="1" ht="13.5" customHeight="1"/>
    <row r="149" s="52" customFormat="1" ht="13.5" customHeight="1"/>
    <row r="150" s="52" customFormat="1" ht="13.5" customHeight="1"/>
    <row r="151" s="52" customFormat="1" ht="13.5" customHeight="1"/>
    <row r="152" s="52" customFormat="1" ht="13.5" customHeight="1"/>
    <row r="153" s="52" customFormat="1" ht="13.5" customHeight="1"/>
    <row r="154" s="52" customFormat="1" ht="13.5" customHeight="1"/>
    <row r="155" s="52" customFormat="1" ht="13.5" customHeight="1"/>
    <row r="156" s="52" customFormat="1" ht="13.5" customHeight="1"/>
    <row r="157" s="52" customFormat="1" ht="13.5" customHeight="1"/>
    <row r="158" s="52" customFormat="1" ht="13.5" customHeight="1"/>
    <row r="159" s="52" customFormat="1" ht="13.5" customHeight="1"/>
    <row r="160" s="52" customFormat="1" ht="13.5" customHeight="1"/>
    <row r="161" s="52" customFormat="1" ht="13.5" customHeight="1"/>
    <row r="162" s="52" customFormat="1" ht="13.5" customHeight="1"/>
    <row r="163" s="52" customFormat="1" ht="13.5" customHeight="1"/>
    <row r="164" s="52" customFormat="1" ht="13.5" customHeight="1"/>
    <row r="165" s="52" customFormat="1" ht="13.5" customHeight="1"/>
    <row r="166" s="52" customFormat="1" ht="13.5" customHeight="1"/>
    <row r="167" s="52" customFormat="1" ht="13.5" customHeight="1"/>
    <row r="168" s="52" customFormat="1" ht="13.5" customHeight="1"/>
    <row r="169" s="52" customFormat="1" ht="13.5" customHeight="1"/>
    <row r="170" s="52" customFormat="1" ht="13.5" customHeight="1"/>
    <row r="171" s="52" customFormat="1" ht="13.5" customHeight="1"/>
    <row r="172" s="52" customFormat="1" ht="13.5" customHeight="1"/>
    <row r="173" s="52" customFormat="1" ht="13.5" customHeight="1"/>
    <row r="174" s="52" customFormat="1" ht="13.5" customHeight="1"/>
    <row r="175" s="52" customFormat="1" ht="13.5" customHeight="1"/>
    <row r="176" s="52" customFormat="1" ht="13.5" customHeight="1"/>
    <row r="177" s="52" customFormat="1" ht="13.5" customHeight="1"/>
    <row r="178" s="52" customFormat="1" ht="13.5" customHeight="1"/>
    <row r="179" s="52" customFormat="1" ht="13.5" customHeight="1"/>
    <row r="180" s="52" customFormat="1" ht="13.5" customHeight="1"/>
    <row r="181" s="52" customFormat="1" ht="13.5" customHeight="1"/>
    <row r="182" s="52" customFormat="1" ht="13.5" customHeight="1"/>
    <row r="183" s="52" customFormat="1" ht="13.5" customHeight="1"/>
    <row r="184" s="52" customFormat="1" ht="13.5" customHeight="1"/>
    <row r="185" s="52" customFormat="1" ht="13.5" customHeight="1"/>
    <row r="186" s="52" customFormat="1" ht="13.5" customHeight="1"/>
    <row r="187" s="52" customFormat="1" ht="13.5" customHeight="1"/>
    <row r="188" s="52" customFormat="1" ht="13.5" customHeight="1"/>
    <row r="189" s="52" customFormat="1" ht="13.5" customHeight="1"/>
    <row r="190" s="52" customFormat="1" ht="13.5" customHeight="1"/>
    <row r="191" s="52" customFormat="1" ht="13.5" customHeight="1"/>
    <row r="192" s="52" customFormat="1" ht="13.5" customHeight="1"/>
    <row r="193" s="52" customFormat="1" ht="13.5" customHeight="1"/>
    <row r="194" s="52" customFormat="1" ht="13.5" customHeight="1"/>
    <row r="195" s="52" customFormat="1" ht="13.5" customHeight="1"/>
    <row r="196" s="52" customFormat="1" ht="13.5" customHeight="1"/>
    <row r="197" s="52" customFormat="1" ht="13.5" customHeight="1"/>
    <row r="198" s="52" customFormat="1" ht="13.5" customHeight="1"/>
    <row r="199" s="52" customFormat="1" ht="13.5" customHeight="1"/>
    <row r="200" s="52" customFormat="1" ht="13.5" customHeight="1"/>
    <row r="201" s="52" customFormat="1" ht="13.5" customHeight="1"/>
    <row r="202" s="52" customFormat="1" ht="13.5" customHeight="1"/>
    <row r="203" s="52" customFormat="1" ht="13.5" customHeight="1"/>
    <row r="204" s="52" customFormat="1" ht="13.5" customHeight="1"/>
    <row r="205" s="52" customFormat="1" ht="13.5" customHeight="1"/>
    <row r="206" s="52" customFormat="1" ht="13.5" customHeight="1"/>
    <row r="207" s="52" customFormat="1" ht="13.5" customHeight="1"/>
    <row r="208" s="52" customFormat="1" ht="13.5" customHeight="1"/>
    <row r="209" s="52" customFormat="1" ht="13.5" customHeight="1"/>
    <row r="210" s="52" customFormat="1" ht="13.5" customHeight="1"/>
    <row r="211" s="52" customFormat="1" ht="13.5" customHeight="1"/>
    <row r="212" s="52" customFormat="1" ht="13.5" customHeight="1"/>
    <row r="213" s="52" customFormat="1" ht="13.5" customHeight="1"/>
    <row r="214" s="52" customFormat="1" ht="13.5" customHeight="1"/>
    <row r="215" s="52" customFormat="1" ht="13.5" customHeight="1"/>
    <row r="216" s="52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zoomScalePageLayoutView="0" workbookViewId="0" topLeftCell="A1">
      <selection activeCell="R2" sqref="R2"/>
    </sheetView>
  </sheetViews>
  <sheetFormatPr defaultColWidth="8.796875" defaultRowHeight="16.5" customHeight="1"/>
  <cols>
    <col min="1" max="1" width="5" style="69" customWidth="1"/>
    <col min="2" max="2" width="6.3984375" style="69" customWidth="1"/>
    <col min="3" max="3" width="5.09765625" style="69" customWidth="1"/>
    <col min="4" max="4" width="4.8984375" style="69" customWidth="1"/>
    <col min="5" max="5" width="4.69921875" style="69" customWidth="1"/>
    <col min="6" max="6" width="5" style="69" customWidth="1"/>
    <col min="7" max="8" width="4.8984375" style="69" customWidth="1"/>
    <col min="9" max="11" width="5" style="69" customWidth="1"/>
    <col min="12" max="13" width="5.59765625" style="69" customWidth="1"/>
    <col min="14" max="14" width="5" style="69" customWidth="1"/>
    <col min="15" max="16" width="4.8984375" style="69" customWidth="1"/>
    <col min="17" max="17" width="5.19921875" style="69" customWidth="1"/>
    <col min="18" max="18" width="3.59765625" style="69" customWidth="1"/>
    <col min="19" max="16384" width="9" style="69" customWidth="1"/>
  </cols>
  <sheetData>
    <row r="1" spans="1:14" s="65" customFormat="1" ht="15" customHeight="1">
      <c r="A1" s="54" t="s">
        <v>492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7" ht="12.75" customHeight="1" thickBot="1">
      <c r="A2" s="3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5" t="s">
        <v>717</v>
      </c>
    </row>
    <row r="3" spans="1:17" ht="4.5" customHeight="1" thickTop="1">
      <c r="A3" s="357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5"/>
    </row>
    <row r="4" spans="1:17" s="19" customFormat="1" ht="103.5" customHeight="1">
      <c r="A4" s="354" t="s">
        <v>491</v>
      </c>
      <c r="B4" s="353" t="s">
        <v>152</v>
      </c>
      <c r="C4" s="353" t="s">
        <v>490</v>
      </c>
      <c r="D4" s="353" t="s">
        <v>489</v>
      </c>
      <c r="E4" s="353" t="s">
        <v>488</v>
      </c>
      <c r="F4" s="353" t="s">
        <v>487</v>
      </c>
      <c r="G4" s="353" t="s">
        <v>486</v>
      </c>
      <c r="H4" s="353" t="s">
        <v>485</v>
      </c>
      <c r="I4" s="353" t="s">
        <v>484</v>
      </c>
      <c r="J4" s="353" t="s">
        <v>483</v>
      </c>
      <c r="K4" s="353" t="s">
        <v>656</v>
      </c>
      <c r="L4" s="353" t="s">
        <v>482</v>
      </c>
      <c r="M4" s="353" t="s">
        <v>481</v>
      </c>
      <c r="N4" s="353" t="s">
        <v>657</v>
      </c>
      <c r="O4" s="353" t="s">
        <v>480</v>
      </c>
      <c r="P4" s="353" t="s">
        <v>479</v>
      </c>
      <c r="Q4" s="352" t="s">
        <v>478</v>
      </c>
    </row>
    <row r="5" spans="1:17" s="19" customFormat="1" ht="4.5" customHeight="1">
      <c r="A5" s="351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49"/>
    </row>
    <row r="6" spans="1:17" s="17" customFormat="1" ht="18" customHeight="1">
      <c r="A6" s="348" t="s">
        <v>384</v>
      </c>
      <c r="B6" s="347">
        <v>2864</v>
      </c>
      <c r="C6" s="346">
        <v>19</v>
      </c>
      <c r="D6" s="347">
        <v>229</v>
      </c>
      <c r="E6" s="346">
        <v>49</v>
      </c>
      <c r="F6" s="347">
        <v>61</v>
      </c>
      <c r="G6" s="346">
        <v>68</v>
      </c>
      <c r="H6" s="347">
        <v>102</v>
      </c>
      <c r="I6" s="346">
        <v>184</v>
      </c>
      <c r="J6" s="347">
        <v>13</v>
      </c>
      <c r="K6" s="346">
        <v>17</v>
      </c>
      <c r="L6" s="347">
        <v>1050</v>
      </c>
      <c r="M6" s="346">
        <v>691</v>
      </c>
      <c r="N6" s="347">
        <v>140</v>
      </c>
      <c r="O6" s="346">
        <v>67</v>
      </c>
      <c r="P6" s="347">
        <v>173</v>
      </c>
      <c r="Q6" s="346">
        <v>1</v>
      </c>
    </row>
    <row r="7" spans="1:17" s="17" customFormat="1" ht="18" customHeight="1">
      <c r="A7" s="294" t="s">
        <v>456</v>
      </c>
      <c r="B7" s="345">
        <v>100</v>
      </c>
      <c r="C7" s="344">
        <v>0.7</v>
      </c>
      <c r="D7" s="345">
        <v>8</v>
      </c>
      <c r="E7" s="344">
        <v>1.7</v>
      </c>
      <c r="F7" s="345">
        <v>2.1</v>
      </c>
      <c r="G7" s="344">
        <v>2.4</v>
      </c>
      <c r="H7" s="345">
        <v>3.6</v>
      </c>
      <c r="I7" s="344">
        <v>6.4</v>
      </c>
      <c r="J7" s="345">
        <v>0.5</v>
      </c>
      <c r="K7" s="344">
        <v>0.6</v>
      </c>
      <c r="L7" s="345">
        <v>36.7</v>
      </c>
      <c r="M7" s="344">
        <v>24.1</v>
      </c>
      <c r="N7" s="345">
        <v>4.9</v>
      </c>
      <c r="O7" s="344">
        <v>2.3</v>
      </c>
      <c r="P7" s="345">
        <v>6</v>
      </c>
      <c r="Q7" s="344">
        <v>0</v>
      </c>
    </row>
    <row r="8" spans="1:17" s="17" customFormat="1" ht="12" customHeight="1">
      <c r="A8" s="16" t="s">
        <v>455</v>
      </c>
      <c r="Q8" s="7" t="s">
        <v>477</v>
      </c>
    </row>
    <row r="9" spans="8:17" s="17" customFormat="1" ht="12" customHeight="1">
      <c r="H9" s="671" t="s">
        <v>476</v>
      </c>
      <c r="I9" s="671"/>
      <c r="J9" s="671"/>
      <c r="K9" s="671"/>
      <c r="L9" s="671"/>
      <c r="M9" s="671"/>
      <c r="N9" s="671"/>
      <c r="O9" s="671"/>
      <c r="P9" s="671"/>
      <c r="Q9" s="671"/>
    </row>
    <row r="10" s="17" customFormat="1" ht="13.5" customHeight="1"/>
    <row r="11" s="17" customFormat="1" ht="13.5" customHeight="1"/>
    <row r="12" spans="4:12" s="19" customFormat="1" ht="13.5" customHeight="1">
      <c r="D12" s="17"/>
      <c r="E12" s="17"/>
      <c r="F12" s="17"/>
      <c r="G12" s="17"/>
      <c r="H12" s="17"/>
      <c r="I12" s="17"/>
      <c r="J12" s="17"/>
      <c r="K12" s="17"/>
      <c r="L12" s="17"/>
    </row>
    <row r="13" s="17" customFormat="1" ht="13.5" customHeight="1">
      <c r="H13" s="293"/>
    </row>
    <row r="14" s="17" customFormat="1" ht="13.5" customHeight="1">
      <c r="H14" s="293"/>
    </row>
    <row r="15" spans="2:8" s="17" customFormat="1" ht="16.5" customHeight="1">
      <c r="B15" s="343"/>
      <c r="H15" s="293"/>
    </row>
    <row r="16" s="17" customFormat="1" ht="16.5" customHeight="1">
      <c r="H16" s="293"/>
    </row>
    <row r="17" s="17" customFormat="1" ht="16.5" customHeight="1">
      <c r="H17" s="293"/>
    </row>
    <row r="18" spans="4:12" s="17" customFormat="1" ht="16.5" customHeight="1">
      <c r="D18" s="69"/>
      <c r="E18" s="69"/>
      <c r="F18" s="69"/>
      <c r="G18" s="69"/>
      <c r="H18" s="292"/>
      <c r="I18" s="69"/>
      <c r="J18" s="69"/>
      <c r="K18" s="69"/>
      <c r="L18" s="69"/>
    </row>
    <row r="19" ht="16.5" customHeight="1">
      <c r="H19" s="292"/>
    </row>
    <row r="20" ht="16.5" customHeight="1">
      <c r="H20" s="292"/>
    </row>
  </sheetData>
  <sheetProtection/>
  <mergeCells count="1">
    <mergeCell ref="H9:Q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M2" sqref="M2"/>
    </sheetView>
  </sheetViews>
  <sheetFormatPr defaultColWidth="8.796875" defaultRowHeight="14.25"/>
  <cols>
    <col min="1" max="1" width="6.59765625" style="56" customWidth="1"/>
    <col min="2" max="2" width="7.3984375" style="56" customWidth="1"/>
    <col min="3" max="3" width="7" style="56" customWidth="1"/>
    <col min="4" max="4" width="7.09765625" style="56" customWidth="1"/>
    <col min="5" max="5" width="7.3984375" style="56" customWidth="1"/>
    <col min="6" max="6" width="6.5" style="56" customWidth="1"/>
    <col min="7" max="7" width="6.8984375" style="56" customWidth="1"/>
    <col min="8" max="9" width="5.69921875" style="56" customWidth="1"/>
    <col min="10" max="10" width="10.09765625" style="56" customWidth="1"/>
    <col min="11" max="11" width="7.59765625" style="56" customWidth="1"/>
    <col min="12" max="12" width="8.8984375" style="56" customWidth="1"/>
    <col min="13" max="16384" width="9" style="56" customWidth="1"/>
  </cols>
  <sheetData>
    <row r="1" s="65" customFormat="1" ht="15" customHeight="1">
      <c r="A1" s="369" t="s">
        <v>512</v>
      </c>
    </row>
    <row r="2" spans="1:12" ht="12.75" customHeight="1" thickBot="1">
      <c r="A2" s="369"/>
      <c r="L2" s="7" t="s">
        <v>717</v>
      </c>
    </row>
    <row r="3" spans="1:12" ht="19.5" customHeight="1" thickTop="1">
      <c r="A3" s="672" t="s">
        <v>14</v>
      </c>
      <c r="B3" s="367" t="s">
        <v>511</v>
      </c>
      <c r="C3" s="367" t="s">
        <v>510</v>
      </c>
      <c r="D3" s="368" t="s">
        <v>509</v>
      </c>
      <c r="E3" s="367" t="s">
        <v>508</v>
      </c>
      <c r="F3" s="625" t="s">
        <v>507</v>
      </c>
      <c r="G3" s="674"/>
      <c r="H3" s="625" t="s">
        <v>506</v>
      </c>
      <c r="I3" s="674"/>
      <c r="J3" s="340" t="s">
        <v>505</v>
      </c>
      <c r="K3" s="367" t="s">
        <v>504</v>
      </c>
      <c r="L3" s="366" t="s">
        <v>503</v>
      </c>
    </row>
    <row r="4" spans="1:12" ht="19.5" customHeight="1">
      <c r="A4" s="673"/>
      <c r="B4" s="364" t="s">
        <v>502</v>
      </c>
      <c r="C4" s="364" t="s">
        <v>496</v>
      </c>
      <c r="D4" s="363"/>
      <c r="E4" s="364" t="s">
        <v>496</v>
      </c>
      <c r="F4" s="10" t="s">
        <v>501</v>
      </c>
      <c r="G4" s="76" t="s">
        <v>500</v>
      </c>
      <c r="H4" s="10" t="s">
        <v>499</v>
      </c>
      <c r="I4" s="76" t="s">
        <v>498</v>
      </c>
      <c r="J4" s="365" t="s">
        <v>497</v>
      </c>
      <c r="K4" s="364"/>
      <c r="L4" s="363" t="s">
        <v>496</v>
      </c>
    </row>
    <row r="5" spans="1:12" s="69" customFormat="1" ht="19.5" customHeight="1">
      <c r="A5" s="10" t="s">
        <v>495</v>
      </c>
      <c r="B5" s="362">
        <v>25.7</v>
      </c>
      <c r="C5" s="362">
        <v>71.2</v>
      </c>
      <c r="D5" s="360">
        <v>2.2</v>
      </c>
      <c r="E5" s="362">
        <v>71.3</v>
      </c>
      <c r="F5" s="360">
        <v>56.4</v>
      </c>
      <c r="G5" s="362">
        <v>14.9</v>
      </c>
      <c r="H5" s="360">
        <v>26.3</v>
      </c>
      <c r="I5" s="362">
        <v>2.4</v>
      </c>
      <c r="J5" s="360">
        <v>386</v>
      </c>
      <c r="K5" s="361">
        <v>137832</v>
      </c>
      <c r="L5" s="360">
        <v>17.9</v>
      </c>
    </row>
    <row r="6" spans="1:12" s="69" customFormat="1" ht="12" customHeight="1">
      <c r="A6" s="17" t="s">
        <v>455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7"/>
    </row>
    <row r="7" spans="2:12" ht="12" customHeight="1"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7" t="s">
        <v>494</v>
      </c>
    </row>
    <row r="8" ht="12" customHeight="1">
      <c r="L8" s="7" t="s">
        <v>493</v>
      </c>
    </row>
    <row r="9" spans="4:11" ht="13.5">
      <c r="D9" s="17"/>
      <c r="E9" s="17"/>
      <c r="F9" s="17"/>
      <c r="G9" s="17"/>
      <c r="H9" s="17"/>
      <c r="I9" s="17"/>
      <c r="J9" s="17"/>
      <c r="K9" s="17"/>
    </row>
    <row r="10" spans="3:11" ht="13.5">
      <c r="C10" s="17"/>
      <c r="D10" s="17"/>
      <c r="E10" s="17"/>
      <c r="F10" s="17"/>
      <c r="G10" s="17"/>
      <c r="H10" s="17"/>
      <c r="I10" s="17"/>
      <c r="J10" s="17"/>
      <c r="K10" s="17"/>
    </row>
    <row r="11" spans="3:11" ht="13.5">
      <c r="C11" s="17"/>
      <c r="D11" s="17"/>
      <c r="E11" s="17"/>
      <c r="F11" s="17"/>
      <c r="G11" s="17"/>
      <c r="H11" s="17"/>
      <c r="I11" s="17"/>
      <c r="J11" s="17"/>
      <c r="K11" s="17"/>
    </row>
    <row r="12" spans="3:13" ht="13.5">
      <c r="C12" s="17"/>
      <c r="D12" s="17"/>
      <c r="E12" s="17"/>
      <c r="F12" s="17"/>
      <c r="G12" s="17"/>
      <c r="H12" s="17"/>
      <c r="I12" s="293"/>
      <c r="J12" s="17"/>
      <c r="K12" s="17"/>
      <c r="L12" s="17"/>
      <c r="M12" s="17"/>
    </row>
    <row r="13" spans="3:13" ht="13.5">
      <c r="C13" s="17"/>
      <c r="D13" s="17"/>
      <c r="E13" s="17"/>
      <c r="F13" s="17"/>
      <c r="G13" s="17"/>
      <c r="H13" s="17"/>
      <c r="I13" s="293"/>
      <c r="J13" s="17"/>
      <c r="K13" s="17"/>
      <c r="L13" s="17"/>
      <c r="M13" s="17"/>
    </row>
    <row r="14" spans="3:13" ht="13.5">
      <c r="C14" s="69"/>
      <c r="D14" s="17"/>
      <c r="E14" s="17"/>
      <c r="F14" s="17"/>
      <c r="G14" s="17"/>
      <c r="H14" s="17"/>
      <c r="I14" s="293"/>
      <c r="J14" s="17"/>
      <c r="K14" s="17"/>
      <c r="L14" s="17"/>
      <c r="M14" s="17"/>
    </row>
    <row r="15" spans="4:13" ht="13.5">
      <c r="D15" s="17"/>
      <c r="E15" s="17"/>
      <c r="F15" s="17"/>
      <c r="G15" s="17"/>
      <c r="H15" s="17"/>
      <c r="I15" s="293"/>
      <c r="J15" s="17"/>
      <c r="K15" s="17"/>
      <c r="L15" s="17"/>
      <c r="M15" s="17"/>
    </row>
    <row r="16" spans="4:13" ht="13.5">
      <c r="D16" s="17"/>
      <c r="E16" s="17"/>
      <c r="F16" s="17"/>
      <c r="G16" s="17"/>
      <c r="H16" s="17"/>
      <c r="I16" s="293"/>
      <c r="J16" s="17"/>
      <c r="K16" s="17"/>
      <c r="L16" s="17"/>
      <c r="M16" s="17"/>
    </row>
    <row r="17" spans="4:13" ht="13.5">
      <c r="D17" s="17"/>
      <c r="E17" s="69"/>
      <c r="F17" s="69"/>
      <c r="G17" s="69"/>
      <c r="H17" s="69"/>
      <c r="I17" s="292"/>
      <c r="J17" s="69"/>
      <c r="K17" s="69"/>
      <c r="L17" s="69"/>
      <c r="M17" s="69"/>
    </row>
    <row r="18" spans="4:13" ht="13.5">
      <c r="D18" s="69"/>
      <c r="E18" s="69"/>
      <c r="F18" s="69"/>
      <c r="G18" s="69"/>
      <c r="H18" s="69"/>
      <c r="I18" s="292"/>
      <c r="J18" s="69"/>
      <c r="K18" s="69"/>
      <c r="L18" s="69"/>
      <c r="M18" s="69"/>
    </row>
    <row r="19" spans="4:13" ht="13.5">
      <c r="D19" s="69"/>
      <c r="E19" s="69"/>
      <c r="F19" s="69"/>
      <c r="G19" s="69"/>
      <c r="H19" s="69"/>
      <c r="I19" s="292"/>
      <c r="J19" s="69"/>
      <c r="K19" s="69"/>
      <c r="L19" s="69"/>
      <c r="M19" s="69"/>
    </row>
    <row r="20" spans="4:13" ht="13.5"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4:13" ht="13.5">
      <c r="D21" s="69"/>
      <c r="E21" s="69"/>
      <c r="F21" s="69"/>
      <c r="G21" s="69"/>
      <c r="H21" s="69"/>
      <c r="I21" s="69"/>
      <c r="J21" s="69"/>
      <c r="K21" s="69"/>
      <c r="L21" s="69"/>
      <c r="M21" s="69"/>
    </row>
  </sheetData>
  <sheetProtection/>
  <mergeCells count="3">
    <mergeCell ref="A3:A4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1" sqref="E1"/>
    </sheetView>
  </sheetViews>
  <sheetFormatPr defaultColWidth="8.796875" defaultRowHeight="16.5" customHeight="1"/>
  <cols>
    <col min="1" max="1" width="9.59765625" style="69" customWidth="1"/>
    <col min="2" max="5" width="19.3984375" style="69" customWidth="1"/>
    <col min="6" max="16384" width="9" style="69" customWidth="1"/>
  </cols>
  <sheetData>
    <row r="1" spans="1:5" s="65" customFormat="1" ht="15" customHeight="1">
      <c r="A1" s="369" t="s">
        <v>521</v>
      </c>
      <c r="B1" s="89"/>
      <c r="C1" s="89"/>
      <c r="D1" s="89"/>
      <c r="E1" s="372"/>
    </row>
    <row r="2" spans="1:5" ht="12.75" customHeight="1" thickBot="1">
      <c r="A2" s="371"/>
      <c r="B2" s="88"/>
      <c r="C2" s="88"/>
      <c r="D2" s="88"/>
      <c r="E2" s="5" t="s">
        <v>520</v>
      </c>
    </row>
    <row r="3" spans="1:5" s="19" customFormat="1" ht="17.25" customHeight="1" thickTop="1">
      <c r="A3" s="24" t="s">
        <v>431</v>
      </c>
      <c r="B3" s="470" t="s">
        <v>519</v>
      </c>
      <c r="C3" s="457"/>
      <c r="D3" s="584" t="s">
        <v>518</v>
      </c>
      <c r="E3" s="582" t="s">
        <v>517</v>
      </c>
    </row>
    <row r="4" spans="1:5" s="19" customFormat="1" ht="17.25" customHeight="1">
      <c r="A4" s="339" t="s">
        <v>516</v>
      </c>
      <c r="B4" s="453"/>
      <c r="C4" s="469" t="s">
        <v>515</v>
      </c>
      <c r="D4" s="585"/>
      <c r="E4" s="583"/>
    </row>
    <row r="5" spans="1:6" s="19" customFormat="1" ht="18" customHeight="1">
      <c r="A5" s="442">
        <v>24</v>
      </c>
      <c r="B5" s="440">
        <v>4749.1</v>
      </c>
      <c r="C5" s="440">
        <v>42.7</v>
      </c>
      <c r="D5" s="440">
        <v>900.6</v>
      </c>
      <c r="E5" s="462">
        <v>3848.5</v>
      </c>
      <c r="F5" s="370"/>
    </row>
    <row r="6" spans="1:6" s="19" customFormat="1" ht="18" customHeight="1">
      <c r="A6" s="438">
        <v>25</v>
      </c>
      <c r="B6" s="436">
        <v>4749.1</v>
      </c>
      <c r="C6" s="436">
        <v>42.7</v>
      </c>
      <c r="D6" s="436">
        <v>900.6</v>
      </c>
      <c r="E6" s="461">
        <v>3848.5</v>
      </c>
      <c r="F6" s="370"/>
    </row>
    <row r="7" spans="1:6" s="19" customFormat="1" ht="18" customHeight="1">
      <c r="A7" s="434">
        <v>26</v>
      </c>
      <c r="B7" s="432">
        <v>4749.1</v>
      </c>
      <c r="C7" s="432">
        <v>42.7</v>
      </c>
      <c r="D7" s="432">
        <v>900.6</v>
      </c>
      <c r="E7" s="460">
        <v>3848.5</v>
      </c>
      <c r="F7" s="370"/>
    </row>
    <row r="8" spans="1:5" s="17" customFormat="1" ht="12" customHeight="1">
      <c r="A8" s="16" t="s">
        <v>514</v>
      </c>
      <c r="E8" s="7" t="s">
        <v>513</v>
      </c>
    </row>
    <row r="9" s="17" customFormat="1" ht="13.5" customHeight="1">
      <c r="E9" s="7"/>
    </row>
    <row r="10" s="17" customFormat="1" ht="13.5" customHeight="1"/>
    <row r="11" s="17" customFormat="1" ht="13.5" customHeight="1">
      <c r="D11" s="337"/>
    </row>
    <row r="12" s="17" customFormat="1" ht="13.5" customHeight="1"/>
    <row r="13" s="17" customFormat="1" ht="16.5" customHeight="1"/>
    <row r="14" s="17" customFormat="1" ht="16.5" customHeight="1"/>
    <row r="15" s="17" customFormat="1" ht="16.5" customHeight="1"/>
    <row r="16" s="17" customFormat="1" ht="16.5" customHeight="1"/>
  </sheetData>
  <sheetProtection/>
  <mergeCells count="2"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30" zoomScalePageLayoutView="0" workbookViewId="0" topLeftCell="A1">
      <selection activeCell="C1" sqref="C1"/>
    </sheetView>
  </sheetViews>
  <sheetFormatPr defaultColWidth="8.796875" defaultRowHeight="16.5" customHeight="1"/>
  <cols>
    <col min="1" max="1" width="28.8984375" style="69" customWidth="1"/>
    <col min="2" max="3" width="29.09765625" style="69" customWidth="1"/>
    <col min="4" max="16384" width="9" style="69" customWidth="1"/>
  </cols>
  <sheetData>
    <row r="1" spans="1:2" s="65" customFormat="1" ht="15" customHeight="1">
      <c r="A1" s="54" t="s">
        <v>630</v>
      </c>
      <c r="B1" s="89"/>
    </row>
    <row r="2" spans="1:3" ht="12.75" customHeight="1" thickBot="1">
      <c r="A2" s="3"/>
      <c r="B2" s="88"/>
      <c r="C2" s="5" t="s">
        <v>525</v>
      </c>
    </row>
    <row r="3" spans="1:3" s="19" customFormat="1" ht="15.75" customHeight="1" thickTop="1">
      <c r="A3" s="24" t="s">
        <v>629</v>
      </c>
      <c r="B3" s="584" t="s">
        <v>524</v>
      </c>
      <c r="C3" s="582" t="s">
        <v>523</v>
      </c>
    </row>
    <row r="4" spans="1:3" s="19" customFormat="1" ht="15.75" customHeight="1">
      <c r="A4" s="339" t="s">
        <v>516</v>
      </c>
      <c r="B4" s="585"/>
      <c r="C4" s="583"/>
    </row>
    <row r="5" spans="1:3" s="19" customFormat="1" ht="19.5" customHeight="1">
      <c r="A5" s="442">
        <v>23</v>
      </c>
      <c r="B5" s="473">
        <v>36.63</v>
      </c>
      <c r="C5" s="439">
        <v>229</v>
      </c>
    </row>
    <row r="6" spans="1:3" s="19" customFormat="1" ht="19.5" customHeight="1">
      <c r="A6" s="438">
        <v>24</v>
      </c>
      <c r="B6" s="472">
        <v>35.48</v>
      </c>
      <c r="C6" s="435">
        <v>226</v>
      </c>
    </row>
    <row r="7" spans="1:3" s="19" customFormat="1" ht="19.5" customHeight="1">
      <c r="A7" s="434">
        <v>25</v>
      </c>
      <c r="B7" s="471">
        <v>34.12</v>
      </c>
      <c r="C7" s="431">
        <v>219</v>
      </c>
    </row>
    <row r="8" spans="1:3" s="17" customFormat="1" ht="12" customHeight="1">
      <c r="A8" s="16" t="s">
        <v>522</v>
      </c>
      <c r="C8" s="7"/>
    </row>
    <row r="9" s="17" customFormat="1" ht="13.5" customHeight="1"/>
    <row r="10" s="17" customFormat="1" ht="13.5" customHeight="1"/>
    <row r="11" s="17" customFormat="1" ht="13.5" customHeight="1"/>
    <row r="12" s="17" customFormat="1" ht="13.5" customHeight="1"/>
    <row r="13" s="17" customFormat="1" ht="16.5" customHeight="1"/>
    <row r="14" s="17" customFormat="1" ht="16.5" customHeight="1"/>
    <row r="15" s="17" customFormat="1" ht="16.5" customHeight="1"/>
    <row r="16" s="17" customFormat="1" ht="16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13.5" style="373" customWidth="1"/>
    <col min="2" max="7" width="12.19921875" style="373" customWidth="1"/>
    <col min="8" max="16384" width="9" style="373" customWidth="1"/>
  </cols>
  <sheetData>
    <row r="1" s="380" customFormat="1" ht="15" customHeight="1">
      <c r="A1" s="381" t="s">
        <v>534</v>
      </c>
    </row>
    <row r="2" s="380" customFormat="1" ht="9.75" customHeight="1" thickBot="1"/>
    <row r="3" spans="1:7" s="376" customFormat="1" ht="13.5" customHeight="1" thickTop="1">
      <c r="A3" s="379" t="s">
        <v>666</v>
      </c>
      <c r="B3" s="675" t="s">
        <v>533</v>
      </c>
      <c r="C3" s="678" t="s">
        <v>532</v>
      </c>
      <c r="D3" s="678"/>
      <c r="E3" s="678"/>
      <c r="F3" s="679"/>
      <c r="G3" s="680" t="s">
        <v>531</v>
      </c>
    </row>
    <row r="4" spans="1:7" s="376" customFormat="1" ht="13.5" customHeight="1">
      <c r="A4" s="378"/>
      <c r="B4" s="676"/>
      <c r="C4" s="683" t="s">
        <v>665</v>
      </c>
      <c r="D4" s="683" t="s">
        <v>530</v>
      </c>
      <c r="E4" s="683" t="s">
        <v>529</v>
      </c>
      <c r="F4" s="685" t="s">
        <v>528</v>
      </c>
      <c r="G4" s="681"/>
    </row>
    <row r="5" spans="1:7" s="376" customFormat="1" ht="13.5" customHeight="1">
      <c r="A5" s="377" t="s">
        <v>527</v>
      </c>
      <c r="B5" s="677"/>
      <c r="C5" s="684"/>
      <c r="D5" s="684"/>
      <c r="E5" s="684"/>
      <c r="F5" s="686"/>
      <c r="G5" s="682"/>
    </row>
    <row r="6" spans="1:7" s="376" customFormat="1" ht="18" customHeight="1">
      <c r="A6" s="485">
        <v>23</v>
      </c>
      <c r="B6" s="484">
        <v>156</v>
      </c>
      <c r="C6" s="483">
        <v>1</v>
      </c>
      <c r="D6" s="483">
        <v>5</v>
      </c>
      <c r="E6" s="483">
        <v>1</v>
      </c>
      <c r="F6" s="483">
        <v>8</v>
      </c>
      <c r="G6" s="482">
        <v>141</v>
      </c>
    </row>
    <row r="7" spans="1:7" s="376" customFormat="1" ht="18" customHeight="1">
      <c r="A7" s="481">
        <v>24</v>
      </c>
      <c r="B7" s="480">
        <v>159</v>
      </c>
      <c r="C7" s="479">
        <v>6</v>
      </c>
      <c r="D7" s="479">
        <v>11</v>
      </c>
      <c r="E7" s="479">
        <v>3</v>
      </c>
      <c r="F7" s="479">
        <v>3</v>
      </c>
      <c r="G7" s="478">
        <v>136</v>
      </c>
    </row>
    <row r="8" spans="1:7" s="376" customFormat="1" ht="18" customHeight="1">
      <c r="A8" s="477">
        <v>25</v>
      </c>
      <c r="B8" s="476">
        <v>167</v>
      </c>
      <c r="C8" s="475">
        <v>1</v>
      </c>
      <c r="D8" s="475">
        <v>7</v>
      </c>
      <c r="E8" s="475">
        <v>11</v>
      </c>
      <c r="F8" s="475">
        <v>2</v>
      </c>
      <c r="G8" s="474">
        <v>146</v>
      </c>
    </row>
    <row r="9" spans="1:7" s="374" customFormat="1" ht="12" customHeight="1">
      <c r="A9" s="374" t="s">
        <v>526</v>
      </c>
      <c r="G9" s="375"/>
    </row>
    <row r="10" s="374" customFormat="1" ht="13.5" customHeight="1"/>
  </sheetData>
  <sheetProtection/>
  <mergeCells count="7">
    <mergeCell ref="B3:B5"/>
    <mergeCell ref="C3:F3"/>
    <mergeCell ref="G3:G5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C1" sqref="C1"/>
    </sheetView>
  </sheetViews>
  <sheetFormatPr defaultColWidth="8.796875" defaultRowHeight="14.25"/>
  <cols>
    <col min="1" max="1" width="29.3984375" style="166" customWidth="1"/>
    <col min="2" max="3" width="28.8984375" style="166" customWidth="1"/>
    <col min="4" max="4" width="25.5" style="166" bestFit="1" customWidth="1"/>
    <col min="5" max="16384" width="9" style="166" customWidth="1"/>
  </cols>
  <sheetData>
    <row r="1" spans="1:3" ht="15" customHeight="1">
      <c r="A1" s="369" t="s">
        <v>675</v>
      </c>
      <c r="B1" s="390"/>
      <c r="C1" s="372" t="s">
        <v>540</v>
      </c>
    </row>
    <row r="2" spans="1:3" ht="9.75" customHeight="1" thickBot="1">
      <c r="A2" s="389"/>
      <c r="B2" s="388"/>
      <c r="C2" s="387"/>
    </row>
    <row r="3" spans="1:3" s="382" customFormat="1" ht="15" customHeight="1" thickTop="1">
      <c r="A3" s="386" t="s">
        <v>7</v>
      </c>
      <c r="B3" s="687" t="s">
        <v>539</v>
      </c>
      <c r="C3" s="688" t="s">
        <v>538</v>
      </c>
    </row>
    <row r="4" spans="1:3" s="382" customFormat="1" ht="15" customHeight="1">
      <c r="A4" s="385" t="s">
        <v>164</v>
      </c>
      <c r="B4" s="585"/>
      <c r="C4" s="583"/>
    </row>
    <row r="5" spans="1:3" s="382" customFormat="1" ht="18" customHeight="1">
      <c r="A5" s="442">
        <v>23</v>
      </c>
      <c r="B5" s="508">
        <v>3188</v>
      </c>
      <c r="C5" s="507">
        <v>144</v>
      </c>
    </row>
    <row r="6" spans="1:3" s="382" customFormat="1" ht="18" customHeight="1">
      <c r="A6" s="438">
        <v>24</v>
      </c>
      <c r="B6" s="506">
        <v>3168</v>
      </c>
      <c r="C6" s="505">
        <v>124</v>
      </c>
    </row>
    <row r="7" spans="1:3" s="382" customFormat="1" ht="18" customHeight="1">
      <c r="A7" s="434">
        <v>25</v>
      </c>
      <c r="B7" s="504">
        <v>3436</v>
      </c>
      <c r="C7" s="503">
        <v>128</v>
      </c>
    </row>
    <row r="8" spans="1:3" s="382" customFormat="1" ht="12" customHeight="1">
      <c r="A8" s="17" t="s">
        <v>537</v>
      </c>
      <c r="B8" s="69"/>
      <c r="C8" s="7" t="s">
        <v>536</v>
      </c>
    </row>
    <row r="9" spans="1:3" ht="12" customHeight="1">
      <c r="A9" s="17"/>
      <c r="B9" s="7"/>
      <c r="C9" s="7" t="s">
        <v>535</v>
      </c>
    </row>
    <row r="10" spans="1:2" ht="13.5">
      <c r="A10" s="382"/>
      <c r="B10" s="7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10" style="166" customWidth="1"/>
    <col min="2" max="5" width="12.09765625" style="166" customWidth="1"/>
    <col min="6" max="6" width="16.3984375" style="166" customWidth="1"/>
    <col min="7" max="7" width="12.09765625" style="166" customWidth="1"/>
    <col min="8" max="16384" width="9" style="166" customWidth="1"/>
  </cols>
  <sheetData>
    <row r="1" spans="1:3" ht="15" customHeight="1">
      <c r="A1" s="369" t="s">
        <v>674</v>
      </c>
      <c r="B1" s="390"/>
      <c r="C1" s="372"/>
    </row>
    <row r="2" spans="1:3" ht="4.5" customHeight="1">
      <c r="A2" s="369"/>
      <c r="B2" s="390"/>
      <c r="C2" s="372"/>
    </row>
    <row r="3" spans="1:7" ht="15" customHeight="1" thickBot="1">
      <c r="A3" s="393" t="s">
        <v>639</v>
      </c>
      <c r="B3" s="388"/>
      <c r="C3" s="388"/>
      <c r="D3" s="388"/>
      <c r="E3" s="388"/>
      <c r="F3" s="388"/>
      <c r="G3" s="387" t="s">
        <v>638</v>
      </c>
    </row>
    <row r="4" spans="1:7" s="382" customFormat="1" ht="15" customHeight="1" thickTop="1">
      <c r="A4" s="7" t="s">
        <v>637</v>
      </c>
      <c r="B4" s="687" t="s">
        <v>152</v>
      </c>
      <c r="C4" s="687" t="s">
        <v>545</v>
      </c>
      <c r="D4" s="516" t="s">
        <v>544</v>
      </c>
      <c r="E4" s="516" t="s">
        <v>667</v>
      </c>
      <c r="F4" s="516" t="s">
        <v>543</v>
      </c>
      <c r="G4" s="688" t="s">
        <v>183</v>
      </c>
    </row>
    <row r="5" spans="1:7" s="382" customFormat="1" ht="15" customHeight="1">
      <c r="A5" s="8" t="s">
        <v>636</v>
      </c>
      <c r="B5" s="585"/>
      <c r="C5" s="585"/>
      <c r="D5" s="515" t="s">
        <v>542</v>
      </c>
      <c r="E5" s="515" t="s">
        <v>542</v>
      </c>
      <c r="F5" s="515" t="s">
        <v>635</v>
      </c>
      <c r="G5" s="583"/>
    </row>
    <row r="6" spans="1:7" s="382" customFormat="1" ht="18" customHeight="1">
      <c r="A6" s="442">
        <v>23</v>
      </c>
      <c r="B6" s="514">
        <v>3188</v>
      </c>
      <c r="C6" s="514">
        <v>2376</v>
      </c>
      <c r="D6" s="514">
        <v>2</v>
      </c>
      <c r="E6" s="514">
        <v>125</v>
      </c>
      <c r="F6" s="514">
        <v>475</v>
      </c>
      <c r="G6" s="513">
        <v>210</v>
      </c>
    </row>
    <row r="7" spans="1:7" s="382" customFormat="1" ht="18" customHeight="1">
      <c r="A7" s="438">
        <v>24</v>
      </c>
      <c r="B7" s="512">
        <v>3168</v>
      </c>
      <c r="C7" s="512">
        <v>2289</v>
      </c>
      <c r="D7" s="512">
        <v>0</v>
      </c>
      <c r="E7" s="512">
        <v>150</v>
      </c>
      <c r="F7" s="512">
        <v>512</v>
      </c>
      <c r="G7" s="511">
        <v>217</v>
      </c>
    </row>
    <row r="8" spans="1:7" s="382" customFormat="1" ht="18" customHeight="1">
      <c r="A8" s="434">
        <v>25</v>
      </c>
      <c r="B8" s="510">
        <v>3436</v>
      </c>
      <c r="C8" s="510">
        <v>2552</v>
      </c>
      <c r="D8" s="510">
        <v>6</v>
      </c>
      <c r="E8" s="510">
        <v>93</v>
      </c>
      <c r="F8" s="510">
        <v>532</v>
      </c>
      <c r="G8" s="509">
        <v>253</v>
      </c>
    </row>
    <row r="9" spans="1:7" s="382" customFormat="1" ht="12" customHeight="1">
      <c r="A9" s="17" t="s">
        <v>634</v>
      </c>
      <c r="E9" s="392"/>
      <c r="F9" s="16"/>
      <c r="G9" s="7" t="s">
        <v>633</v>
      </c>
    </row>
    <row r="10" spans="5:7" s="382" customFormat="1" ht="12" customHeight="1">
      <c r="E10" s="17"/>
      <c r="F10" s="16"/>
      <c r="G10" s="7" t="s">
        <v>632</v>
      </c>
    </row>
    <row r="13" ht="13.5">
      <c r="B13" s="391"/>
    </row>
  </sheetData>
  <sheetProtection/>
  <mergeCells count="3">
    <mergeCell ref="B4:B5"/>
    <mergeCell ref="C4:C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1">
      <selection activeCell="M1" sqref="M1"/>
    </sheetView>
  </sheetViews>
  <sheetFormatPr defaultColWidth="8.796875" defaultRowHeight="14.25"/>
  <cols>
    <col min="1" max="1" width="8.59765625" style="166" customWidth="1"/>
    <col min="2" max="2" width="6.3984375" style="166" customWidth="1"/>
    <col min="3" max="3" width="6.8984375" style="166" customWidth="1"/>
    <col min="4" max="5" width="6.3984375" style="166" customWidth="1"/>
    <col min="6" max="6" width="6.8984375" style="166" customWidth="1"/>
    <col min="7" max="8" width="6.3984375" style="166" customWidth="1"/>
    <col min="9" max="9" width="6.8984375" style="166" customWidth="1"/>
    <col min="10" max="11" width="6.3984375" style="166" customWidth="1"/>
    <col min="12" max="12" width="6.8984375" style="166" customWidth="1"/>
    <col min="13" max="13" width="6.3984375" style="166" customWidth="1"/>
    <col min="14" max="16384" width="9" style="166" customWidth="1"/>
  </cols>
  <sheetData>
    <row r="1" spans="1:13" ht="15" customHeight="1">
      <c r="A1" s="369" t="s">
        <v>554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72" t="s">
        <v>540</v>
      </c>
    </row>
    <row r="2" spans="1:13" ht="9.75" customHeight="1" thickBot="1">
      <c r="A2" s="371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7"/>
    </row>
    <row r="3" spans="1:13" s="382" customFormat="1" ht="15" customHeight="1" thickTop="1">
      <c r="A3" s="400" t="s">
        <v>7</v>
      </c>
      <c r="B3" s="625" t="s">
        <v>553</v>
      </c>
      <c r="C3" s="664"/>
      <c r="D3" s="674"/>
      <c r="E3" s="625" t="s">
        <v>552</v>
      </c>
      <c r="F3" s="664"/>
      <c r="G3" s="674"/>
      <c r="H3" s="625" t="s">
        <v>551</v>
      </c>
      <c r="I3" s="664"/>
      <c r="J3" s="674"/>
      <c r="K3" s="625" t="s">
        <v>550</v>
      </c>
      <c r="L3" s="664"/>
      <c r="M3" s="664"/>
    </row>
    <row r="4" spans="1:13" s="382" customFormat="1" ht="15" customHeight="1">
      <c r="A4" s="385" t="s">
        <v>164</v>
      </c>
      <c r="B4" s="76" t="s">
        <v>533</v>
      </c>
      <c r="C4" s="9" t="s">
        <v>549</v>
      </c>
      <c r="D4" s="316" t="s">
        <v>183</v>
      </c>
      <c r="E4" s="76" t="s">
        <v>533</v>
      </c>
      <c r="F4" s="9" t="s">
        <v>549</v>
      </c>
      <c r="G4" s="316" t="s">
        <v>183</v>
      </c>
      <c r="H4" s="76" t="s">
        <v>533</v>
      </c>
      <c r="I4" s="9" t="s">
        <v>549</v>
      </c>
      <c r="J4" s="328" t="s">
        <v>183</v>
      </c>
      <c r="K4" s="76" t="s">
        <v>533</v>
      </c>
      <c r="L4" s="9" t="s">
        <v>549</v>
      </c>
      <c r="M4" s="328" t="s">
        <v>183</v>
      </c>
    </row>
    <row r="5" spans="1:13" s="382" customFormat="1" ht="18" customHeight="1">
      <c r="A5" s="399">
        <v>23</v>
      </c>
      <c r="B5" s="398">
        <v>1074</v>
      </c>
      <c r="C5" s="398">
        <v>785</v>
      </c>
      <c r="D5" s="398">
        <v>289</v>
      </c>
      <c r="E5" s="398">
        <v>1052</v>
      </c>
      <c r="F5" s="398">
        <v>764</v>
      </c>
      <c r="G5" s="398">
        <v>288</v>
      </c>
      <c r="H5" s="398">
        <v>863</v>
      </c>
      <c r="I5" s="398">
        <v>699</v>
      </c>
      <c r="J5" s="398">
        <v>164</v>
      </c>
      <c r="K5" s="398">
        <v>860</v>
      </c>
      <c r="L5" s="398">
        <v>696</v>
      </c>
      <c r="M5" s="384">
        <v>164</v>
      </c>
    </row>
    <row r="6" spans="1:14" s="382" customFormat="1" ht="18" customHeight="1">
      <c r="A6" s="397">
        <v>24</v>
      </c>
      <c r="B6" s="547">
        <v>979</v>
      </c>
      <c r="C6" s="547">
        <v>697</v>
      </c>
      <c r="D6" s="547">
        <v>282</v>
      </c>
      <c r="E6" s="547">
        <v>960</v>
      </c>
      <c r="F6" s="547">
        <v>680</v>
      </c>
      <c r="G6" s="547">
        <v>280</v>
      </c>
      <c r="H6" s="547">
        <v>769</v>
      </c>
      <c r="I6" s="547">
        <v>619</v>
      </c>
      <c r="J6" s="547">
        <v>150</v>
      </c>
      <c r="K6" s="547">
        <v>769</v>
      </c>
      <c r="L6" s="547">
        <v>619</v>
      </c>
      <c r="M6" s="548">
        <v>150</v>
      </c>
      <c r="N6" s="394"/>
    </row>
    <row r="7" spans="1:14" s="382" customFormat="1" ht="18" customHeight="1">
      <c r="A7" s="396">
        <v>25</v>
      </c>
      <c r="B7" s="395">
        <v>1037</v>
      </c>
      <c r="C7" s="395">
        <v>744</v>
      </c>
      <c r="D7" s="395">
        <v>293</v>
      </c>
      <c r="E7" s="395">
        <v>859</v>
      </c>
      <c r="F7" s="395">
        <v>614</v>
      </c>
      <c r="G7" s="395">
        <v>245</v>
      </c>
      <c r="H7" s="395">
        <v>587</v>
      </c>
      <c r="I7" s="395">
        <v>492</v>
      </c>
      <c r="J7" s="395">
        <v>95</v>
      </c>
      <c r="K7" s="395">
        <v>577</v>
      </c>
      <c r="L7" s="395">
        <v>483</v>
      </c>
      <c r="M7" s="383">
        <v>94</v>
      </c>
      <c r="N7" s="394"/>
    </row>
    <row r="8" spans="1:13" ht="12" customHeight="1">
      <c r="A8" s="17" t="s">
        <v>541</v>
      </c>
      <c r="B8" s="392"/>
      <c r="C8" s="392"/>
      <c r="D8" s="392"/>
      <c r="E8" s="392"/>
      <c r="F8" s="392"/>
      <c r="G8" s="17"/>
      <c r="H8" s="392"/>
      <c r="I8" s="392"/>
      <c r="J8" s="17"/>
      <c r="K8" s="392"/>
      <c r="L8" s="392"/>
      <c r="M8" s="7" t="s">
        <v>548</v>
      </c>
    </row>
    <row r="9" spans="1:13" ht="12" customHeight="1">
      <c r="A9" s="392"/>
      <c r="B9" s="392"/>
      <c r="C9" s="392"/>
      <c r="D9" s="392"/>
      <c r="E9" s="392"/>
      <c r="F9" s="392"/>
      <c r="G9" s="17"/>
      <c r="H9" s="392"/>
      <c r="I9" s="392"/>
      <c r="J9" s="17"/>
      <c r="K9" s="392"/>
      <c r="L9" s="392"/>
      <c r="M9" s="7" t="s">
        <v>547</v>
      </c>
    </row>
    <row r="10" spans="1:13" ht="12" customHeight="1">
      <c r="A10" s="392"/>
      <c r="B10" s="392"/>
      <c r="C10" s="392"/>
      <c r="D10" s="392"/>
      <c r="E10" s="392"/>
      <c r="F10" s="392"/>
      <c r="G10" s="392"/>
      <c r="H10" s="392"/>
      <c r="I10" s="392"/>
      <c r="J10" s="16"/>
      <c r="K10" s="392"/>
      <c r="L10" s="392"/>
      <c r="M10" s="7" t="s">
        <v>546</v>
      </c>
    </row>
  </sheetData>
  <sheetProtection/>
  <mergeCells count="4"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E1" sqref="E1"/>
    </sheetView>
  </sheetViews>
  <sheetFormatPr defaultColWidth="8.796875" defaultRowHeight="14.25"/>
  <cols>
    <col min="1" max="1" width="13.5" style="166" customWidth="1"/>
    <col min="2" max="5" width="18.3984375" style="166" customWidth="1"/>
    <col min="6" max="16384" width="9" style="166" customWidth="1"/>
  </cols>
  <sheetData>
    <row r="1" spans="1:5" s="407" customFormat="1" ht="15" customHeight="1">
      <c r="A1" s="369" t="s">
        <v>563</v>
      </c>
      <c r="B1" s="408"/>
      <c r="C1" s="408"/>
      <c r="D1" s="408"/>
      <c r="E1" s="372" t="s">
        <v>540</v>
      </c>
    </row>
    <row r="2" spans="1:5" s="382" customFormat="1" ht="9.75" customHeight="1" thickBot="1">
      <c r="A2" s="371"/>
      <c r="B2" s="406"/>
      <c r="C2" s="406"/>
      <c r="D2" s="406"/>
      <c r="E2" s="5"/>
    </row>
    <row r="3" spans="1:5" s="382" customFormat="1" ht="15" customHeight="1" thickTop="1">
      <c r="A3" s="386" t="s">
        <v>7</v>
      </c>
      <c r="B3" s="687" t="s">
        <v>562</v>
      </c>
      <c r="C3" s="687" t="s">
        <v>561</v>
      </c>
      <c r="D3" s="687" t="s">
        <v>560</v>
      </c>
      <c r="E3" s="688" t="s">
        <v>559</v>
      </c>
    </row>
    <row r="4" spans="1:5" s="382" customFormat="1" ht="15" customHeight="1">
      <c r="A4" s="385" t="s">
        <v>164</v>
      </c>
      <c r="B4" s="585"/>
      <c r="C4" s="585"/>
      <c r="D4" s="585"/>
      <c r="E4" s="583"/>
    </row>
    <row r="5" spans="1:5" s="382" customFormat="1" ht="18" customHeight="1">
      <c r="A5" s="442">
        <v>23</v>
      </c>
      <c r="B5" s="520">
        <v>2890</v>
      </c>
      <c r="C5" s="520">
        <v>2839</v>
      </c>
      <c r="D5" s="520">
        <v>2535</v>
      </c>
      <c r="E5" s="519">
        <v>2527</v>
      </c>
    </row>
    <row r="6" spans="1:5" s="382" customFormat="1" ht="18" customHeight="1">
      <c r="A6" s="438">
        <v>24</v>
      </c>
      <c r="B6" s="549">
        <v>2862</v>
      </c>
      <c r="C6" s="549">
        <v>2818</v>
      </c>
      <c r="D6" s="549">
        <v>2510</v>
      </c>
      <c r="E6" s="550">
        <v>2506</v>
      </c>
    </row>
    <row r="7" spans="1:6" s="382" customFormat="1" ht="18" customHeight="1">
      <c r="A7" s="434">
        <v>25</v>
      </c>
      <c r="B7" s="518">
        <v>3104</v>
      </c>
      <c r="C7" s="518">
        <v>2166</v>
      </c>
      <c r="D7" s="518">
        <v>1718</v>
      </c>
      <c r="E7" s="517">
        <v>1698</v>
      </c>
      <c r="F7" s="394"/>
    </row>
    <row r="8" spans="1:5" s="382" customFormat="1" ht="12" customHeight="1">
      <c r="A8" s="17" t="s">
        <v>541</v>
      </c>
      <c r="B8" s="392"/>
      <c r="C8" s="392"/>
      <c r="D8" s="17"/>
      <c r="E8" s="7" t="s">
        <v>558</v>
      </c>
    </row>
    <row r="9" spans="1:5" ht="12" customHeight="1">
      <c r="A9" s="405"/>
      <c r="B9" s="405"/>
      <c r="C9" s="402"/>
      <c r="D9" s="52"/>
      <c r="E9" s="402" t="s">
        <v>557</v>
      </c>
    </row>
    <row r="10" spans="1:5" ht="12" customHeight="1">
      <c r="A10" s="405"/>
      <c r="B10" s="405"/>
      <c r="C10" s="404"/>
      <c r="D10" s="52"/>
      <c r="E10" s="402" t="s">
        <v>556</v>
      </c>
    </row>
    <row r="11" spans="3:5" ht="12" customHeight="1">
      <c r="C11" s="401"/>
      <c r="D11" s="403"/>
      <c r="E11" s="402" t="s">
        <v>555</v>
      </c>
    </row>
    <row r="12" ht="13.5">
      <c r="C12" s="401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zoomScalePageLayoutView="0" workbookViewId="0" topLeftCell="A1">
      <selection activeCell="K1" sqref="K1"/>
    </sheetView>
  </sheetViews>
  <sheetFormatPr defaultColWidth="8.796875" defaultRowHeight="18" customHeight="1"/>
  <cols>
    <col min="1" max="1" width="8.3984375" style="69" customWidth="1"/>
    <col min="2" max="11" width="7.8984375" style="69" customWidth="1"/>
    <col min="12" max="16384" width="9" style="69" customWidth="1"/>
  </cols>
  <sheetData>
    <row r="1" spans="1:11" ht="15" customHeight="1">
      <c r="A1" s="54" t="s">
        <v>567</v>
      </c>
      <c r="B1" s="87"/>
      <c r="C1" s="87"/>
      <c r="D1" s="87"/>
      <c r="E1" s="87"/>
      <c r="F1" s="87"/>
      <c r="G1" s="87"/>
      <c r="H1" s="87"/>
      <c r="I1" s="413"/>
      <c r="J1" s="56"/>
      <c r="K1" s="111"/>
    </row>
    <row r="2" spans="1:11" ht="9.75" customHeight="1" thickBot="1">
      <c r="A2" s="3"/>
      <c r="B2" s="88"/>
      <c r="C2" s="88"/>
      <c r="D2" s="88"/>
      <c r="E2" s="88"/>
      <c r="F2" s="88"/>
      <c r="G2" s="88"/>
      <c r="H2" s="88"/>
      <c r="I2" s="412"/>
      <c r="J2" s="411"/>
      <c r="K2" s="5"/>
    </row>
    <row r="3" spans="1:11" s="19" customFormat="1" ht="15" customHeight="1" thickTop="1">
      <c r="A3" s="24" t="s">
        <v>646</v>
      </c>
      <c r="B3" s="458" t="s">
        <v>205</v>
      </c>
      <c r="C3" s="530"/>
      <c r="D3" s="689" t="s">
        <v>645</v>
      </c>
      <c r="E3" s="690"/>
      <c r="F3" s="691" t="s">
        <v>644</v>
      </c>
      <c r="G3" s="690"/>
      <c r="H3" s="691" t="s">
        <v>643</v>
      </c>
      <c r="I3" s="690"/>
      <c r="J3" s="691" t="s">
        <v>642</v>
      </c>
      <c r="K3" s="692"/>
    </row>
    <row r="4" spans="1:11" s="19" customFormat="1" ht="15" customHeight="1">
      <c r="A4" s="339" t="s">
        <v>641</v>
      </c>
      <c r="B4" s="453" t="s">
        <v>566</v>
      </c>
      <c r="C4" s="486" t="s">
        <v>565</v>
      </c>
      <c r="D4" s="486" t="s">
        <v>566</v>
      </c>
      <c r="E4" s="486" t="s">
        <v>565</v>
      </c>
      <c r="F4" s="486" t="s">
        <v>566</v>
      </c>
      <c r="G4" s="486" t="s">
        <v>565</v>
      </c>
      <c r="H4" s="486" t="s">
        <v>566</v>
      </c>
      <c r="I4" s="486" t="s">
        <v>565</v>
      </c>
      <c r="J4" s="486" t="s">
        <v>566</v>
      </c>
      <c r="K4" s="486" t="s">
        <v>565</v>
      </c>
    </row>
    <row r="5" spans="1:11" s="19" customFormat="1" ht="18" customHeight="1">
      <c r="A5" s="442">
        <v>23</v>
      </c>
      <c r="B5" s="528">
        <v>66</v>
      </c>
      <c r="C5" s="529">
        <v>11.46</v>
      </c>
      <c r="D5" s="528">
        <v>31</v>
      </c>
      <c r="E5" s="529">
        <v>2.39</v>
      </c>
      <c r="F5" s="528">
        <v>33</v>
      </c>
      <c r="G5" s="529">
        <v>5.3</v>
      </c>
      <c r="H5" s="528" t="s">
        <v>161</v>
      </c>
      <c r="I5" s="529" t="s">
        <v>161</v>
      </c>
      <c r="J5" s="528">
        <v>2</v>
      </c>
      <c r="K5" s="527">
        <v>3.76</v>
      </c>
    </row>
    <row r="6" spans="1:12" s="19" customFormat="1" ht="18" customHeight="1">
      <c r="A6" s="438">
        <v>24</v>
      </c>
      <c r="B6" s="525">
        <v>76</v>
      </c>
      <c r="C6" s="526">
        <v>9.67</v>
      </c>
      <c r="D6" s="525">
        <v>39</v>
      </c>
      <c r="E6" s="526">
        <v>2.73</v>
      </c>
      <c r="F6" s="525">
        <v>37</v>
      </c>
      <c r="G6" s="526">
        <v>6.94</v>
      </c>
      <c r="H6" s="525" t="s">
        <v>161</v>
      </c>
      <c r="I6" s="526" t="s">
        <v>161</v>
      </c>
      <c r="J6" s="525" t="s">
        <v>161</v>
      </c>
      <c r="K6" s="524" t="s">
        <v>161</v>
      </c>
      <c r="L6" s="32"/>
    </row>
    <row r="7" spans="1:12" s="19" customFormat="1" ht="18" customHeight="1">
      <c r="A7" s="434">
        <v>25</v>
      </c>
      <c r="B7" s="522">
        <v>62</v>
      </c>
      <c r="C7" s="523">
        <v>8.75</v>
      </c>
      <c r="D7" s="522">
        <v>28</v>
      </c>
      <c r="E7" s="523">
        <v>1.68</v>
      </c>
      <c r="F7" s="522">
        <v>29</v>
      </c>
      <c r="G7" s="523">
        <v>3.47</v>
      </c>
      <c r="H7" s="522">
        <v>2</v>
      </c>
      <c r="I7" s="523">
        <v>0.35</v>
      </c>
      <c r="J7" s="522">
        <v>3</v>
      </c>
      <c r="K7" s="521">
        <v>3.25</v>
      </c>
      <c r="L7" s="410"/>
    </row>
    <row r="8" spans="1:11" s="17" customFormat="1" ht="12" customHeight="1">
      <c r="A8" s="16" t="s">
        <v>640</v>
      </c>
      <c r="K8" s="7" t="s">
        <v>564</v>
      </c>
    </row>
    <row r="9" s="17" customFormat="1" ht="13.5" customHeight="1"/>
    <row r="10" s="17" customFormat="1" ht="13.5" customHeight="1">
      <c r="C10" s="409"/>
    </row>
    <row r="11" s="17" customFormat="1" ht="13.5" customHeight="1">
      <c r="C11" s="409"/>
    </row>
    <row r="12" s="17" customFormat="1" ht="13.5" customHeight="1"/>
    <row r="13" s="17" customFormat="1" ht="13.5" customHeight="1"/>
    <row r="14" s="19" customFormat="1" ht="13.5" customHeight="1"/>
    <row r="15" s="19" customFormat="1" ht="13.5" customHeight="1"/>
  </sheetData>
  <sheetProtection/>
  <mergeCells count="4"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D1" sqref="D1"/>
    </sheetView>
  </sheetViews>
  <sheetFormatPr defaultColWidth="8.796875" defaultRowHeight="14.25"/>
  <cols>
    <col min="1" max="1" width="21.8984375" style="6" customWidth="1"/>
    <col min="2" max="2" width="21.59765625" style="6" customWidth="1"/>
    <col min="3" max="3" width="21.8984375" style="6" customWidth="1"/>
    <col min="4" max="4" width="21.59765625" style="6" customWidth="1"/>
    <col min="5" max="16384" width="9" style="6" customWidth="1"/>
  </cols>
  <sheetData>
    <row r="1" spans="1:3" s="2" customFormat="1" ht="15" customHeight="1">
      <c r="A1" s="54" t="s">
        <v>52</v>
      </c>
      <c r="B1" s="1"/>
      <c r="C1" s="1"/>
    </row>
    <row r="2" spans="1:4" ht="12.75" customHeight="1" thickBot="1">
      <c r="A2" s="3"/>
      <c r="B2" s="4"/>
      <c r="C2" s="4"/>
      <c r="D2" s="5" t="s">
        <v>53</v>
      </c>
    </row>
    <row r="3" spans="1:4" ht="22.5" customHeight="1" thickTop="1">
      <c r="A3" s="24" t="s">
        <v>54</v>
      </c>
      <c r="B3" s="458" t="s">
        <v>0</v>
      </c>
      <c r="C3" s="457"/>
      <c r="D3" s="582" t="s">
        <v>1</v>
      </c>
    </row>
    <row r="4" spans="1:5" ht="22.5" customHeight="1">
      <c r="A4" s="552" t="s">
        <v>55</v>
      </c>
      <c r="B4" s="455" t="s">
        <v>2</v>
      </c>
      <c r="C4" s="454" t="s">
        <v>3</v>
      </c>
      <c r="D4" s="583"/>
      <c r="E4" s="11"/>
    </row>
    <row r="5" spans="1:5" s="13" customFormat="1" ht="18" customHeight="1">
      <c r="A5" s="452">
        <v>24</v>
      </c>
      <c r="B5" s="451">
        <v>942319</v>
      </c>
      <c r="C5" s="451">
        <v>7176398</v>
      </c>
      <c r="D5" s="450">
        <v>537500</v>
      </c>
      <c r="E5" s="12"/>
    </row>
    <row r="6" spans="1:5" s="13" customFormat="1" ht="18" customHeight="1">
      <c r="A6" s="449">
        <v>25</v>
      </c>
      <c r="B6" s="448">
        <v>946116</v>
      </c>
      <c r="C6" s="448">
        <v>7213571</v>
      </c>
      <c r="D6" s="447">
        <v>539432</v>
      </c>
      <c r="E6" s="12"/>
    </row>
    <row r="7" spans="1:5" s="13" customFormat="1" ht="18" customHeight="1">
      <c r="A7" s="446">
        <v>26</v>
      </c>
      <c r="B7" s="445">
        <v>946791</v>
      </c>
      <c r="C7" s="445">
        <v>7226089</v>
      </c>
      <c r="D7" s="444">
        <v>540997</v>
      </c>
      <c r="E7" s="12"/>
    </row>
    <row r="8" spans="1:4" ht="12" customHeight="1">
      <c r="A8" s="14" t="s">
        <v>56</v>
      </c>
      <c r="B8" s="15"/>
      <c r="C8" s="15"/>
      <c r="D8" s="15"/>
    </row>
    <row r="9" spans="1:4" ht="13.5">
      <c r="A9" s="16"/>
      <c r="B9" s="17"/>
      <c r="C9" s="17"/>
      <c r="D9" s="17"/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="96" zoomScaleNormal="96" zoomScaleSheetLayoutView="100" workbookViewId="0" topLeftCell="A1">
      <selection activeCell="J1" sqref="J1"/>
    </sheetView>
  </sheetViews>
  <sheetFormatPr defaultColWidth="8.796875" defaultRowHeight="18" customHeight="1"/>
  <cols>
    <col min="1" max="1" width="6.59765625" style="69" customWidth="1"/>
    <col min="2" max="2" width="9.59765625" style="69" customWidth="1"/>
    <col min="3" max="5" width="8.3984375" style="69" customWidth="1"/>
    <col min="6" max="8" width="9.59765625" style="69" customWidth="1"/>
    <col min="9" max="10" width="8.3984375" style="69" customWidth="1"/>
    <col min="11" max="16384" width="9" style="69" customWidth="1"/>
  </cols>
  <sheetData>
    <row r="1" spans="1:10" s="29" customFormat="1" ht="15" customHeight="1">
      <c r="A1" s="54" t="s">
        <v>580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9" customFormat="1" ht="9.75" customHeight="1" thickBot="1">
      <c r="A2" s="3"/>
      <c r="B2" s="30"/>
      <c r="C2" s="30"/>
      <c r="D2" s="30"/>
      <c r="E2" s="30"/>
      <c r="F2" s="30"/>
      <c r="G2" s="30"/>
      <c r="H2" s="30"/>
      <c r="I2" s="30"/>
      <c r="J2" s="30"/>
    </row>
    <row r="3" spans="1:10" s="19" customFormat="1" ht="18" customHeight="1" thickTop="1">
      <c r="A3" s="24" t="s">
        <v>14</v>
      </c>
      <c r="B3" s="583" t="s">
        <v>579</v>
      </c>
      <c r="C3" s="697"/>
      <c r="D3" s="697"/>
      <c r="E3" s="698"/>
      <c r="F3" s="699" t="s">
        <v>578</v>
      </c>
      <c r="G3" s="690"/>
      <c r="H3" s="454" t="s">
        <v>577</v>
      </c>
      <c r="I3" s="453" t="s">
        <v>417</v>
      </c>
      <c r="J3" s="453" t="s">
        <v>183</v>
      </c>
    </row>
    <row r="4" spans="1:10" s="415" customFormat="1" ht="18" customHeight="1">
      <c r="A4" s="532"/>
      <c r="B4" s="695" t="s">
        <v>576</v>
      </c>
      <c r="C4" s="695" t="s">
        <v>575</v>
      </c>
      <c r="D4" s="695" t="s">
        <v>574</v>
      </c>
      <c r="E4" s="695" t="s">
        <v>573</v>
      </c>
      <c r="F4" s="695" t="s">
        <v>572</v>
      </c>
      <c r="G4" s="695" t="s">
        <v>571</v>
      </c>
      <c r="H4" s="695" t="s">
        <v>570</v>
      </c>
      <c r="I4" s="695" t="s">
        <v>569</v>
      </c>
      <c r="J4" s="693" t="s">
        <v>568</v>
      </c>
    </row>
    <row r="5" spans="1:10" s="415" customFormat="1" ht="18" customHeight="1">
      <c r="A5" s="531" t="s">
        <v>649</v>
      </c>
      <c r="B5" s="696"/>
      <c r="C5" s="696"/>
      <c r="D5" s="696"/>
      <c r="E5" s="696"/>
      <c r="F5" s="696"/>
      <c r="G5" s="696"/>
      <c r="H5" s="696"/>
      <c r="I5" s="696"/>
      <c r="J5" s="694"/>
    </row>
    <row r="6" spans="1:11" s="129" customFormat="1" ht="18" customHeight="1">
      <c r="A6" s="442">
        <v>23</v>
      </c>
      <c r="B6" s="514">
        <v>2</v>
      </c>
      <c r="C6" s="528" t="s">
        <v>648</v>
      </c>
      <c r="D6" s="514">
        <v>8</v>
      </c>
      <c r="E6" s="514">
        <v>42</v>
      </c>
      <c r="F6" s="514">
        <v>549</v>
      </c>
      <c r="G6" s="514">
        <v>2</v>
      </c>
      <c r="H6" s="528" t="s">
        <v>648</v>
      </c>
      <c r="I6" s="514">
        <v>9</v>
      </c>
      <c r="J6" s="513">
        <v>4</v>
      </c>
      <c r="K6" s="414"/>
    </row>
    <row r="7" spans="1:11" s="129" customFormat="1" ht="18" customHeight="1">
      <c r="A7" s="438">
        <v>24</v>
      </c>
      <c r="B7" s="512">
        <v>2</v>
      </c>
      <c r="C7" s="525" t="s">
        <v>648</v>
      </c>
      <c r="D7" s="512">
        <v>7</v>
      </c>
      <c r="E7" s="512">
        <v>51</v>
      </c>
      <c r="F7" s="512">
        <v>568</v>
      </c>
      <c r="G7" s="525" t="s">
        <v>648</v>
      </c>
      <c r="H7" s="525" t="s">
        <v>648</v>
      </c>
      <c r="I7" s="512">
        <v>6</v>
      </c>
      <c r="J7" s="511">
        <v>4</v>
      </c>
      <c r="K7" s="414"/>
    </row>
    <row r="8" spans="1:11" s="129" customFormat="1" ht="18" customHeight="1">
      <c r="A8" s="434">
        <v>25</v>
      </c>
      <c r="B8" s="510">
        <v>3</v>
      </c>
      <c r="C8" s="522">
        <v>1</v>
      </c>
      <c r="D8" s="510">
        <v>0</v>
      </c>
      <c r="E8" s="510">
        <v>50</v>
      </c>
      <c r="F8" s="510">
        <v>667</v>
      </c>
      <c r="G8" s="522">
        <v>3</v>
      </c>
      <c r="H8" s="522">
        <v>0</v>
      </c>
      <c r="I8" s="510">
        <v>1</v>
      </c>
      <c r="J8" s="509">
        <v>3</v>
      </c>
      <c r="K8" s="414"/>
    </row>
    <row r="9" s="17" customFormat="1" ht="12" customHeight="1">
      <c r="A9" s="16" t="s">
        <v>647</v>
      </c>
    </row>
    <row r="10" s="19" customFormat="1" ht="13.5" customHeight="1"/>
    <row r="11" s="19" customFormat="1" ht="13.5" customHeight="1"/>
    <row r="12" s="19" customFormat="1" ht="13.5" customHeight="1"/>
    <row r="13" s="19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  <row r="18" s="19" customFormat="1" ht="13.5" customHeight="1"/>
    <row r="19" s="19" customFormat="1" ht="13.5" customHeight="1"/>
    <row r="20" s="19" customFormat="1" ht="13.5" customHeight="1"/>
    <row r="21" s="19" customFormat="1" ht="13.5" customHeight="1"/>
    <row r="22" s="19" customFormat="1" ht="13.5" customHeight="1"/>
    <row r="23" s="19" customFormat="1" ht="13.5" customHeight="1"/>
    <row r="24" s="19" customFormat="1" ht="13.5" customHeight="1"/>
    <row r="25" s="19" customFormat="1" ht="13.5" customHeight="1"/>
    <row r="26" s="19" customFormat="1" ht="13.5" customHeight="1"/>
    <row r="27" s="19" customFormat="1" ht="13.5" customHeight="1"/>
    <row r="28" s="19" customFormat="1" ht="13.5" customHeight="1"/>
    <row r="29" s="19" customFormat="1" ht="13.5" customHeight="1"/>
    <row r="30" s="19" customFormat="1" ht="13.5" customHeight="1"/>
    <row r="31" s="19" customFormat="1" ht="13.5" customHeight="1"/>
  </sheetData>
  <sheetProtection/>
  <mergeCells count="11">
    <mergeCell ref="D4:D5"/>
    <mergeCell ref="J4:J5"/>
    <mergeCell ref="I4:I5"/>
    <mergeCell ref="H4:H5"/>
    <mergeCell ref="G4:G5"/>
    <mergeCell ref="C4:C5"/>
    <mergeCell ref="B3:E3"/>
    <mergeCell ref="F3:G3"/>
    <mergeCell ref="B4:B5"/>
    <mergeCell ref="F4:F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F1" sqref="F1"/>
    </sheetView>
  </sheetViews>
  <sheetFormatPr defaultColWidth="8.796875" defaultRowHeight="18" customHeight="1"/>
  <cols>
    <col min="1" max="1" width="11.09765625" style="69" customWidth="1"/>
    <col min="2" max="6" width="15.09765625" style="69" customWidth="1"/>
    <col min="7" max="7" width="10.5" style="69" bestFit="1" customWidth="1"/>
    <col min="8" max="16384" width="9" style="69" customWidth="1"/>
  </cols>
  <sheetData>
    <row r="1" spans="1:6" s="29" customFormat="1" ht="15" customHeight="1">
      <c r="A1" s="369" t="s">
        <v>672</v>
      </c>
      <c r="B1" s="28"/>
      <c r="C1" s="28"/>
      <c r="D1" s="28"/>
      <c r="E1" s="28"/>
      <c r="F1" s="28"/>
    </row>
    <row r="2" spans="1:6" s="19" customFormat="1" ht="9.75" customHeight="1" thickBot="1">
      <c r="A2" s="371"/>
      <c r="B2" s="30"/>
      <c r="C2" s="30"/>
      <c r="D2" s="30"/>
      <c r="E2" s="30"/>
      <c r="F2" s="30"/>
    </row>
    <row r="3" spans="1:6" s="19" customFormat="1" ht="15" customHeight="1" thickTop="1">
      <c r="A3" s="24" t="s">
        <v>651</v>
      </c>
      <c r="B3" s="584" t="s">
        <v>589</v>
      </c>
      <c r="C3" s="458" t="s">
        <v>588</v>
      </c>
      <c r="D3" s="457"/>
      <c r="E3" s="487"/>
      <c r="F3" s="537" t="s">
        <v>587</v>
      </c>
    </row>
    <row r="4" spans="1:6" s="19" customFormat="1" ht="15" customHeight="1">
      <c r="A4" s="456" t="s">
        <v>649</v>
      </c>
      <c r="B4" s="585"/>
      <c r="C4" s="453" t="s">
        <v>586</v>
      </c>
      <c r="D4" s="469" t="s">
        <v>585</v>
      </c>
      <c r="E4" s="469" t="s">
        <v>584</v>
      </c>
      <c r="F4" s="536" t="s">
        <v>583</v>
      </c>
    </row>
    <row r="5" spans="1:6" s="19" customFormat="1" ht="18" customHeight="1">
      <c r="A5" s="442">
        <v>23</v>
      </c>
      <c r="B5" s="441">
        <v>150</v>
      </c>
      <c r="C5" s="535">
        <v>2393.56</v>
      </c>
      <c r="D5" s="535">
        <v>370.32</v>
      </c>
      <c r="E5" s="535">
        <v>2763.88</v>
      </c>
      <c r="F5" s="439">
        <v>329157</v>
      </c>
    </row>
    <row r="6" spans="1:6" s="19" customFormat="1" ht="18" customHeight="1">
      <c r="A6" s="438">
        <v>24</v>
      </c>
      <c r="B6" s="437">
        <v>141</v>
      </c>
      <c r="C6" s="534">
        <v>2190.66</v>
      </c>
      <c r="D6" s="534">
        <v>122.76</v>
      </c>
      <c r="E6" s="534">
        <v>2313.42</v>
      </c>
      <c r="F6" s="435">
        <v>299105</v>
      </c>
    </row>
    <row r="7" spans="1:7" s="19" customFormat="1" ht="18" customHeight="1">
      <c r="A7" s="434">
        <v>25</v>
      </c>
      <c r="B7" s="433">
        <v>142</v>
      </c>
      <c r="C7" s="533">
        <v>2143.19</v>
      </c>
      <c r="D7" s="533">
        <v>0</v>
      </c>
      <c r="E7" s="533">
        <v>2143.19</v>
      </c>
      <c r="F7" s="431">
        <v>230997</v>
      </c>
      <c r="G7" s="417"/>
    </row>
    <row r="8" spans="1:9" s="17" customFormat="1" ht="12" customHeight="1">
      <c r="A8" s="16" t="s">
        <v>582</v>
      </c>
      <c r="D8" s="416"/>
      <c r="E8" s="56"/>
      <c r="F8" s="7" t="s">
        <v>650</v>
      </c>
      <c r="G8" s="65"/>
      <c r="H8" s="65"/>
      <c r="I8" s="19"/>
    </row>
    <row r="9" spans="4:9" s="17" customFormat="1" ht="12" customHeight="1">
      <c r="D9" s="16"/>
      <c r="E9" s="65"/>
      <c r="F9" s="7" t="s">
        <v>581</v>
      </c>
      <c r="G9" s="19"/>
      <c r="H9" s="19"/>
      <c r="I9" s="19"/>
    </row>
    <row r="10" s="17" customFormat="1" ht="13.5" customHeight="1">
      <c r="D10" s="7"/>
    </row>
    <row r="11" s="17" customFormat="1" ht="13.5" customHeight="1">
      <c r="D11" s="16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F1" sqref="F1"/>
    </sheetView>
  </sheetViews>
  <sheetFormatPr defaultColWidth="8.796875" defaultRowHeight="14.25"/>
  <cols>
    <col min="1" max="1" width="11.09765625" style="56" customWidth="1"/>
    <col min="2" max="6" width="15.09765625" style="56" customWidth="1"/>
    <col min="7" max="8" width="10.8984375" style="56" customWidth="1"/>
    <col min="9" max="16384" width="9" style="56" customWidth="1"/>
  </cols>
  <sheetData>
    <row r="1" spans="1:7" s="69" customFormat="1" ht="15" customHeight="1">
      <c r="A1" s="54" t="s">
        <v>597</v>
      </c>
      <c r="G1" s="87"/>
    </row>
    <row r="2" spans="1:9" s="69" customFormat="1" ht="9.75" customHeight="1" thickBot="1">
      <c r="A2" s="54"/>
      <c r="I2" s="87"/>
    </row>
    <row r="3" spans="1:7" s="69" customFormat="1" ht="17.25" customHeight="1" thickTop="1">
      <c r="A3" s="386" t="s">
        <v>14</v>
      </c>
      <c r="B3" s="588" t="s">
        <v>596</v>
      </c>
      <c r="C3" s="588" t="s">
        <v>595</v>
      </c>
      <c r="D3" s="588" t="s">
        <v>594</v>
      </c>
      <c r="E3" s="588" t="s">
        <v>593</v>
      </c>
      <c r="F3" s="586" t="s">
        <v>592</v>
      </c>
      <c r="G3" s="87"/>
    </row>
    <row r="4" spans="1:7" s="69" customFormat="1" ht="17.25" customHeight="1">
      <c r="A4" s="385" t="s">
        <v>591</v>
      </c>
      <c r="B4" s="585"/>
      <c r="C4" s="589"/>
      <c r="D4" s="589"/>
      <c r="E4" s="589"/>
      <c r="F4" s="587"/>
      <c r="G4" s="87"/>
    </row>
    <row r="5" spans="1:7" s="69" customFormat="1" ht="18" customHeight="1">
      <c r="A5" s="442">
        <v>23</v>
      </c>
      <c r="B5" s="546">
        <v>1355</v>
      </c>
      <c r="C5" s="546">
        <v>929</v>
      </c>
      <c r="D5" s="545">
        <v>137</v>
      </c>
      <c r="E5" s="545">
        <v>18</v>
      </c>
      <c r="F5" s="544">
        <v>271</v>
      </c>
      <c r="G5" s="87"/>
    </row>
    <row r="6" spans="1:7" s="69" customFormat="1" ht="18" customHeight="1">
      <c r="A6" s="438">
        <v>24</v>
      </c>
      <c r="B6" s="543">
        <v>1511</v>
      </c>
      <c r="C6" s="543">
        <v>970</v>
      </c>
      <c r="D6" s="542">
        <v>162</v>
      </c>
      <c r="E6" s="542">
        <v>19</v>
      </c>
      <c r="F6" s="541">
        <v>360</v>
      </c>
      <c r="G6" s="87"/>
    </row>
    <row r="7" spans="1:7" s="69" customFormat="1" ht="18" customHeight="1">
      <c r="A7" s="434">
        <v>25</v>
      </c>
      <c r="B7" s="540">
        <v>1532</v>
      </c>
      <c r="C7" s="540">
        <v>971</v>
      </c>
      <c r="D7" s="539">
        <v>144</v>
      </c>
      <c r="E7" s="539">
        <v>19</v>
      </c>
      <c r="F7" s="538">
        <v>398</v>
      </c>
      <c r="G7" s="418"/>
    </row>
    <row r="8" spans="1:7" ht="13.5">
      <c r="A8" s="17" t="s">
        <v>590</v>
      </c>
      <c r="F8" s="402"/>
      <c r="G8" s="90"/>
    </row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G1" sqref="G1"/>
    </sheetView>
  </sheetViews>
  <sheetFormatPr defaultColWidth="8.796875" defaultRowHeight="18" customHeight="1"/>
  <cols>
    <col min="1" max="1" width="12.8984375" style="69" customWidth="1"/>
    <col min="2" max="7" width="12.3984375" style="69" customWidth="1"/>
    <col min="8" max="16384" width="9" style="69" customWidth="1"/>
  </cols>
  <sheetData>
    <row r="1" spans="1:6" s="29" customFormat="1" ht="15" customHeight="1">
      <c r="A1" s="54" t="s">
        <v>604</v>
      </c>
      <c r="B1" s="28"/>
      <c r="C1" s="28"/>
      <c r="D1" s="28"/>
      <c r="E1" s="28"/>
      <c r="F1" s="28"/>
    </row>
    <row r="2" spans="1:7" s="19" customFormat="1" ht="12.75" customHeight="1" thickBot="1">
      <c r="A2" s="3"/>
      <c r="B2" s="30"/>
      <c r="C2" s="30"/>
      <c r="D2" s="30"/>
      <c r="E2" s="30"/>
      <c r="F2" s="30"/>
      <c r="G2" s="5" t="s">
        <v>603</v>
      </c>
    </row>
    <row r="3" spans="1:7" s="19" customFormat="1" ht="17.25" customHeight="1" thickTop="1">
      <c r="A3" s="24" t="s">
        <v>431</v>
      </c>
      <c r="B3" s="458" t="s">
        <v>0</v>
      </c>
      <c r="C3" s="487"/>
      <c r="D3" s="458" t="s">
        <v>602</v>
      </c>
      <c r="E3" s="487"/>
      <c r="F3" s="458" t="s">
        <v>601</v>
      </c>
      <c r="G3" s="457"/>
    </row>
    <row r="4" spans="1:7" s="19" customFormat="1" ht="17.25" customHeight="1">
      <c r="A4" s="339" t="s">
        <v>516</v>
      </c>
      <c r="B4" s="453" t="s">
        <v>600</v>
      </c>
      <c r="C4" s="469" t="s">
        <v>599</v>
      </c>
      <c r="D4" s="453" t="s">
        <v>600</v>
      </c>
      <c r="E4" s="469" t="s">
        <v>599</v>
      </c>
      <c r="F4" s="453" t="s">
        <v>600</v>
      </c>
      <c r="G4" s="486" t="s">
        <v>599</v>
      </c>
    </row>
    <row r="5" spans="1:7" s="19" customFormat="1" ht="18" customHeight="1">
      <c r="A5" s="442">
        <v>24</v>
      </c>
      <c r="B5" s="441">
        <v>19</v>
      </c>
      <c r="C5" s="441">
        <v>603</v>
      </c>
      <c r="D5" s="441">
        <v>14</v>
      </c>
      <c r="E5" s="441">
        <v>535</v>
      </c>
      <c r="F5" s="441">
        <v>5</v>
      </c>
      <c r="G5" s="439">
        <v>68</v>
      </c>
    </row>
    <row r="6" spans="1:7" s="19" customFormat="1" ht="18" customHeight="1">
      <c r="A6" s="438">
        <v>25</v>
      </c>
      <c r="B6" s="437">
        <v>19</v>
      </c>
      <c r="C6" s="437">
        <v>603</v>
      </c>
      <c r="D6" s="437">
        <v>14</v>
      </c>
      <c r="E6" s="437">
        <v>535</v>
      </c>
      <c r="F6" s="437">
        <v>5</v>
      </c>
      <c r="G6" s="435">
        <v>68</v>
      </c>
    </row>
    <row r="7" spans="1:7" s="19" customFormat="1" ht="18" customHeight="1">
      <c r="A7" s="434">
        <v>26</v>
      </c>
      <c r="B7" s="433">
        <v>18</v>
      </c>
      <c r="C7" s="433">
        <v>550</v>
      </c>
      <c r="D7" s="433">
        <v>13</v>
      </c>
      <c r="E7" s="433">
        <v>482</v>
      </c>
      <c r="F7" s="433">
        <v>5</v>
      </c>
      <c r="G7" s="431">
        <v>68</v>
      </c>
    </row>
    <row r="8" s="17" customFormat="1" ht="12" customHeight="1">
      <c r="A8" s="16" t="s">
        <v>598</v>
      </c>
    </row>
    <row r="9" s="17" customFormat="1" ht="13.5" customHeight="1"/>
    <row r="10" s="17" customFormat="1" ht="13.5" customHeight="1"/>
    <row r="11" s="17" customFormat="1" ht="13.5" customHeight="1"/>
    <row r="12" s="17" customFormat="1" ht="13.5" customHeight="1"/>
    <row r="13" s="17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  <row r="18" s="19" customFormat="1" ht="13.5" customHeight="1"/>
    <row r="19" s="19" customFormat="1" ht="13.5" customHeight="1"/>
    <row r="20" s="19" customFormat="1" ht="13.5" customHeight="1"/>
    <row r="21" s="19" customFormat="1" ht="13.5" customHeight="1"/>
    <row r="22" s="19" customFormat="1" ht="13.5" customHeight="1"/>
    <row r="23" s="19" customFormat="1" ht="13.5" customHeight="1"/>
    <row r="24" s="19" customFormat="1" ht="13.5" customHeight="1"/>
    <row r="25" s="19" customFormat="1" ht="13.5" customHeight="1"/>
    <row r="26" s="19" customFormat="1" ht="13.5" customHeight="1"/>
    <row r="27" s="19" customFormat="1" ht="13.5" customHeight="1"/>
    <row r="28" s="19" customFormat="1" ht="13.5" customHeight="1"/>
    <row r="29" s="19" customFormat="1" ht="13.5" customHeight="1"/>
    <row r="30" s="19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H1" sqref="H1"/>
    </sheetView>
  </sheetViews>
  <sheetFormatPr defaultColWidth="8.796875" defaultRowHeight="18" customHeight="1"/>
  <cols>
    <col min="1" max="8" width="10.8984375" style="69" customWidth="1"/>
    <col min="9" max="16384" width="9" style="69" customWidth="1"/>
  </cols>
  <sheetData>
    <row r="1" spans="1:7" s="29" customFormat="1" ht="15" customHeight="1">
      <c r="A1" s="54" t="s">
        <v>616</v>
      </c>
      <c r="B1" s="28"/>
      <c r="C1" s="28"/>
      <c r="D1" s="28"/>
      <c r="E1" s="28"/>
      <c r="F1" s="28"/>
      <c r="G1" s="28"/>
    </row>
    <row r="2" spans="1:8" s="19" customFormat="1" ht="12.75" customHeight="1" thickBot="1">
      <c r="A2" s="3"/>
      <c r="B2" s="30"/>
      <c r="C2" s="30"/>
      <c r="D2" s="30"/>
      <c r="E2" s="30"/>
      <c r="F2" s="30"/>
      <c r="G2" s="30"/>
      <c r="H2" s="5" t="s">
        <v>615</v>
      </c>
    </row>
    <row r="3" spans="1:8" s="19" customFormat="1" ht="17.25" customHeight="1" thickTop="1">
      <c r="A3" s="7" t="s">
        <v>431</v>
      </c>
      <c r="B3" s="584" t="s">
        <v>668</v>
      </c>
      <c r="C3" s="501" t="s">
        <v>614</v>
      </c>
      <c r="D3" s="501"/>
      <c r="E3" s="584" t="s">
        <v>613</v>
      </c>
      <c r="F3" s="584" t="s">
        <v>612</v>
      </c>
      <c r="G3" s="457" t="s">
        <v>611</v>
      </c>
      <c r="H3" s="457"/>
    </row>
    <row r="4" spans="1:8" s="19" customFormat="1" ht="17.25" customHeight="1">
      <c r="A4" s="339" t="s">
        <v>516</v>
      </c>
      <c r="B4" s="585"/>
      <c r="C4" s="500"/>
      <c r="D4" s="499" t="s">
        <v>610</v>
      </c>
      <c r="E4" s="585"/>
      <c r="F4" s="585"/>
      <c r="G4" s="454" t="s">
        <v>609</v>
      </c>
      <c r="H4" s="486" t="s">
        <v>608</v>
      </c>
    </row>
    <row r="5" spans="1:9" s="19" customFormat="1" ht="19.5" customHeight="1">
      <c r="A5" s="442">
        <v>24</v>
      </c>
      <c r="B5" s="497">
        <v>32512</v>
      </c>
      <c r="C5" s="497">
        <v>31065</v>
      </c>
      <c r="D5" s="498">
        <v>961</v>
      </c>
      <c r="E5" s="497">
        <v>982</v>
      </c>
      <c r="F5" s="497">
        <v>411</v>
      </c>
      <c r="G5" s="497">
        <v>54</v>
      </c>
      <c r="H5" s="496" t="s">
        <v>607</v>
      </c>
      <c r="I5" s="419"/>
    </row>
    <row r="6" spans="1:9" s="19" customFormat="1" ht="19.5" customHeight="1">
      <c r="A6" s="495">
        <v>25</v>
      </c>
      <c r="B6" s="493">
        <v>32392</v>
      </c>
      <c r="C6" s="493">
        <v>30990</v>
      </c>
      <c r="D6" s="494">
        <v>765</v>
      </c>
      <c r="E6" s="493">
        <v>952</v>
      </c>
      <c r="F6" s="493">
        <v>411</v>
      </c>
      <c r="G6" s="493">
        <v>39</v>
      </c>
      <c r="H6" s="492" t="s">
        <v>607</v>
      </c>
      <c r="I6" s="419"/>
    </row>
    <row r="7" spans="1:9" s="19" customFormat="1" ht="19.5" customHeight="1">
      <c r="A7" s="491">
        <v>26</v>
      </c>
      <c r="B7" s="489">
        <v>32039</v>
      </c>
      <c r="C7" s="489">
        <v>30697</v>
      </c>
      <c r="D7" s="490">
        <v>765</v>
      </c>
      <c r="E7" s="489">
        <v>892</v>
      </c>
      <c r="F7" s="489">
        <v>411</v>
      </c>
      <c r="G7" s="489">
        <v>39</v>
      </c>
      <c r="H7" s="488" t="s">
        <v>607</v>
      </c>
      <c r="I7" s="419"/>
    </row>
    <row r="8" spans="1:8" s="17" customFormat="1" ht="12" customHeight="1">
      <c r="A8" s="16" t="s">
        <v>606</v>
      </c>
      <c r="E8" s="7"/>
      <c r="F8" s="56"/>
      <c r="H8" s="111"/>
    </row>
    <row r="9" spans="1:8" s="17" customFormat="1" ht="13.5" customHeight="1">
      <c r="A9" s="16" t="s">
        <v>605</v>
      </c>
      <c r="E9" s="7"/>
      <c r="F9" s="56"/>
      <c r="H9" s="7"/>
    </row>
    <row r="10" spans="2:8" s="17" customFormat="1" ht="13.5" customHeight="1">
      <c r="B10" s="330"/>
      <c r="E10" s="7"/>
      <c r="F10" s="56"/>
      <c r="H10" s="7"/>
    </row>
    <row r="11" s="17" customFormat="1" ht="13.5" customHeight="1"/>
    <row r="12" s="17" customFormat="1" ht="13.5" customHeight="1">
      <c r="B12" s="330"/>
    </row>
    <row r="13" s="17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  <row r="18" s="19" customFormat="1" ht="13.5" customHeight="1"/>
    <row r="19" s="19" customFormat="1" ht="13.5" customHeight="1"/>
    <row r="20" s="19" customFormat="1" ht="13.5" customHeight="1"/>
    <row r="21" s="19" customFormat="1" ht="13.5" customHeight="1"/>
    <row r="22" s="19" customFormat="1" ht="13.5" customHeight="1"/>
    <row r="23" s="19" customFormat="1" ht="13.5" customHeight="1"/>
    <row r="24" s="19" customFormat="1" ht="13.5" customHeight="1"/>
    <row r="25" s="19" customFormat="1" ht="13.5" customHeight="1"/>
    <row r="26" s="19" customFormat="1" ht="13.5" customHeight="1"/>
    <row r="27" s="19" customFormat="1" ht="13.5" customHeight="1"/>
    <row r="28" s="19" customFormat="1" ht="13.5" customHeight="1"/>
    <row r="29" s="19" customFormat="1" ht="13.5" customHeight="1"/>
    <row r="30" s="19" customFormat="1" ht="13.5" customHeight="1"/>
  </sheetData>
  <sheetProtection/>
  <mergeCells count="3">
    <mergeCell ref="B3:B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J1" sqref="J1"/>
    </sheetView>
  </sheetViews>
  <sheetFormatPr defaultColWidth="8.796875" defaultRowHeight="18" customHeight="1"/>
  <cols>
    <col min="1" max="1" width="9.3984375" style="69" customWidth="1"/>
    <col min="2" max="10" width="8.59765625" style="69" customWidth="1"/>
    <col min="11" max="16384" width="9" style="69" customWidth="1"/>
  </cols>
  <sheetData>
    <row r="1" spans="1:9" s="29" customFormat="1" ht="15" customHeight="1">
      <c r="A1" s="54" t="s">
        <v>624</v>
      </c>
      <c r="B1" s="28"/>
      <c r="C1" s="28"/>
      <c r="D1" s="28"/>
      <c r="E1" s="28"/>
      <c r="F1" s="28"/>
      <c r="G1" s="28"/>
      <c r="H1" s="28"/>
      <c r="I1" s="28"/>
    </row>
    <row r="2" spans="1:10" s="19" customFormat="1" ht="12.75" customHeight="1" thickBot="1">
      <c r="A2" s="3"/>
      <c r="B2" s="30"/>
      <c r="C2" s="30"/>
      <c r="D2" s="30"/>
      <c r="E2" s="30"/>
      <c r="F2" s="30"/>
      <c r="G2" s="30"/>
      <c r="H2" s="30"/>
      <c r="I2" s="30"/>
      <c r="J2" s="5" t="s">
        <v>615</v>
      </c>
    </row>
    <row r="3" spans="1:10" s="19" customFormat="1" ht="17.25" customHeight="1" thickTop="1">
      <c r="A3" s="24" t="s">
        <v>631</v>
      </c>
      <c r="B3" s="458" t="s">
        <v>205</v>
      </c>
      <c r="C3" s="457"/>
      <c r="D3" s="487"/>
      <c r="E3" s="457" t="s">
        <v>623</v>
      </c>
      <c r="F3" s="457"/>
      <c r="G3" s="457"/>
      <c r="H3" s="458" t="s">
        <v>622</v>
      </c>
      <c r="I3" s="457"/>
      <c r="J3" s="457"/>
    </row>
    <row r="4" spans="1:10" s="19" customFormat="1" ht="17.25" customHeight="1">
      <c r="A4" s="339" t="s">
        <v>516</v>
      </c>
      <c r="B4" s="453" t="s">
        <v>621</v>
      </c>
      <c r="C4" s="469" t="s">
        <v>620</v>
      </c>
      <c r="D4" s="502" t="s">
        <v>619</v>
      </c>
      <c r="E4" s="454" t="s">
        <v>621</v>
      </c>
      <c r="F4" s="469" t="s">
        <v>620</v>
      </c>
      <c r="G4" s="454" t="s">
        <v>619</v>
      </c>
      <c r="H4" s="453" t="s">
        <v>621</v>
      </c>
      <c r="I4" s="469" t="s">
        <v>620</v>
      </c>
      <c r="J4" s="454" t="s">
        <v>619</v>
      </c>
    </row>
    <row r="5" spans="1:10" s="19" customFormat="1" ht="19.5" customHeight="1">
      <c r="A5" s="442">
        <v>24</v>
      </c>
      <c r="B5" s="441">
        <v>31</v>
      </c>
      <c r="C5" s="441">
        <v>273</v>
      </c>
      <c r="D5" s="441">
        <v>14580</v>
      </c>
      <c r="E5" s="441">
        <v>24</v>
      </c>
      <c r="F5" s="441">
        <v>237</v>
      </c>
      <c r="G5" s="441">
        <v>12340</v>
      </c>
      <c r="H5" s="441">
        <v>7</v>
      </c>
      <c r="I5" s="441">
        <v>36</v>
      </c>
      <c r="J5" s="439">
        <v>2240</v>
      </c>
    </row>
    <row r="6" spans="1:10" s="19" customFormat="1" ht="19.5" customHeight="1">
      <c r="A6" s="438">
        <v>25</v>
      </c>
      <c r="B6" s="437">
        <v>31</v>
      </c>
      <c r="C6" s="437">
        <v>273</v>
      </c>
      <c r="D6" s="437">
        <v>14580</v>
      </c>
      <c r="E6" s="437">
        <v>24</v>
      </c>
      <c r="F6" s="437">
        <v>237</v>
      </c>
      <c r="G6" s="437">
        <v>12340</v>
      </c>
      <c r="H6" s="437">
        <v>7</v>
      </c>
      <c r="I6" s="437">
        <v>36</v>
      </c>
      <c r="J6" s="435">
        <v>2240</v>
      </c>
    </row>
    <row r="7" spans="1:10" s="19" customFormat="1" ht="19.5" customHeight="1">
      <c r="A7" s="434">
        <v>26</v>
      </c>
      <c r="B7" s="433">
        <v>30</v>
      </c>
      <c r="C7" s="433">
        <v>272</v>
      </c>
      <c r="D7" s="433">
        <v>14484</v>
      </c>
      <c r="E7" s="433">
        <v>23</v>
      </c>
      <c r="F7" s="433">
        <v>236</v>
      </c>
      <c r="G7" s="433">
        <v>12244</v>
      </c>
      <c r="H7" s="433">
        <v>7</v>
      </c>
      <c r="I7" s="433">
        <v>36</v>
      </c>
      <c r="J7" s="431">
        <v>2240</v>
      </c>
    </row>
    <row r="8" spans="1:10" s="19" customFormat="1" ht="12" customHeight="1">
      <c r="A8" s="16" t="s">
        <v>618</v>
      </c>
      <c r="B8" s="17"/>
      <c r="C8" s="17"/>
      <c r="D8" s="17"/>
      <c r="E8" s="17"/>
      <c r="F8" s="16"/>
      <c r="G8" s="17"/>
      <c r="H8" s="17"/>
      <c r="I8" s="17"/>
      <c r="J8" s="17"/>
    </row>
    <row r="9" spans="1:10" s="19" customFormat="1" ht="12" customHeight="1">
      <c r="A9" s="16"/>
      <c r="B9" s="17"/>
      <c r="C9" s="16"/>
      <c r="D9" s="17"/>
      <c r="E9" s="17"/>
      <c r="F9" s="17"/>
      <c r="G9" s="17"/>
      <c r="H9" s="17"/>
      <c r="I9" s="17"/>
      <c r="J9" s="7" t="s">
        <v>617</v>
      </c>
    </row>
    <row r="10" spans="1:10" s="19" customFormat="1" ht="13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9" customFormat="1" ht="13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="19" customFormat="1" ht="13.5" customHeight="1"/>
    <row r="13" s="19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G1" sqref="G1"/>
    </sheetView>
  </sheetViews>
  <sheetFormatPr defaultColWidth="8.796875" defaultRowHeight="18" customHeight="1"/>
  <cols>
    <col min="1" max="1" width="12.8984375" style="69" customWidth="1"/>
    <col min="2" max="7" width="12.3984375" style="69" customWidth="1"/>
    <col min="8" max="16384" width="9" style="69" customWidth="1"/>
  </cols>
  <sheetData>
    <row r="1" spans="1:6" s="29" customFormat="1" ht="15" customHeight="1">
      <c r="A1" s="54" t="s">
        <v>628</v>
      </c>
      <c r="B1" s="28"/>
      <c r="C1" s="28"/>
      <c r="D1" s="28"/>
      <c r="E1" s="28"/>
      <c r="F1" s="28"/>
    </row>
    <row r="2" spans="1:7" s="19" customFormat="1" ht="12.75" customHeight="1" thickBot="1">
      <c r="A2" s="3"/>
      <c r="B2" s="30"/>
      <c r="C2" s="30"/>
      <c r="D2" s="30"/>
      <c r="E2" s="30"/>
      <c r="F2" s="30"/>
      <c r="G2" s="5" t="s">
        <v>603</v>
      </c>
    </row>
    <row r="3" spans="1:7" s="19" customFormat="1" ht="16.5" customHeight="1" thickTop="1">
      <c r="A3" s="24" t="s">
        <v>431</v>
      </c>
      <c r="B3" s="458" t="s">
        <v>627</v>
      </c>
      <c r="C3" s="487"/>
      <c r="D3" s="457" t="s">
        <v>626</v>
      </c>
      <c r="E3" s="457"/>
      <c r="F3" s="458" t="s">
        <v>625</v>
      </c>
      <c r="G3" s="457"/>
    </row>
    <row r="4" spans="1:7" s="19" customFormat="1" ht="16.5" customHeight="1">
      <c r="A4" s="339" t="s">
        <v>516</v>
      </c>
      <c r="B4" s="453" t="s">
        <v>669</v>
      </c>
      <c r="C4" s="455" t="s">
        <v>670</v>
      </c>
      <c r="D4" s="453" t="s">
        <v>669</v>
      </c>
      <c r="E4" s="453" t="s">
        <v>670</v>
      </c>
      <c r="F4" s="453" t="s">
        <v>671</v>
      </c>
      <c r="G4" s="453" t="s">
        <v>670</v>
      </c>
    </row>
    <row r="5" spans="1:7" s="19" customFormat="1" ht="19.5" customHeight="1">
      <c r="A5" s="442">
        <v>24</v>
      </c>
      <c r="B5" s="441">
        <v>8</v>
      </c>
      <c r="C5" s="441">
        <v>198</v>
      </c>
      <c r="D5" s="441">
        <v>1</v>
      </c>
      <c r="E5" s="441">
        <v>24</v>
      </c>
      <c r="F5" s="441">
        <v>9</v>
      </c>
      <c r="G5" s="439">
        <v>219</v>
      </c>
    </row>
    <row r="6" spans="1:7" s="19" customFormat="1" ht="19.5" customHeight="1">
      <c r="A6" s="438">
        <v>25</v>
      </c>
      <c r="B6" s="437">
        <v>8</v>
      </c>
      <c r="C6" s="437">
        <v>198</v>
      </c>
      <c r="D6" s="437">
        <v>1</v>
      </c>
      <c r="E6" s="437">
        <v>24</v>
      </c>
      <c r="F6" s="437">
        <v>9</v>
      </c>
      <c r="G6" s="435">
        <v>219</v>
      </c>
    </row>
    <row r="7" spans="1:7" s="19" customFormat="1" ht="19.5" customHeight="1">
      <c r="A7" s="434">
        <v>26</v>
      </c>
      <c r="B7" s="433">
        <v>8</v>
      </c>
      <c r="C7" s="433">
        <v>198</v>
      </c>
      <c r="D7" s="433">
        <v>1</v>
      </c>
      <c r="E7" s="433">
        <v>24</v>
      </c>
      <c r="F7" s="433">
        <v>9</v>
      </c>
      <c r="G7" s="431">
        <v>219</v>
      </c>
    </row>
    <row r="8" s="17" customFormat="1" ht="12.75" customHeight="1">
      <c r="A8" s="16" t="s">
        <v>598</v>
      </c>
    </row>
    <row r="9" s="17" customFormat="1" ht="13.5" customHeight="1"/>
    <row r="10" s="17" customFormat="1" ht="13.5" customHeight="1"/>
    <row r="11" s="17" customFormat="1" ht="13.5" customHeight="1"/>
    <row r="12" s="17" customFormat="1" ht="13.5" customHeight="1"/>
    <row r="13" s="19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  <row r="18" s="19" customFormat="1" ht="13.5" customHeight="1"/>
    <row r="19" s="19" customFormat="1" ht="13.5" customHeight="1"/>
    <row r="20" s="19" customFormat="1" ht="13.5" customHeight="1"/>
    <row r="21" s="19" customFormat="1" ht="13.5" customHeight="1"/>
    <row r="22" s="19" customFormat="1" ht="13.5" customHeight="1"/>
    <row r="23" s="19" customFormat="1" ht="13.5" customHeight="1"/>
    <row r="24" s="19" customFormat="1" ht="13.5" customHeight="1"/>
    <row r="25" s="19" customFormat="1" ht="13.5" customHeight="1"/>
    <row r="26" s="19" customFormat="1" ht="13.5" customHeight="1"/>
    <row r="27" s="19" customFormat="1" ht="13.5" customHeight="1"/>
    <row r="28" s="19" customFormat="1" ht="13.5" customHeight="1"/>
    <row r="29" s="19" customFormat="1" ht="13.5" customHeight="1"/>
    <row r="30" s="19" customFormat="1" ht="13.5" customHeight="1"/>
    <row r="31" s="19" customFormat="1" ht="13.5" customHeight="1"/>
    <row r="32" s="19" customFormat="1" ht="13.5" customHeight="1"/>
    <row r="33" s="19" customFormat="1" ht="13.5" customHeight="1"/>
    <row r="34" s="19" customFormat="1" ht="13.5" customHeight="1"/>
    <row r="35" s="19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"/>
    </sheetView>
  </sheetViews>
  <sheetFormatPr defaultColWidth="8.796875" defaultRowHeight="16.5" customHeight="1"/>
  <cols>
    <col min="1" max="1" width="22.09765625" style="18" customWidth="1"/>
    <col min="2" max="4" width="21.59765625" style="18" customWidth="1"/>
    <col min="5" max="16384" width="9" style="18" customWidth="1"/>
  </cols>
  <sheetData>
    <row r="1" spans="1:3" s="2" customFormat="1" ht="15" customHeight="1">
      <c r="A1" s="54" t="s">
        <v>4</v>
      </c>
      <c r="B1" s="1"/>
      <c r="C1" s="1"/>
    </row>
    <row r="2" spans="1:4" ht="12.75" customHeight="1" thickBot="1">
      <c r="A2" s="3"/>
      <c r="B2" s="4"/>
      <c r="C2" s="4"/>
      <c r="D2" s="459" t="s">
        <v>6</v>
      </c>
    </row>
    <row r="3" spans="1:4" s="19" customFormat="1" ht="16.5" customHeight="1" thickTop="1">
      <c r="A3" s="24" t="s">
        <v>7</v>
      </c>
      <c r="B3" s="584" t="s">
        <v>5</v>
      </c>
      <c r="C3" s="584" t="s">
        <v>8</v>
      </c>
      <c r="D3" s="582" t="s">
        <v>9</v>
      </c>
    </row>
    <row r="4" spans="1:4" s="19" customFormat="1" ht="16.5" customHeight="1">
      <c r="A4" s="339" t="s">
        <v>10</v>
      </c>
      <c r="B4" s="585"/>
      <c r="C4" s="585"/>
      <c r="D4" s="583"/>
    </row>
    <row r="5" spans="1:4" s="21" customFormat="1" ht="18" customHeight="1">
      <c r="A5" s="442">
        <v>24</v>
      </c>
      <c r="B5" s="441">
        <v>539</v>
      </c>
      <c r="C5" s="441">
        <v>46812</v>
      </c>
      <c r="D5" s="439">
        <v>151410</v>
      </c>
    </row>
    <row r="6" spans="1:4" s="21" customFormat="1" ht="18" customHeight="1">
      <c r="A6" s="438">
        <v>25</v>
      </c>
      <c r="B6" s="437">
        <v>537</v>
      </c>
      <c r="C6" s="437">
        <v>46616</v>
      </c>
      <c r="D6" s="435">
        <v>150800</v>
      </c>
    </row>
    <row r="7" spans="1:4" s="21" customFormat="1" ht="18" customHeight="1">
      <c r="A7" s="434">
        <v>26</v>
      </c>
      <c r="B7" s="433">
        <v>536</v>
      </c>
      <c r="C7" s="433">
        <v>46517</v>
      </c>
      <c r="D7" s="431">
        <v>150602</v>
      </c>
    </row>
    <row r="8" spans="1:4" s="6" customFormat="1" ht="12" customHeight="1">
      <c r="A8" s="14" t="s">
        <v>11</v>
      </c>
      <c r="B8" s="15"/>
      <c r="C8" s="15"/>
      <c r="D8" s="15"/>
    </row>
    <row r="9" s="19" customFormat="1" ht="13.5" customHeight="1">
      <c r="D9" s="24"/>
    </row>
    <row r="10" s="19" customFormat="1" ht="13.5" customHeight="1"/>
    <row r="11" s="19" customFormat="1" ht="13.5" customHeight="1"/>
    <row r="12" s="19" customFormat="1" ht="13.5" customHeight="1"/>
    <row r="13" s="19" customFormat="1" ht="13.5" customHeight="1"/>
    <row r="14" s="19" customFormat="1" ht="13.5" customHeight="1"/>
    <row r="15" s="19" customFormat="1" ht="13.5" customHeight="1"/>
    <row r="16" s="19" customFormat="1" ht="13.5" customHeight="1"/>
    <row r="17" s="19" customFormat="1" ht="13.5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F1" sqref="F1"/>
    </sheetView>
  </sheetViews>
  <sheetFormatPr defaultColWidth="8.796875" defaultRowHeight="14.25"/>
  <cols>
    <col min="1" max="1" width="13.8984375" style="56" customWidth="1"/>
    <col min="2" max="6" width="14.59765625" style="56" customWidth="1"/>
    <col min="7" max="7" width="11.69921875" style="56" customWidth="1"/>
    <col min="8" max="16384" width="9" style="56" customWidth="1"/>
  </cols>
  <sheetData>
    <row r="1" spans="1:6" s="65" customFormat="1" ht="15" customHeight="1">
      <c r="A1" s="67" t="s">
        <v>65</v>
      </c>
      <c r="B1" s="66"/>
      <c r="C1" s="66"/>
      <c r="D1" s="66"/>
      <c r="E1" s="66"/>
      <c r="F1" s="66"/>
    </row>
    <row r="2" spans="1:6" ht="9.75" customHeight="1" thickBot="1">
      <c r="A2" s="64"/>
      <c r="B2" s="63"/>
      <c r="C2" s="63"/>
      <c r="D2" s="63"/>
      <c r="E2" s="63"/>
      <c r="F2" s="63"/>
    </row>
    <row r="3" spans="1:6" s="59" customFormat="1" ht="16.5" customHeight="1" thickTop="1">
      <c r="A3" s="149" t="s">
        <v>658</v>
      </c>
      <c r="B3" s="588" t="s">
        <v>64</v>
      </c>
      <c r="C3" s="588" t="s">
        <v>63</v>
      </c>
      <c r="D3" s="588" t="s">
        <v>62</v>
      </c>
      <c r="E3" s="588" t="s">
        <v>61</v>
      </c>
      <c r="F3" s="586" t="s">
        <v>60</v>
      </c>
    </row>
    <row r="4" spans="1:6" s="59" customFormat="1" ht="16.5" customHeight="1">
      <c r="A4" s="443" t="s">
        <v>165</v>
      </c>
      <c r="B4" s="589"/>
      <c r="C4" s="589"/>
      <c r="D4" s="589"/>
      <c r="E4" s="589"/>
      <c r="F4" s="587"/>
    </row>
    <row r="5" spans="1:6" s="62" customFormat="1" ht="18" customHeight="1">
      <c r="A5" s="442">
        <v>23</v>
      </c>
      <c r="B5" s="441">
        <v>13</v>
      </c>
      <c r="C5" s="440">
        <v>781.4</v>
      </c>
      <c r="D5" s="440">
        <v>1968.5</v>
      </c>
      <c r="E5" s="440">
        <v>1147.9</v>
      </c>
      <c r="F5" s="439">
        <v>78427100</v>
      </c>
    </row>
    <row r="6" spans="1:6" s="62" customFormat="1" ht="18" customHeight="1">
      <c r="A6" s="438">
        <v>24</v>
      </c>
      <c r="B6" s="437">
        <v>12</v>
      </c>
      <c r="C6" s="436">
        <v>671.5</v>
      </c>
      <c r="D6" s="436">
        <v>1468.9</v>
      </c>
      <c r="E6" s="436">
        <v>1054.6</v>
      </c>
      <c r="F6" s="435">
        <v>62905500</v>
      </c>
    </row>
    <row r="7" spans="1:6" s="62" customFormat="1" ht="18" customHeight="1">
      <c r="A7" s="434">
        <v>25</v>
      </c>
      <c r="B7" s="433">
        <v>12</v>
      </c>
      <c r="C7" s="432">
        <v>584.8</v>
      </c>
      <c r="D7" s="432">
        <v>1301.7</v>
      </c>
      <c r="E7" s="432">
        <v>1069.4</v>
      </c>
      <c r="F7" s="431">
        <v>70732700</v>
      </c>
    </row>
    <row r="8" spans="1:6" ht="12" customHeight="1">
      <c r="A8" s="14" t="s">
        <v>59</v>
      </c>
      <c r="B8" s="15"/>
      <c r="C8" s="15"/>
      <c r="D8" s="15"/>
      <c r="E8" s="61"/>
      <c r="F8" s="61"/>
    </row>
    <row r="9" s="59" customFormat="1" ht="13.5" customHeight="1">
      <c r="F9" s="60"/>
    </row>
    <row r="10" s="59" customFormat="1" ht="13.5" customHeight="1"/>
    <row r="11" s="59" customFormat="1" ht="13.5" customHeight="1"/>
    <row r="12" s="59" customFormat="1" ht="13.5" customHeight="1"/>
    <row r="13" s="59" customFormat="1" ht="13.5" customHeight="1"/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H1" sqref="H1"/>
    </sheetView>
  </sheetViews>
  <sheetFormatPr defaultColWidth="8.796875" defaultRowHeight="16.5" customHeight="1"/>
  <cols>
    <col min="1" max="1" width="4.09765625" style="69" customWidth="1"/>
    <col min="2" max="2" width="7.59765625" style="69" customWidth="1"/>
    <col min="3" max="3" width="15.8984375" style="69" customWidth="1"/>
    <col min="4" max="4" width="7.8984375" style="69" customWidth="1"/>
    <col min="5" max="5" width="9.09765625" style="69" customWidth="1"/>
    <col min="6" max="6" width="9.69921875" style="69" customWidth="1"/>
    <col min="7" max="7" width="18.5" style="69" customWidth="1"/>
    <col min="8" max="8" width="13.8984375" style="69" customWidth="1"/>
    <col min="9" max="16384" width="9" style="69" customWidth="1"/>
  </cols>
  <sheetData>
    <row r="1" spans="1:9" s="65" customFormat="1" ht="15" customHeight="1">
      <c r="A1" s="54" t="s">
        <v>118</v>
      </c>
      <c r="B1" s="89"/>
      <c r="C1" s="89"/>
      <c r="D1" s="89"/>
      <c r="E1" s="89"/>
      <c r="F1" s="89"/>
      <c r="I1" s="89"/>
    </row>
    <row r="2" spans="1:9" ht="12.75" customHeight="1" thickBot="1">
      <c r="A2" s="3"/>
      <c r="B2" s="88"/>
      <c r="C2" s="88"/>
      <c r="D2" s="88"/>
      <c r="E2" s="88"/>
      <c r="F2" s="88"/>
      <c r="G2" s="5"/>
      <c r="H2" s="5" t="s">
        <v>117</v>
      </c>
      <c r="I2" s="87"/>
    </row>
    <row r="3" spans="1:8" s="19" customFormat="1" ht="27" customHeight="1" thickTop="1">
      <c r="A3" s="86" t="s">
        <v>116</v>
      </c>
      <c r="B3" s="85" t="s">
        <v>115</v>
      </c>
      <c r="C3" s="83" t="s">
        <v>114</v>
      </c>
      <c r="D3" s="83" t="s">
        <v>113</v>
      </c>
      <c r="E3" s="83" t="s">
        <v>112</v>
      </c>
      <c r="F3" s="84" t="s">
        <v>111</v>
      </c>
      <c r="G3" s="83" t="s">
        <v>110</v>
      </c>
      <c r="H3" s="83" t="s">
        <v>109</v>
      </c>
    </row>
    <row r="4" spans="1:8" s="19" customFormat="1" ht="31.5" customHeight="1">
      <c r="A4" s="590" t="s">
        <v>108</v>
      </c>
      <c r="B4" s="76" t="s">
        <v>40</v>
      </c>
      <c r="C4" s="75" t="s">
        <v>103</v>
      </c>
      <c r="D4" s="74">
        <v>9.3</v>
      </c>
      <c r="E4" s="73" t="s">
        <v>107</v>
      </c>
      <c r="F4" s="81" t="s">
        <v>106</v>
      </c>
      <c r="G4" s="72"/>
      <c r="H4" s="77" t="s">
        <v>105</v>
      </c>
    </row>
    <row r="5" spans="1:8" s="19" customFormat="1" ht="31.5" customHeight="1">
      <c r="A5" s="591"/>
      <c r="B5" s="76" t="s">
        <v>104</v>
      </c>
      <c r="C5" s="75" t="s">
        <v>103</v>
      </c>
      <c r="D5" s="74">
        <v>14.07</v>
      </c>
      <c r="E5" s="73" t="s">
        <v>102</v>
      </c>
      <c r="F5" s="81" t="s">
        <v>101</v>
      </c>
      <c r="G5" s="72"/>
      <c r="H5" s="77" t="s">
        <v>74</v>
      </c>
    </row>
    <row r="6" spans="1:8" s="19" customFormat="1" ht="31.5" customHeight="1">
      <c r="A6" s="591"/>
      <c r="B6" s="76" t="s">
        <v>100</v>
      </c>
      <c r="C6" s="75" t="s">
        <v>99</v>
      </c>
      <c r="D6" s="74">
        <v>0.43</v>
      </c>
      <c r="E6" s="73" t="s">
        <v>98</v>
      </c>
      <c r="F6" s="81">
        <v>6.3</v>
      </c>
      <c r="G6" s="72"/>
      <c r="H6" s="77" t="s">
        <v>68</v>
      </c>
    </row>
    <row r="7" spans="1:8" s="19" customFormat="1" ht="31.5" customHeight="1">
      <c r="A7" s="591"/>
      <c r="B7" s="76" t="s">
        <v>97</v>
      </c>
      <c r="C7" s="75" t="s">
        <v>96</v>
      </c>
      <c r="D7" s="74">
        <v>1.6</v>
      </c>
      <c r="E7" s="73">
        <v>86.4</v>
      </c>
      <c r="F7" s="81">
        <v>7</v>
      </c>
      <c r="G7" s="72"/>
      <c r="H7" s="77" t="s">
        <v>68</v>
      </c>
    </row>
    <row r="8" spans="1:8" s="19" customFormat="1" ht="31.5" customHeight="1">
      <c r="A8" s="592"/>
      <c r="B8" s="76" t="s">
        <v>95</v>
      </c>
      <c r="C8" s="75" t="s">
        <v>94</v>
      </c>
      <c r="D8" s="74">
        <v>0.33</v>
      </c>
      <c r="E8" s="73">
        <v>40</v>
      </c>
      <c r="F8" s="81">
        <v>7</v>
      </c>
      <c r="G8" s="72"/>
      <c r="H8" s="77" t="s">
        <v>68</v>
      </c>
    </row>
    <row r="9" spans="1:8" s="19" customFormat="1" ht="31.5" customHeight="1">
      <c r="A9" s="590" t="s">
        <v>93</v>
      </c>
      <c r="B9" s="76" t="s">
        <v>92</v>
      </c>
      <c r="C9" s="75" t="s">
        <v>659</v>
      </c>
      <c r="D9" s="74">
        <v>4.1</v>
      </c>
      <c r="E9" s="73" t="s">
        <v>91</v>
      </c>
      <c r="F9" s="81" t="s">
        <v>76</v>
      </c>
      <c r="G9" s="72" t="s">
        <v>90</v>
      </c>
      <c r="H9" s="77" t="s">
        <v>85</v>
      </c>
    </row>
    <row r="10" spans="1:8" s="19" customFormat="1" ht="31.5" customHeight="1">
      <c r="A10" s="591"/>
      <c r="B10" s="593" t="s">
        <v>89</v>
      </c>
      <c r="C10" s="75" t="s">
        <v>88</v>
      </c>
      <c r="D10" s="74">
        <v>3</v>
      </c>
      <c r="E10" s="73" t="s">
        <v>87</v>
      </c>
      <c r="F10" s="81" t="s">
        <v>86</v>
      </c>
      <c r="G10" s="72"/>
      <c r="H10" s="82" t="s">
        <v>85</v>
      </c>
    </row>
    <row r="11" spans="1:8" s="19" customFormat="1" ht="31.5" customHeight="1">
      <c r="A11" s="591"/>
      <c r="B11" s="594"/>
      <c r="C11" s="75" t="s">
        <v>660</v>
      </c>
      <c r="D11" s="74">
        <v>3.73</v>
      </c>
      <c r="E11" s="73">
        <v>34</v>
      </c>
      <c r="F11" s="81">
        <v>5.5</v>
      </c>
      <c r="G11" s="72" t="s">
        <v>84</v>
      </c>
      <c r="H11" s="80" t="s">
        <v>74</v>
      </c>
    </row>
    <row r="12" spans="1:8" s="19" customFormat="1" ht="31.5" customHeight="1">
      <c r="A12" s="591"/>
      <c r="B12" s="76" t="s">
        <v>83</v>
      </c>
      <c r="C12" s="75" t="s">
        <v>82</v>
      </c>
      <c r="D12" s="74">
        <v>1.4</v>
      </c>
      <c r="E12" s="73">
        <v>33</v>
      </c>
      <c r="F12" s="81" t="s">
        <v>81</v>
      </c>
      <c r="G12" s="72" t="s">
        <v>80</v>
      </c>
      <c r="H12" s="77" t="s">
        <v>68</v>
      </c>
    </row>
    <row r="13" spans="1:8" s="19" customFormat="1" ht="31.5" customHeight="1">
      <c r="A13" s="591"/>
      <c r="B13" s="79" t="s">
        <v>79</v>
      </c>
      <c r="C13" s="75" t="s">
        <v>78</v>
      </c>
      <c r="D13" s="74">
        <v>6.97</v>
      </c>
      <c r="E13" s="73" t="s">
        <v>77</v>
      </c>
      <c r="F13" s="81" t="s">
        <v>76</v>
      </c>
      <c r="G13" s="72" t="s">
        <v>75</v>
      </c>
      <c r="H13" s="80" t="s">
        <v>74</v>
      </c>
    </row>
    <row r="14" spans="1:8" s="19" customFormat="1" ht="31.5" customHeight="1">
      <c r="A14" s="591"/>
      <c r="B14" s="79" t="s">
        <v>73</v>
      </c>
      <c r="C14" s="75" t="s">
        <v>72</v>
      </c>
      <c r="D14" s="74">
        <v>2.25</v>
      </c>
      <c r="E14" s="73" t="s">
        <v>71</v>
      </c>
      <c r="F14" s="78">
        <v>3.3</v>
      </c>
      <c r="G14" s="72"/>
      <c r="H14" s="77" t="s">
        <v>68</v>
      </c>
    </row>
    <row r="15" spans="1:8" s="19" customFormat="1" ht="31.5" customHeight="1">
      <c r="A15" s="592"/>
      <c r="B15" s="76" t="s">
        <v>70</v>
      </c>
      <c r="C15" s="75" t="s">
        <v>69</v>
      </c>
      <c r="D15" s="74">
        <v>0.57</v>
      </c>
      <c r="E15" s="73">
        <v>20</v>
      </c>
      <c r="F15" s="73">
        <v>4</v>
      </c>
      <c r="G15" s="72"/>
      <c r="H15" s="71" t="s">
        <v>68</v>
      </c>
    </row>
    <row r="16" spans="1:8" s="17" customFormat="1" ht="12" customHeight="1">
      <c r="A16" s="16" t="s">
        <v>67</v>
      </c>
      <c r="H16" s="7" t="s">
        <v>66</v>
      </c>
    </row>
    <row r="17" ht="16.5" customHeight="1">
      <c r="C17" s="70"/>
    </row>
  </sheetData>
  <sheetProtection/>
  <mergeCells count="3">
    <mergeCell ref="A4:A8"/>
    <mergeCell ref="A9:A15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16.09765625" style="56" customWidth="1"/>
    <col min="2" max="10" width="7.8984375" style="56" customWidth="1"/>
    <col min="11" max="16384" width="9" style="56" customWidth="1"/>
  </cols>
  <sheetData>
    <row r="1" spans="1:11" s="65" customFormat="1" ht="15" customHeight="1">
      <c r="A1" s="54" t="s">
        <v>128</v>
      </c>
      <c r="C1" s="29"/>
      <c r="D1" s="29"/>
      <c r="E1" s="29"/>
      <c r="F1" s="29"/>
      <c r="H1" s="29"/>
      <c r="I1" s="29"/>
      <c r="K1" s="89"/>
    </row>
    <row r="2" spans="1:11" ht="12.75" customHeight="1" thickBot="1">
      <c r="A2" s="3"/>
      <c r="B2" s="88"/>
      <c r="C2" s="30"/>
      <c r="D2" s="30"/>
      <c r="E2" s="30"/>
      <c r="F2" s="30"/>
      <c r="G2" s="5"/>
      <c r="H2" s="30"/>
      <c r="I2" s="30"/>
      <c r="J2" s="5" t="s">
        <v>53</v>
      </c>
      <c r="K2" s="90"/>
    </row>
    <row r="3" spans="1:11" ht="16.5" customHeight="1" thickTop="1">
      <c r="A3" s="111" t="s">
        <v>661</v>
      </c>
      <c r="B3" s="57"/>
      <c r="C3" s="10">
        <v>24</v>
      </c>
      <c r="D3" s="109"/>
      <c r="E3" s="57"/>
      <c r="F3" s="10">
        <v>25</v>
      </c>
      <c r="G3" s="109"/>
      <c r="H3" s="57"/>
      <c r="I3" s="110">
        <v>26</v>
      </c>
      <c r="J3" s="109"/>
      <c r="K3" s="90"/>
    </row>
    <row r="4" spans="1:11" ht="16.5" customHeight="1">
      <c r="A4" s="20" t="s">
        <v>662</v>
      </c>
      <c r="B4" s="76" t="s">
        <v>127</v>
      </c>
      <c r="C4" s="76" t="s">
        <v>126</v>
      </c>
      <c r="D4" s="108" t="s">
        <v>125</v>
      </c>
      <c r="E4" s="76" t="s">
        <v>127</v>
      </c>
      <c r="F4" s="76" t="s">
        <v>126</v>
      </c>
      <c r="G4" s="108" t="s">
        <v>125</v>
      </c>
      <c r="H4" s="76" t="s">
        <v>127</v>
      </c>
      <c r="I4" s="76" t="s">
        <v>126</v>
      </c>
      <c r="J4" s="108" t="s">
        <v>125</v>
      </c>
      <c r="K4" s="90"/>
    </row>
    <row r="5" spans="1:11" ht="18" customHeight="1">
      <c r="A5" s="554" t="s">
        <v>673</v>
      </c>
      <c r="B5" s="100">
        <f aca="true" t="shared" si="0" ref="B5:G5">IF(ISBLANK(B7),"",SUM(B7:B11))</f>
        <v>97</v>
      </c>
      <c r="C5" s="100">
        <f t="shared" si="0"/>
        <v>1466</v>
      </c>
      <c r="D5" s="100">
        <f t="shared" si="0"/>
        <v>16496</v>
      </c>
      <c r="E5" s="100">
        <f t="shared" si="0"/>
        <v>98</v>
      </c>
      <c r="F5" s="100">
        <f t="shared" si="0"/>
        <v>1478</v>
      </c>
      <c r="G5" s="100">
        <f t="shared" si="0"/>
        <v>16574</v>
      </c>
      <c r="H5" s="98">
        <v>68</v>
      </c>
      <c r="I5" s="98">
        <v>1358</v>
      </c>
      <c r="J5" s="98">
        <v>15778</v>
      </c>
      <c r="K5" s="90"/>
    </row>
    <row r="6" spans="1:11" ht="4.5" customHeight="1">
      <c r="A6" s="107"/>
      <c r="B6" s="100"/>
      <c r="C6" s="100"/>
      <c r="D6" s="100"/>
      <c r="E6" s="100"/>
      <c r="F6" s="100"/>
      <c r="G6" s="100"/>
      <c r="H6" s="98"/>
      <c r="I6" s="98"/>
      <c r="J6" s="98"/>
      <c r="K6" s="90"/>
    </row>
    <row r="7" spans="1:11" ht="18" customHeight="1">
      <c r="A7" s="102" t="s">
        <v>124</v>
      </c>
      <c r="B7" s="101">
        <v>10</v>
      </c>
      <c r="C7" s="101">
        <v>921</v>
      </c>
      <c r="D7" s="100">
        <v>10846</v>
      </c>
      <c r="E7" s="101">
        <v>10</v>
      </c>
      <c r="F7" s="101">
        <v>921</v>
      </c>
      <c r="G7" s="100">
        <v>10846</v>
      </c>
      <c r="H7" s="99">
        <v>10</v>
      </c>
      <c r="I7" s="99">
        <v>921</v>
      </c>
      <c r="J7" s="98">
        <v>10846</v>
      </c>
      <c r="K7" s="90"/>
    </row>
    <row r="8" spans="1:11" ht="18" customHeight="1">
      <c r="A8" s="102" t="s">
        <v>123</v>
      </c>
      <c r="B8" s="101">
        <v>86</v>
      </c>
      <c r="C8" s="101">
        <v>538</v>
      </c>
      <c r="D8" s="100">
        <v>5624</v>
      </c>
      <c r="E8" s="101">
        <v>87</v>
      </c>
      <c r="F8" s="101">
        <v>550</v>
      </c>
      <c r="G8" s="100">
        <v>5702</v>
      </c>
      <c r="H8" s="99">
        <v>57</v>
      </c>
      <c r="I8" s="99">
        <v>430</v>
      </c>
      <c r="J8" s="98">
        <v>4906</v>
      </c>
      <c r="K8" s="90"/>
    </row>
    <row r="9" spans="1:11" ht="18" customHeight="1">
      <c r="A9" s="102" t="s">
        <v>122</v>
      </c>
      <c r="B9" s="106" t="s">
        <v>119</v>
      </c>
      <c r="C9" s="106" t="s">
        <v>119</v>
      </c>
      <c r="D9" s="105" t="s">
        <v>119</v>
      </c>
      <c r="E9" s="106" t="s">
        <v>119</v>
      </c>
      <c r="F9" s="106" t="s">
        <v>119</v>
      </c>
      <c r="G9" s="105" t="s">
        <v>119</v>
      </c>
      <c r="H9" s="104" t="s">
        <v>119</v>
      </c>
      <c r="I9" s="104" t="s">
        <v>119</v>
      </c>
      <c r="J9" s="103" t="s">
        <v>119</v>
      </c>
      <c r="K9" s="90"/>
    </row>
    <row r="10" spans="1:11" ht="18" customHeight="1">
      <c r="A10" s="102" t="s">
        <v>121</v>
      </c>
      <c r="B10" s="101">
        <v>1</v>
      </c>
      <c r="C10" s="101">
        <v>7</v>
      </c>
      <c r="D10" s="100">
        <v>26</v>
      </c>
      <c r="E10" s="101">
        <v>1</v>
      </c>
      <c r="F10" s="101">
        <v>7</v>
      </c>
      <c r="G10" s="100">
        <v>26</v>
      </c>
      <c r="H10" s="99">
        <v>1</v>
      </c>
      <c r="I10" s="99">
        <v>6.8</v>
      </c>
      <c r="J10" s="98">
        <v>26</v>
      </c>
      <c r="K10" s="90"/>
    </row>
    <row r="11" spans="1:11" ht="18" customHeight="1">
      <c r="A11" s="97" t="s">
        <v>120</v>
      </c>
      <c r="B11" s="96" t="s">
        <v>119</v>
      </c>
      <c r="C11" s="96" t="s">
        <v>119</v>
      </c>
      <c r="D11" s="95" t="s">
        <v>119</v>
      </c>
      <c r="E11" s="96" t="s">
        <v>119</v>
      </c>
      <c r="F11" s="96" t="s">
        <v>119</v>
      </c>
      <c r="G11" s="95" t="s">
        <v>119</v>
      </c>
      <c r="H11" s="94" t="s">
        <v>119</v>
      </c>
      <c r="I11" s="94" t="s">
        <v>119</v>
      </c>
      <c r="J11" s="93" t="s">
        <v>119</v>
      </c>
      <c r="K11" s="90"/>
    </row>
    <row r="12" s="92" customFormat="1" ht="12" customHeight="1">
      <c r="A12" s="16" t="s">
        <v>56</v>
      </c>
    </row>
    <row r="13" spans="1:11" ht="13.5">
      <c r="A13" s="69"/>
      <c r="B13" s="69"/>
      <c r="C13" s="69"/>
      <c r="D13" s="69"/>
      <c r="E13" s="91"/>
      <c r="F13" s="69"/>
      <c r="G13" s="69"/>
      <c r="H13" s="91"/>
      <c r="I13" s="69"/>
      <c r="J13" s="69"/>
      <c r="K13" s="90"/>
    </row>
    <row r="14" spans="1:11" ht="13.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90"/>
    </row>
    <row r="15" spans="1:11" ht="13.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90"/>
    </row>
    <row r="16" spans="1:10" ht="13.5">
      <c r="A16" s="69"/>
      <c r="B16" s="69"/>
      <c r="C16" s="69"/>
      <c r="D16" s="69"/>
      <c r="E16" s="69"/>
      <c r="F16" s="69"/>
      <c r="G16" s="69"/>
      <c r="H16" s="69"/>
      <c r="I16" s="69"/>
      <c r="J16" s="6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3.8984375" style="112" customWidth="1"/>
    <col min="2" max="2" width="5.09765625" style="112" customWidth="1"/>
    <col min="3" max="10" width="9.69921875" style="112" customWidth="1"/>
    <col min="11" max="16384" width="9" style="112" customWidth="1"/>
  </cols>
  <sheetData>
    <row r="1" spans="1:5" s="132" customFormat="1" ht="15" customHeight="1">
      <c r="A1" s="67" t="s">
        <v>140</v>
      </c>
      <c r="E1" s="133"/>
    </row>
    <row r="2" spans="1:10" s="129" customFormat="1" ht="12.75" customHeight="1" thickBot="1">
      <c r="A2" s="64"/>
      <c r="B2" s="130"/>
      <c r="C2" s="130"/>
      <c r="D2" s="130"/>
      <c r="E2" s="131"/>
      <c r="F2" s="130"/>
      <c r="G2" s="130"/>
      <c r="H2" s="130"/>
      <c r="I2" s="606" t="s">
        <v>139</v>
      </c>
      <c r="J2" s="606"/>
    </row>
    <row r="3" spans="1:10" ht="16.5" customHeight="1" thickTop="1">
      <c r="A3" s="615"/>
      <c r="B3" s="128" t="s">
        <v>138</v>
      </c>
      <c r="C3" s="617" t="s">
        <v>137</v>
      </c>
      <c r="D3" s="618"/>
      <c r="E3" s="599" t="s">
        <v>136</v>
      </c>
      <c r="F3" s="600"/>
      <c r="G3" s="600"/>
      <c r="H3" s="601"/>
      <c r="I3" s="607" t="s">
        <v>135</v>
      </c>
      <c r="J3" s="608"/>
    </row>
    <row r="4" spans="1:10" ht="16.5" customHeight="1">
      <c r="A4" s="616"/>
      <c r="B4" s="126"/>
      <c r="C4" s="619"/>
      <c r="D4" s="620"/>
      <c r="E4" s="602" t="s">
        <v>134</v>
      </c>
      <c r="F4" s="603"/>
      <c r="G4" s="602" t="s">
        <v>133</v>
      </c>
      <c r="H4" s="603"/>
      <c r="I4" s="609"/>
      <c r="J4" s="610"/>
    </row>
    <row r="5" spans="1:10" ht="16.5" customHeight="1">
      <c r="A5" s="127"/>
      <c r="B5" s="126"/>
      <c r="C5" s="595" t="s">
        <v>132</v>
      </c>
      <c r="D5" s="604" t="s">
        <v>131</v>
      </c>
      <c r="E5" s="595" t="s">
        <v>132</v>
      </c>
      <c r="F5" s="604" t="s">
        <v>131</v>
      </c>
      <c r="G5" s="595" t="s">
        <v>132</v>
      </c>
      <c r="H5" s="604" t="s">
        <v>131</v>
      </c>
      <c r="I5" s="595" t="s">
        <v>132</v>
      </c>
      <c r="J5" s="597" t="s">
        <v>131</v>
      </c>
    </row>
    <row r="6" spans="1:10" ht="16.5" customHeight="1">
      <c r="A6" s="125" t="s">
        <v>130</v>
      </c>
      <c r="B6" s="124"/>
      <c r="C6" s="596"/>
      <c r="D6" s="605"/>
      <c r="E6" s="596"/>
      <c r="F6" s="605"/>
      <c r="G6" s="596"/>
      <c r="H6" s="605"/>
      <c r="I6" s="596"/>
      <c r="J6" s="598"/>
    </row>
    <row r="7" spans="1:10" s="114" customFormat="1" ht="18" customHeight="1">
      <c r="A7" s="613">
        <v>24</v>
      </c>
      <c r="B7" s="614"/>
      <c r="C7" s="123">
        <v>3</v>
      </c>
      <c r="D7" s="123">
        <v>5</v>
      </c>
      <c r="E7" s="123">
        <v>6</v>
      </c>
      <c r="F7" s="123">
        <v>11</v>
      </c>
      <c r="G7" s="123">
        <v>54</v>
      </c>
      <c r="H7" s="123">
        <v>84</v>
      </c>
      <c r="I7" s="122">
        <v>14.6</v>
      </c>
      <c r="J7" s="121">
        <v>15.6</v>
      </c>
    </row>
    <row r="8" spans="1:10" s="114" customFormat="1" ht="18" customHeight="1">
      <c r="A8" s="621">
        <v>25</v>
      </c>
      <c r="B8" s="622"/>
      <c r="C8" s="120">
        <v>3</v>
      </c>
      <c r="D8" s="120">
        <v>5</v>
      </c>
      <c r="E8" s="120">
        <v>6</v>
      </c>
      <c r="F8" s="120">
        <v>11</v>
      </c>
      <c r="G8" s="120">
        <v>54</v>
      </c>
      <c r="H8" s="120">
        <v>86</v>
      </c>
      <c r="I8" s="119">
        <v>14.6</v>
      </c>
      <c r="J8" s="118">
        <v>16.2</v>
      </c>
    </row>
    <row r="9" spans="1:10" s="114" customFormat="1" ht="18" customHeight="1">
      <c r="A9" s="611">
        <v>26</v>
      </c>
      <c r="B9" s="612"/>
      <c r="C9" s="117">
        <v>3</v>
      </c>
      <c r="D9" s="117">
        <v>5</v>
      </c>
      <c r="E9" s="117">
        <v>6</v>
      </c>
      <c r="F9" s="117">
        <v>11</v>
      </c>
      <c r="G9" s="117">
        <v>54</v>
      </c>
      <c r="H9" s="117">
        <v>86</v>
      </c>
      <c r="I9" s="116">
        <v>14.6</v>
      </c>
      <c r="J9" s="115">
        <v>14.6</v>
      </c>
    </row>
    <row r="10" ht="12.75" customHeight="1">
      <c r="A10" s="113" t="s">
        <v>129</v>
      </c>
    </row>
    <row r="11" ht="12" customHeight="1"/>
  </sheetData>
  <sheetProtection/>
  <mergeCells count="18">
    <mergeCell ref="I2:J2"/>
    <mergeCell ref="I3:J4"/>
    <mergeCell ref="G4:H4"/>
    <mergeCell ref="A9:B9"/>
    <mergeCell ref="A7:B7"/>
    <mergeCell ref="A3:A4"/>
    <mergeCell ref="C3:D4"/>
    <mergeCell ref="A8:B8"/>
    <mergeCell ref="C5:C6"/>
    <mergeCell ref="D5:D6"/>
    <mergeCell ref="E5:E6"/>
    <mergeCell ref="J5:J6"/>
    <mergeCell ref="E3:H3"/>
    <mergeCell ref="E4:F4"/>
    <mergeCell ref="F5:F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K1" sqref="K1"/>
    </sheetView>
  </sheetViews>
  <sheetFormatPr defaultColWidth="8.796875" defaultRowHeight="16.5" customHeight="1"/>
  <cols>
    <col min="1" max="1" width="5.69921875" style="68" customWidth="1"/>
    <col min="2" max="2" width="7.8984375" style="68" customWidth="1"/>
    <col min="3" max="4" width="7.59765625" style="68" customWidth="1"/>
    <col min="5" max="6" width="6.8984375" style="68" customWidth="1"/>
    <col min="7" max="7" width="7.59765625" style="68" customWidth="1"/>
    <col min="8" max="8" width="6.8984375" style="68" customWidth="1"/>
    <col min="9" max="9" width="8.09765625" style="68" customWidth="1"/>
    <col min="10" max="10" width="8.5" style="68" customWidth="1"/>
    <col min="11" max="11" width="13.09765625" style="68" customWidth="1"/>
    <col min="12" max="16384" width="9" style="68" customWidth="1"/>
  </cols>
  <sheetData>
    <row r="1" spans="1:10" s="151" customFormat="1" ht="15" customHeight="1">
      <c r="A1" s="67" t="s">
        <v>158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2.75" customHeight="1" thickBot="1">
      <c r="A2" s="64"/>
      <c r="B2" s="63"/>
      <c r="C2" s="63"/>
      <c r="D2" s="63"/>
      <c r="E2" s="63"/>
      <c r="F2" s="63"/>
      <c r="G2" s="63"/>
      <c r="H2" s="63"/>
      <c r="I2" s="63"/>
      <c r="J2" s="63"/>
      <c r="K2" s="150" t="s">
        <v>157</v>
      </c>
    </row>
    <row r="3" spans="1:11" s="129" customFormat="1" ht="15.75" customHeight="1" thickTop="1">
      <c r="A3" s="149" t="s">
        <v>14</v>
      </c>
      <c r="B3" s="146"/>
      <c r="C3" s="34" t="s">
        <v>156</v>
      </c>
      <c r="D3" s="36"/>
      <c r="E3" s="36"/>
      <c r="F3" s="36"/>
      <c r="G3" s="36"/>
      <c r="H3" s="35"/>
      <c r="I3" s="148" t="s">
        <v>155</v>
      </c>
      <c r="J3" s="148" t="s">
        <v>154</v>
      </c>
      <c r="K3" s="148" t="s">
        <v>153</v>
      </c>
    </row>
    <row r="4" spans="2:11" s="129" customFormat="1" ht="15.75" customHeight="1">
      <c r="B4" s="146" t="s">
        <v>152</v>
      </c>
      <c r="C4" s="623" t="s">
        <v>152</v>
      </c>
      <c r="D4" s="623" t="s">
        <v>151</v>
      </c>
      <c r="E4" s="623" t="s">
        <v>150</v>
      </c>
      <c r="F4" s="623" t="s">
        <v>149</v>
      </c>
      <c r="G4" s="623" t="s">
        <v>148</v>
      </c>
      <c r="H4" s="623" t="s">
        <v>147</v>
      </c>
      <c r="I4" s="147" t="s">
        <v>143</v>
      </c>
      <c r="J4" s="146" t="s">
        <v>144</v>
      </c>
      <c r="K4" s="146" t="s">
        <v>146</v>
      </c>
    </row>
    <row r="5" spans="1:11" s="129" customFormat="1" ht="15.75" customHeight="1">
      <c r="A5" s="145" t="s">
        <v>145</v>
      </c>
      <c r="B5" s="144"/>
      <c r="C5" s="624"/>
      <c r="D5" s="624"/>
      <c r="E5" s="624"/>
      <c r="F5" s="624"/>
      <c r="G5" s="624"/>
      <c r="H5" s="624"/>
      <c r="I5" s="143" t="s">
        <v>144</v>
      </c>
      <c r="J5" s="142" t="s">
        <v>143</v>
      </c>
      <c r="K5" s="142" t="s">
        <v>142</v>
      </c>
    </row>
    <row r="6" spans="1:11" s="135" customFormat="1" ht="18" customHeight="1">
      <c r="A6" s="55">
        <v>24</v>
      </c>
      <c r="B6" s="141">
        <v>41029</v>
      </c>
      <c r="C6" s="141">
        <v>40585</v>
      </c>
      <c r="D6" s="141">
        <v>3503</v>
      </c>
      <c r="E6" s="141">
        <v>22</v>
      </c>
      <c r="F6" s="141">
        <v>2286</v>
      </c>
      <c r="G6" s="141">
        <v>33872</v>
      </c>
      <c r="H6" s="141">
        <v>902</v>
      </c>
      <c r="I6" s="141">
        <v>319</v>
      </c>
      <c r="J6" s="141">
        <v>43</v>
      </c>
      <c r="K6" s="140">
        <v>82</v>
      </c>
    </row>
    <row r="7" spans="1:11" s="135" customFormat="1" ht="18" customHeight="1">
      <c r="A7" s="22">
        <v>25</v>
      </c>
      <c r="B7" s="139">
        <v>41245</v>
      </c>
      <c r="C7" s="139">
        <v>40801</v>
      </c>
      <c r="D7" s="139">
        <v>6332</v>
      </c>
      <c r="E7" s="139">
        <v>22</v>
      </c>
      <c r="F7" s="139">
        <v>2409</v>
      </c>
      <c r="G7" s="139">
        <v>31136</v>
      </c>
      <c r="H7" s="139">
        <v>902</v>
      </c>
      <c r="I7" s="139">
        <v>319</v>
      </c>
      <c r="J7" s="139">
        <v>43</v>
      </c>
      <c r="K7" s="138">
        <v>82</v>
      </c>
    </row>
    <row r="8" spans="1:11" s="135" customFormat="1" ht="18" customHeight="1">
      <c r="A8" s="23">
        <v>26</v>
      </c>
      <c r="B8" s="137">
        <v>41470</v>
      </c>
      <c r="C8" s="137">
        <v>41041</v>
      </c>
      <c r="D8" s="137">
        <v>10123</v>
      </c>
      <c r="E8" s="137">
        <v>22</v>
      </c>
      <c r="F8" s="137">
        <v>2161</v>
      </c>
      <c r="G8" s="137">
        <v>27798</v>
      </c>
      <c r="H8" s="137">
        <v>937</v>
      </c>
      <c r="I8" s="137">
        <v>302</v>
      </c>
      <c r="J8" s="137">
        <v>43</v>
      </c>
      <c r="K8" s="136">
        <v>84</v>
      </c>
    </row>
    <row r="9" spans="1:6" s="129" customFormat="1" ht="12" customHeight="1">
      <c r="A9" s="14" t="s">
        <v>141</v>
      </c>
      <c r="B9" s="15"/>
      <c r="F9" s="33"/>
    </row>
    <row r="10" s="15" customFormat="1" ht="13.5" customHeight="1"/>
    <row r="11" s="15" customFormat="1" ht="13.5" customHeight="1">
      <c r="F11" s="134"/>
    </row>
    <row r="12" s="15" customFormat="1" ht="13.5" customHeight="1">
      <c r="E12" s="134"/>
    </row>
    <row r="13" s="129" customFormat="1" ht="13.5" customHeight="1"/>
    <row r="14" s="129" customFormat="1" ht="13.5" customHeight="1"/>
    <row r="15" s="129" customFormat="1" ht="13.5" customHeight="1"/>
    <row r="16" s="129" customFormat="1" ht="13.5" customHeight="1"/>
    <row r="17" s="129" customFormat="1" ht="13.5" customHeight="1"/>
    <row r="18" s="129" customFormat="1" ht="13.5" customHeight="1"/>
    <row r="19" s="129" customFormat="1" ht="13.5" customHeight="1"/>
    <row r="20" s="129" customFormat="1" ht="13.5" customHeight="1"/>
    <row r="21" s="129" customFormat="1" ht="13.5" customHeight="1"/>
    <row r="22" s="129" customFormat="1" ht="13.5" customHeight="1"/>
    <row r="23" s="129" customFormat="1" ht="13.5" customHeight="1"/>
    <row r="24" s="129" customFormat="1" ht="13.5" customHeight="1"/>
    <row r="25" s="129" customFormat="1" ht="13.5" customHeight="1"/>
    <row r="26" s="129" customFormat="1" ht="13.5" customHeight="1"/>
    <row r="27" s="129" customFormat="1" ht="13.5" customHeight="1"/>
    <row r="28" s="129" customFormat="1" ht="13.5" customHeight="1"/>
    <row r="29" s="129" customFormat="1" ht="13.5" customHeight="1"/>
    <row r="30" s="129" customFormat="1" ht="13.5" customHeight="1"/>
    <row r="31" s="129" customFormat="1" ht="13.5" customHeight="1"/>
    <row r="32" s="129" customFormat="1" ht="13.5" customHeight="1"/>
    <row r="33" s="129" customFormat="1" ht="13.5" customHeight="1"/>
    <row r="34" s="129" customFormat="1" ht="13.5" customHeight="1"/>
    <row r="35" s="129" customFormat="1" ht="13.5" customHeight="1"/>
    <row r="36" s="129" customFormat="1" ht="13.5" customHeight="1"/>
    <row r="37" s="129" customFormat="1" ht="13.5" customHeight="1"/>
    <row r="38" s="129" customFormat="1" ht="13.5" customHeight="1"/>
    <row r="39" s="129" customFormat="1" ht="13.5" customHeight="1"/>
    <row r="40" s="129" customFormat="1" ht="13.5" customHeight="1"/>
    <row r="41" s="129" customFormat="1" ht="13.5" customHeight="1"/>
    <row r="42" s="129" customFormat="1" ht="13.5" customHeight="1"/>
    <row r="43" s="129" customFormat="1" ht="13.5" customHeight="1"/>
    <row r="44" s="129" customFormat="1" ht="13.5" customHeight="1"/>
    <row r="45" s="129" customFormat="1" ht="13.5" customHeight="1"/>
    <row r="46" s="129" customFormat="1" ht="13.5" customHeight="1"/>
    <row r="47" s="129" customFormat="1" ht="13.5" customHeight="1"/>
    <row r="48" s="129" customFormat="1" ht="13.5" customHeight="1"/>
    <row r="49" s="129" customFormat="1" ht="13.5" customHeight="1"/>
    <row r="50" s="129" customFormat="1" ht="13.5" customHeight="1"/>
    <row r="51" s="129" customFormat="1" ht="13.5" customHeight="1"/>
    <row r="52" s="129" customFormat="1" ht="13.5" customHeight="1"/>
    <row r="53" s="129" customFormat="1" ht="13.5" customHeight="1"/>
    <row r="54" s="129" customFormat="1" ht="13.5" customHeight="1"/>
    <row r="55" s="129" customFormat="1" ht="13.5" customHeight="1"/>
    <row r="56" s="129" customFormat="1" ht="13.5" customHeight="1"/>
    <row r="57" s="129" customFormat="1" ht="13.5" customHeight="1"/>
    <row r="58" s="129" customFormat="1" ht="13.5" customHeight="1"/>
    <row r="59" s="129" customFormat="1" ht="13.5" customHeight="1"/>
    <row r="60" s="129" customFormat="1" ht="13.5" customHeight="1"/>
    <row r="61" s="129" customFormat="1" ht="13.5" customHeight="1"/>
    <row r="62" s="129" customFormat="1" ht="13.5" customHeight="1"/>
    <row r="63" s="129" customFormat="1" ht="13.5" customHeight="1"/>
    <row r="64" s="129" customFormat="1" ht="13.5" customHeight="1"/>
    <row r="65" s="129" customFormat="1" ht="13.5" customHeight="1"/>
    <row r="66" s="129" customFormat="1" ht="13.5" customHeight="1"/>
    <row r="67" s="129" customFormat="1" ht="13.5" customHeight="1"/>
    <row r="68" s="129" customFormat="1" ht="13.5" customHeight="1"/>
    <row r="69" s="129" customFormat="1" ht="13.5" customHeight="1"/>
    <row r="70" s="129" customFormat="1" ht="13.5" customHeight="1"/>
    <row r="71" s="129" customFormat="1" ht="13.5" customHeight="1"/>
    <row r="72" s="129" customFormat="1" ht="13.5" customHeight="1"/>
    <row r="73" s="129" customFormat="1" ht="13.5" customHeight="1"/>
    <row r="74" s="129" customFormat="1" ht="13.5" customHeight="1"/>
    <row r="75" s="129" customFormat="1" ht="13.5" customHeight="1"/>
    <row r="76" s="129" customFormat="1" ht="13.5" customHeight="1"/>
    <row r="77" s="129" customFormat="1" ht="13.5" customHeight="1"/>
    <row r="78" s="129" customFormat="1" ht="13.5" customHeight="1"/>
    <row r="79" s="129" customFormat="1" ht="13.5" customHeight="1"/>
    <row r="80" s="129" customFormat="1" ht="13.5" customHeight="1"/>
    <row r="81" s="129" customFormat="1" ht="13.5" customHeight="1"/>
    <row r="82" s="129" customFormat="1" ht="13.5" customHeight="1"/>
    <row r="83" s="129" customFormat="1" ht="13.5" customHeight="1"/>
    <row r="84" s="129" customFormat="1" ht="13.5" customHeight="1"/>
    <row r="85" s="129" customFormat="1" ht="13.5" customHeight="1"/>
    <row r="86" s="129" customFormat="1" ht="13.5" customHeight="1"/>
    <row r="87" s="129" customFormat="1" ht="13.5" customHeight="1"/>
    <row r="88" s="129" customFormat="1" ht="13.5" customHeight="1"/>
    <row r="89" s="129" customFormat="1" ht="13.5" customHeight="1"/>
    <row r="90" s="129" customFormat="1" ht="13.5" customHeight="1"/>
    <row r="91" s="129" customFormat="1" ht="13.5" customHeight="1"/>
    <row r="92" s="129" customFormat="1" ht="13.5" customHeight="1"/>
    <row r="93" s="129" customFormat="1" ht="13.5" customHeight="1"/>
    <row r="94" s="129" customFormat="1" ht="13.5" customHeight="1"/>
    <row r="95" s="129" customFormat="1" ht="13.5" customHeight="1"/>
    <row r="96" s="129" customFormat="1" ht="13.5" customHeight="1"/>
    <row r="97" s="129" customFormat="1" ht="13.5" customHeight="1"/>
    <row r="98" s="129" customFormat="1" ht="13.5" customHeight="1"/>
    <row r="99" s="129" customFormat="1" ht="13.5" customHeight="1"/>
    <row r="100" s="129" customFormat="1" ht="13.5" customHeight="1"/>
    <row r="101" s="129" customFormat="1" ht="13.5" customHeight="1"/>
    <row r="102" s="129" customFormat="1" ht="13.5" customHeight="1"/>
    <row r="103" s="129" customFormat="1" ht="13.5" customHeight="1"/>
    <row r="104" s="129" customFormat="1" ht="13.5" customHeight="1"/>
    <row r="105" s="129" customFormat="1" ht="13.5" customHeight="1"/>
    <row r="106" s="129" customFormat="1" ht="13.5" customHeight="1"/>
    <row r="107" s="129" customFormat="1" ht="13.5" customHeight="1"/>
    <row r="108" s="129" customFormat="1" ht="13.5" customHeight="1"/>
    <row r="109" s="129" customFormat="1" ht="13.5" customHeight="1"/>
    <row r="110" s="129" customFormat="1" ht="13.5" customHeight="1"/>
    <row r="111" s="129" customFormat="1" ht="13.5" customHeight="1"/>
    <row r="112" s="129" customFormat="1" ht="13.5" customHeight="1"/>
    <row r="113" s="129" customFormat="1" ht="13.5" customHeight="1"/>
    <row r="114" s="129" customFormat="1" ht="13.5" customHeight="1"/>
    <row r="115" s="129" customFormat="1" ht="13.5" customHeight="1"/>
    <row r="116" s="129" customFormat="1" ht="13.5" customHeight="1"/>
    <row r="117" s="129" customFormat="1" ht="13.5" customHeight="1"/>
    <row r="118" s="129" customFormat="1" ht="13.5" customHeight="1"/>
    <row r="119" s="129" customFormat="1" ht="13.5" customHeight="1"/>
    <row r="120" s="129" customFormat="1" ht="13.5" customHeight="1"/>
    <row r="121" s="129" customFormat="1" ht="13.5" customHeight="1"/>
    <row r="122" s="129" customFormat="1" ht="13.5" customHeight="1"/>
    <row r="123" s="129" customFormat="1" ht="13.5" customHeight="1"/>
    <row r="124" s="129" customFormat="1" ht="13.5" customHeight="1"/>
    <row r="125" s="129" customFormat="1" ht="13.5" customHeight="1"/>
    <row r="126" s="129" customFormat="1" ht="13.5" customHeight="1"/>
    <row r="127" s="129" customFormat="1" ht="13.5" customHeight="1"/>
    <row r="128" s="129" customFormat="1" ht="13.5" customHeight="1"/>
    <row r="129" s="129" customFormat="1" ht="13.5" customHeight="1"/>
    <row r="130" s="129" customFormat="1" ht="13.5" customHeight="1"/>
    <row r="131" s="129" customFormat="1" ht="13.5" customHeight="1"/>
    <row r="132" s="129" customFormat="1" ht="13.5" customHeight="1"/>
    <row r="133" s="129" customFormat="1" ht="13.5" customHeight="1"/>
    <row r="134" s="129" customFormat="1" ht="13.5" customHeight="1"/>
    <row r="135" s="129" customFormat="1" ht="13.5" customHeight="1"/>
    <row r="136" s="129" customFormat="1" ht="13.5" customHeight="1"/>
    <row r="137" s="129" customFormat="1" ht="13.5" customHeight="1"/>
    <row r="138" s="129" customFormat="1" ht="13.5" customHeight="1"/>
    <row r="139" s="129" customFormat="1" ht="13.5" customHeight="1"/>
    <row r="140" s="129" customFormat="1" ht="13.5" customHeight="1"/>
    <row r="141" s="129" customFormat="1" ht="13.5" customHeight="1"/>
    <row r="142" s="129" customFormat="1" ht="13.5" customHeight="1"/>
    <row r="143" s="129" customFormat="1" ht="13.5" customHeight="1"/>
  </sheetData>
  <sheetProtection/>
  <mergeCells count="6">
    <mergeCell ref="H4:H5"/>
    <mergeCell ref="C4:C5"/>
    <mergeCell ref="E4:E5"/>
    <mergeCell ref="F4:F5"/>
    <mergeCell ref="G4:G5"/>
    <mergeCell ref="D4:D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2014-11-05T08:03:27Z</dcterms:created>
  <dcterms:modified xsi:type="dcterms:W3CDTF">2019-10-25T00:47:35Z</dcterms:modified>
  <cp:category/>
  <cp:version/>
  <cp:contentType/>
  <cp:contentStatus/>
</cp:coreProperties>
</file>