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作業用\★ホームページ更新\HP1-0足立区公契約条例について\5関連ファイル\3令和○年度用\令和4年度用\"/>
    </mc:Choice>
  </mc:AlternateContent>
  <xr:revisionPtr revIDLastSave="0" documentId="13_ncr:1_{308EDFE9-0540-4474-86C1-56778A2BE914}" xr6:coauthVersionLast="36" xr6:coauthVersionMax="36" xr10:uidLastSave="{00000000-0000-0000-0000-000000000000}"/>
  <bookViews>
    <workbookView xWindow="0" yWindow="0" windowWidth="14820" windowHeight="7515" xr2:uid="{00000000-000D-0000-FFFF-FFFF00000000}"/>
  </bookViews>
  <sheets>
    <sheet name="労務台帳（R4年度契約用）" sheetId="1" r:id="rId1"/>
    <sheet name="【記入例】" sheetId="3" r:id="rId2"/>
  </sheets>
  <definedNames>
    <definedName name="_xlnm.Print_Area" localSheetId="1">【記入例】!$A$1:$U$39</definedName>
    <definedName name="_xlnm.Print_Area" localSheetId="0">'労務台帳（R4年度契約用）'!$A$1:$K$37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K36" i="1" l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38" i="3" l="1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R38" i="3" l="1"/>
  <c r="P38" i="3"/>
  <c r="N38" i="3"/>
  <c r="U38" i="3" s="1"/>
  <c r="D38" i="3"/>
  <c r="L38" i="3" s="1"/>
  <c r="R37" i="3"/>
  <c r="P37" i="3"/>
  <c r="N37" i="3"/>
  <c r="U37" i="3" s="1"/>
  <c r="D37" i="3"/>
  <c r="L37" i="3" s="1"/>
  <c r="R36" i="3"/>
  <c r="P36" i="3"/>
  <c r="N36" i="3"/>
  <c r="U36" i="3" s="1"/>
  <c r="D36" i="3"/>
  <c r="L36" i="3" s="1"/>
  <c r="R35" i="3"/>
  <c r="P35" i="3"/>
  <c r="N35" i="3"/>
  <c r="U35" i="3" s="1"/>
  <c r="D35" i="3"/>
  <c r="L35" i="3" s="1"/>
  <c r="R34" i="3"/>
  <c r="P34" i="3"/>
  <c r="N34" i="3"/>
  <c r="U34" i="3" s="1"/>
  <c r="D34" i="3"/>
  <c r="L34" i="3" s="1"/>
  <c r="R33" i="3"/>
  <c r="P33" i="3"/>
  <c r="N33" i="3"/>
  <c r="U33" i="3" s="1"/>
  <c r="D33" i="3"/>
  <c r="L33" i="3" s="1"/>
  <c r="R32" i="3"/>
  <c r="P32" i="3"/>
  <c r="N32" i="3"/>
  <c r="U32" i="3" s="1"/>
  <c r="D32" i="3"/>
  <c r="L32" i="3" s="1"/>
  <c r="R31" i="3"/>
  <c r="P31" i="3"/>
  <c r="N31" i="3"/>
  <c r="U31" i="3" s="1"/>
  <c r="D31" i="3"/>
  <c r="L31" i="3" s="1"/>
  <c r="R30" i="3"/>
  <c r="P30" i="3"/>
  <c r="N30" i="3"/>
  <c r="U30" i="3" s="1"/>
  <c r="D30" i="3"/>
  <c r="L30" i="3" s="1"/>
  <c r="R29" i="3"/>
  <c r="P29" i="3"/>
  <c r="N29" i="3"/>
  <c r="U29" i="3" s="1"/>
  <c r="D29" i="3"/>
  <c r="L29" i="3" s="1"/>
  <c r="R28" i="3"/>
  <c r="P28" i="3"/>
  <c r="N28" i="3"/>
  <c r="U28" i="3" s="1"/>
  <c r="D28" i="3"/>
  <c r="L28" i="3" s="1"/>
  <c r="R27" i="3"/>
  <c r="P27" i="3"/>
  <c r="N27" i="3"/>
  <c r="U27" i="3" s="1"/>
  <c r="D27" i="3"/>
  <c r="L27" i="3" s="1"/>
  <c r="R26" i="3"/>
  <c r="P26" i="3"/>
  <c r="N26" i="3"/>
  <c r="U26" i="3" s="1"/>
  <c r="D26" i="3"/>
  <c r="L26" i="3" s="1"/>
  <c r="R25" i="3"/>
  <c r="P25" i="3"/>
  <c r="N25" i="3"/>
  <c r="U25" i="3" s="1"/>
  <c r="D25" i="3"/>
  <c r="L25" i="3" s="1"/>
  <c r="R24" i="3"/>
  <c r="P24" i="3"/>
  <c r="N24" i="3"/>
  <c r="U24" i="3" s="1"/>
  <c r="D24" i="3"/>
  <c r="L24" i="3" s="1"/>
  <c r="R23" i="3"/>
  <c r="P23" i="3"/>
  <c r="N23" i="3"/>
  <c r="U23" i="3" s="1"/>
  <c r="D23" i="3"/>
  <c r="L23" i="3" s="1"/>
  <c r="R22" i="3"/>
  <c r="P22" i="3"/>
  <c r="N22" i="3"/>
  <c r="U22" i="3" s="1"/>
  <c r="D22" i="3"/>
  <c r="K22" i="3" s="1"/>
  <c r="R21" i="3"/>
  <c r="P21" i="3"/>
  <c r="N21" i="3"/>
  <c r="U21" i="3" s="1"/>
  <c r="D21" i="3"/>
  <c r="K21" i="3" s="1"/>
  <c r="R20" i="3"/>
  <c r="P20" i="3"/>
  <c r="N20" i="3"/>
  <c r="U20" i="3" s="1"/>
  <c r="D20" i="3"/>
  <c r="K20" i="3" s="1"/>
  <c r="R19" i="3"/>
  <c r="P19" i="3"/>
  <c r="N19" i="3"/>
  <c r="U19" i="3" s="1"/>
  <c r="D19" i="3"/>
  <c r="K19" i="3" s="1"/>
  <c r="E12" i="3"/>
  <c r="D12" i="3"/>
  <c r="D11" i="3"/>
  <c r="C12" i="3" s="1"/>
  <c r="C11" i="3"/>
  <c r="E11" i="3" l="1"/>
  <c r="L19" i="3"/>
  <c r="L20" i="3"/>
  <c r="L21" i="3"/>
  <c r="L22" i="3"/>
  <c r="R36" i="1"/>
  <c r="P36" i="1"/>
  <c r="N36" i="1"/>
  <c r="U36" i="1" s="1"/>
  <c r="D36" i="1"/>
  <c r="L36" i="1" s="1"/>
  <c r="R35" i="1"/>
  <c r="P35" i="1"/>
  <c r="N35" i="1"/>
  <c r="U35" i="1" s="1"/>
  <c r="D35" i="1"/>
  <c r="L35" i="1" s="1"/>
  <c r="R34" i="1"/>
  <c r="P34" i="1"/>
  <c r="N34" i="1"/>
  <c r="U34" i="1" s="1"/>
  <c r="D34" i="1"/>
  <c r="L34" i="1" s="1"/>
  <c r="R33" i="1"/>
  <c r="P33" i="1"/>
  <c r="N33" i="1"/>
  <c r="U33" i="1" s="1"/>
  <c r="D33" i="1"/>
  <c r="L33" i="1" s="1"/>
  <c r="R32" i="1"/>
  <c r="P32" i="1"/>
  <c r="N32" i="1"/>
  <c r="U32" i="1" s="1"/>
  <c r="D32" i="1"/>
  <c r="L32" i="1" s="1"/>
  <c r="R31" i="1"/>
  <c r="P31" i="1"/>
  <c r="N31" i="1"/>
  <c r="U31" i="1" s="1"/>
  <c r="D31" i="1"/>
  <c r="L31" i="1" s="1"/>
  <c r="R30" i="1"/>
  <c r="P30" i="1"/>
  <c r="N30" i="1"/>
  <c r="U30" i="1" s="1"/>
  <c r="D30" i="1"/>
  <c r="L30" i="1" s="1"/>
  <c r="R29" i="1"/>
  <c r="P29" i="1"/>
  <c r="N29" i="1"/>
  <c r="U29" i="1" s="1"/>
  <c r="D29" i="1"/>
  <c r="L29" i="1" s="1"/>
  <c r="R28" i="1"/>
  <c r="P28" i="1"/>
  <c r="N28" i="1"/>
  <c r="U28" i="1" s="1"/>
  <c r="D28" i="1"/>
  <c r="L28" i="1" s="1"/>
  <c r="R27" i="1"/>
  <c r="P27" i="1"/>
  <c r="N27" i="1"/>
  <c r="U27" i="1" s="1"/>
  <c r="D27" i="1"/>
  <c r="L27" i="1" s="1"/>
  <c r="R26" i="1"/>
  <c r="P26" i="1"/>
  <c r="N26" i="1"/>
  <c r="U26" i="1" s="1"/>
  <c r="D26" i="1"/>
  <c r="L26" i="1" s="1"/>
  <c r="R25" i="1"/>
  <c r="P25" i="1"/>
  <c r="N25" i="1"/>
  <c r="U25" i="1" s="1"/>
  <c r="D25" i="1"/>
  <c r="L25" i="1" s="1"/>
  <c r="R24" i="1"/>
  <c r="P24" i="1"/>
  <c r="N24" i="1"/>
  <c r="U24" i="1" s="1"/>
  <c r="D24" i="1"/>
  <c r="L24" i="1" s="1"/>
  <c r="R23" i="1"/>
  <c r="P23" i="1"/>
  <c r="N23" i="1"/>
  <c r="U23" i="1" s="1"/>
  <c r="D23" i="1"/>
  <c r="L23" i="1" s="1"/>
  <c r="R22" i="1"/>
  <c r="P22" i="1"/>
  <c r="N22" i="1"/>
  <c r="U22" i="1" s="1"/>
  <c r="D22" i="1"/>
  <c r="L22" i="1" s="1"/>
  <c r="R21" i="1"/>
  <c r="P21" i="1"/>
  <c r="N21" i="1"/>
  <c r="U21" i="1" s="1"/>
  <c r="D21" i="1"/>
  <c r="L21" i="1" s="1"/>
  <c r="R20" i="1"/>
  <c r="P20" i="1"/>
  <c r="N20" i="1"/>
  <c r="U20" i="1" s="1"/>
  <c r="D20" i="1"/>
  <c r="L20" i="1" s="1"/>
  <c r="R19" i="1"/>
  <c r="P19" i="1"/>
  <c r="N19" i="1"/>
  <c r="U19" i="1" s="1"/>
  <c r="D19" i="1"/>
  <c r="L19" i="1" s="1"/>
  <c r="R18" i="1"/>
  <c r="P18" i="1"/>
  <c r="N18" i="1"/>
  <c r="U18" i="1" s="1"/>
  <c r="D18" i="1"/>
  <c r="L18" i="1" s="1"/>
  <c r="R17" i="1"/>
  <c r="P17" i="1"/>
  <c r="N17" i="1"/>
  <c r="E11" i="1"/>
  <c r="D11" i="1"/>
  <c r="D10" i="1"/>
  <c r="C11" i="1" s="1"/>
  <c r="C10" i="1"/>
  <c r="U17" i="1" l="1"/>
  <c r="E10" i="1"/>
  <c r="L17" i="1"/>
</calcChain>
</file>

<file path=xl/sharedStrings.xml><?xml version="1.0" encoding="utf-8"?>
<sst xmlns="http://schemas.openxmlformats.org/spreadsheetml/2006/main" count="256" uniqueCount="126">
  <si>
    <t>足立区公契約条例適用工事　労務台帳</t>
    <rPh sb="0" eb="3">
      <t>アダチク</t>
    </rPh>
    <rPh sb="3" eb="4">
      <t>コウ</t>
    </rPh>
    <rPh sb="4" eb="6">
      <t>ケイヤク</t>
    </rPh>
    <rPh sb="6" eb="8">
      <t>ジョウレイ</t>
    </rPh>
    <rPh sb="8" eb="10">
      <t>テキヨウ</t>
    </rPh>
    <rPh sb="10" eb="12">
      <t>コウジ</t>
    </rPh>
    <rPh sb="13" eb="15">
      <t>ロウム</t>
    </rPh>
    <rPh sb="15" eb="17">
      <t>ダイチョウ</t>
    </rPh>
    <phoneticPr fontId="5"/>
  </si>
  <si>
    <t>契約番号</t>
    <rPh sb="0" eb="2">
      <t>ケイヤク</t>
    </rPh>
    <rPh sb="2" eb="4">
      <t>バンゴウ</t>
    </rPh>
    <phoneticPr fontId="5"/>
  </si>
  <si>
    <t>作成年月日</t>
    <rPh sb="0" eb="2">
      <t>サクセイ</t>
    </rPh>
    <rPh sb="2" eb="5">
      <t>ネンガッピ</t>
    </rPh>
    <phoneticPr fontId="5"/>
  </si>
  <si>
    <t>工事件名</t>
    <rPh sb="0" eb="2">
      <t>コウジ</t>
    </rPh>
    <rPh sb="2" eb="4">
      <t>ケンメイ</t>
    </rPh>
    <phoneticPr fontId="5"/>
  </si>
  <si>
    <t>労働報酬の支払われるべき日</t>
    <rPh sb="0" eb="2">
      <t>ロウドウ</t>
    </rPh>
    <rPh sb="2" eb="4">
      <t>ホウシュウ</t>
    </rPh>
    <rPh sb="5" eb="7">
      <t>シハライ</t>
    </rPh>
    <rPh sb="12" eb="13">
      <t>ヒ</t>
    </rPh>
    <phoneticPr fontId="5"/>
  </si>
  <si>
    <t>工期</t>
    <rPh sb="0" eb="1">
      <t>コウ</t>
    </rPh>
    <rPh sb="1" eb="2">
      <t>キ</t>
    </rPh>
    <phoneticPr fontId="5"/>
  </si>
  <si>
    <t>～</t>
    <phoneticPr fontId="5"/>
  </si>
  <si>
    <t>労働報酬支払対象期間</t>
    <rPh sb="0" eb="2">
      <t>ロウドウ</t>
    </rPh>
    <rPh sb="2" eb="4">
      <t>ホウシュウ</t>
    </rPh>
    <rPh sb="4" eb="6">
      <t>シハライ</t>
    </rPh>
    <rPh sb="6" eb="8">
      <t>タイショウ</t>
    </rPh>
    <rPh sb="8" eb="10">
      <t>キカン</t>
    </rPh>
    <phoneticPr fontId="5"/>
  </si>
  <si>
    <t>受注者氏名又は名称</t>
    <rPh sb="0" eb="3">
      <t>ジュチュウシャ</t>
    </rPh>
    <rPh sb="3" eb="5">
      <t>シメイ</t>
    </rPh>
    <rPh sb="5" eb="6">
      <t>マタ</t>
    </rPh>
    <rPh sb="7" eb="9">
      <t>メイショウ</t>
    </rPh>
    <phoneticPr fontId="5"/>
  </si>
  <si>
    <t>下請負者氏名又は名称</t>
    <rPh sb="0" eb="2">
      <t>シタウケ</t>
    </rPh>
    <rPh sb="2" eb="3">
      <t>フ</t>
    </rPh>
    <rPh sb="3" eb="4">
      <t>シャ</t>
    </rPh>
    <rPh sb="4" eb="6">
      <t>シメイ</t>
    </rPh>
    <rPh sb="6" eb="7">
      <t>マタ</t>
    </rPh>
    <rPh sb="8" eb="10">
      <t>メイショウ</t>
    </rPh>
    <phoneticPr fontId="5"/>
  </si>
  <si>
    <t>担当部署及び担当者名</t>
    <phoneticPr fontId="5"/>
  </si>
  <si>
    <t>下請負者所在地</t>
    <phoneticPr fontId="5"/>
  </si>
  <si>
    <t>電話番号</t>
    <phoneticPr fontId="5"/>
  </si>
  <si>
    <t>下請負者請負内容（工種）</t>
    <rPh sb="0" eb="2">
      <t>シタウケ</t>
    </rPh>
    <rPh sb="2" eb="3">
      <t>フ</t>
    </rPh>
    <rPh sb="3" eb="4">
      <t>シャ</t>
    </rPh>
    <rPh sb="4" eb="6">
      <t>ウケオイ</t>
    </rPh>
    <rPh sb="6" eb="8">
      <t>ナイヨウ</t>
    </rPh>
    <rPh sb="9" eb="10">
      <t>コウ</t>
    </rPh>
    <rPh sb="10" eb="11">
      <t>シュ</t>
    </rPh>
    <phoneticPr fontId="5"/>
  </si>
  <si>
    <t>報告始期</t>
    <rPh sb="0" eb="2">
      <t>ホウコク</t>
    </rPh>
    <rPh sb="2" eb="3">
      <t>ハジメ</t>
    </rPh>
    <rPh sb="3" eb="4">
      <t>キ</t>
    </rPh>
    <phoneticPr fontId="5"/>
  </si>
  <si>
    <t>報告終期</t>
    <rPh sb="0" eb="2">
      <t>ホウコク</t>
    </rPh>
    <rPh sb="2" eb="3">
      <t>オ</t>
    </rPh>
    <rPh sb="3" eb="4">
      <t>キ</t>
    </rPh>
    <phoneticPr fontId="5"/>
  </si>
  <si>
    <t>提出期限</t>
    <rPh sb="0" eb="2">
      <t>テイシュツ</t>
    </rPh>
    <rPh sb="2" eb="4">
      <t>キゲン</t>
    </rPh>
    <phoneticPr fontId="5"/>
  </si>
  <si>
    <t>下請負者請負期間</t>
    <rPh sb="0" eb="2">
      <t>シタウケ</t>
    </rPh>
    <rPh sb="2" eb="3">
      <t>フ</t>
    </rPh>
    <rPh sb="3" eb="4">
      <t>シャ</t>
    </rPh>
    <rPh sb="4" eb="6">
      <t>ウケオイ</t>
    </rPh>
    <rPh sb="6" eb="8">
      <t>キカン</t>
    </rPh>
    <phoneticPr fontId="5"/>
  </si>
  <si>
    <t>第１回（中間）提出</t>
    <rPh sb="0" eb="1">
      <t>ダイ</t>
    </rPh>
    <rPh sb="2" eb="3">
      <t>カイ</t>
    </rPh>
    <rPh sb="4" eb="6">
      <t>チュウカン</t>
    </rPh>
    <rPh sb="7" eb="9">
      <t>テイシュツ</t>
    </rPh>
    <phoneticPr fontId="5"/>
  </si>
  <si>
    <t>下請負者担当者名</t>
    <phoneticPr fontId="5"/>
  </si>
  <si>
    <t>第２回（完了）提出</t>
    <rPh sb="0" eb="1">
      <t>ダイ</t>
    </rPh>
    <rPh sb="2" eb="3">
      <t>カイ</t>
    </rPh>
    <rPh sb="4" eb="6">
      <t>カンリョウ</t>
    </rPh>
    <rPh sb="7" eb="9">
      <t>テイシュツ</t>
    </rPh>
    <phoneticPr fontId="5"/>
  </si>
  <si>
    <t>下請負者電話番号</t>
    <phoneticPr fontId="5"/>
  </si>
  <si>
    <t>労働報酬下限額確認</t>
    <rPh sb="0" eb="2">
      <t>ロウドウ</t>
    </rPh>
    <rPh sb="2" eb="4">
      <t>ホウシュウ</t>
    </rPh>
    <rPh sb="4" eb="6">
      <t>カゲン</t>
    </rPh>
    <rPh sb="6" eb="7">
      <t>ガク</t>
    </rPh>
    <rPh sb="7" eb="9">
      <t>カクニン</t>
    </rPh>
    <phoneticPr fontId="5"/>
  </si>
  <si>
    <t>No</t>
    <phoneticPr fontId="5"/>
  </si>
  <si>
    <t>労働者氏名</t>
    <rPh sb="0" eb="3">
      <t>ロウドウシャ</t>
    </rPh>
    <rPh sb="3" eb="5">
      <t>シメイ</t>
    </rPh>
    <phoneticPr fontId="5"/>
  </si>
  <si>
    <t>職種</t>
    <rPh sb="0" eb="2">
      <t>ショクシュ</t>
    </rPh>
    <phoneticPr fontId="5"/>
  </si>
  <si>
    <t>労働報酬
下限額</t>
    <rPh sb="0" eb="2">
      <t>ロウドウ</t>
    </rPh>
    <rPh sb="2" eb="4">
      <t>ホウシュウ</t>
    </rPh>
    <rPh sb="5" eb="7">
      <t>カゲン</t>
    </rPh>
    <rPh sb="7" eb="8">
      <t>ガク</t>
    </rPh>
    <phoneticPr fontId="5"/>
  </si>
  <si>
    <t>すべての労働に係る労働時間数</t>
    <rPh sb="4" eb="6">
      <t>ロウドウ</t>
    </rPh>
    <rPh sb="7" eb="8">
      <t>カカ</t>
    </rPh>
    <rPh sb="9" eb="11">
      <t>ロウドウ</t>
    </rPh>
    <rPh sb="11" eb="13">
      <t>ジカン</t>
    </rPh>
    <rPh sb="13" eb="14">
      <t>スウ</t>
    </rPh>
    <phoneticPr fontId="5"/>
  </si>
  <si>
    <t>適用契約に係る業務に従事した時間数</t>
    <rPh sb="0" eb="2">
      <t>テキヨウ</t>
    </rPh>
    <rPh sb="5" eb="6">
      <t>カカ</t>
    </rPh>
    <rPh sb="7" eb="9">
      <t>ギョウム</t>
    </rPh>
    <rPh sb="10" eb="12">
      <t>ジュウジ</t>
    </rPh>
    <rPh sb="14" eb="16">
      <t>ジカン</t>
    </rPh>
    <rPh sb="16" eb="17">
      <t>スウ</t>
    </rPh>
    <phoneticPr fontId="9"/>
  </si>
  <si>
    <t>下限総額
(基準額)</t>
    <rPh sb="0" eb="2">
      <t>カゲン</t>
    </rPh>
    <rPh sb="2" eb="4">
      <t>ソウガク</t>
    </rPh>
    <rPh sb="6" eb="8">
      <t>キジュン</t>
    </rPh>
    <rPh sb="8" eb="9">
      <t>ガク</t>
    </rPh>
    <phoneticPr fontId="5"/>
  </si>
  <si>
    <t>判定</t>
    <rPh sb="0" eb="2">
      <t>ハンテイ</t>
    </rPh>
    <phoneticPr fontId="5"/>
  </si>
  <si>
    <t>労働時間による按分が必要なもの</t>
  </si>
  <si>
    <t>労働時間による按分が必要でないもの</t>
    <phoneticPr fontId="5"/>
  </si>
  <si>
    <t>所定時間内</t>
    <phoneticPr fontId="5"/>
  </si>
  <si>
    <t>所定時間外</t>
    <phoneticPr fontId="5"/>
  </si>
  <si>
    <t>休日</t>
    <phoneticPr fontId="5"/>
  </si>
  <si>
    <t>深夜</t>
    <phoneticPr fontId="5"/>
  </si>
  <si>
    <t>個別手当とならないもの</t>
    <rPh sb="0" eb="2">
      <t>コベツ</t>
    </rPh>
    <rPh sb="2" eb="4">
      <t>テアテ</t>
    </rPh>
    <phoneticPr fontId="5"/>
  </si>
  <si>
    <t>実物給与</t>
    <phoneticPr fontId="5"/>
  </si>
  <si>
    <t>臨時の給与</t>
    <phoneticPr fontId="5"/>
  </si>
  <si>
    <t>時間外割増賃金</t>
    <phoneticPr fontId="5"/>
  </si>
  <si>
    <t>個別手当</t>
    <rPh sb="0" eb="2">
      <t>コベツ</t>
    </rPh>
    <rPh sb="2" eb="4">
      <t>テアテ</t>
    </rPh>
    <phoneticPr fontId="5"/>
  </si>
  <si>
    <t>労働報酬額</t>
    <phoneticPr fontId="5"/>
  </si>
  <si>
    <t>労働報酬下限額</t>
    <rPh sb="0" eb="2">
      <t>ロウドウ</t>
    </rPh>
    <rPh sb="2" eb="4">
      <t>ホウシュウ</t>
    </rPh>
    <rPh sb="4" eb="6">
      <t>カゲン</t>
    </rPh>
    <rPh sb="6" eb="7">
      <t>ガク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</si>
  <si>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</si>
  <si>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</si>
  <si>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</si>
  <si>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</si>
  <si>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</si>
  <si>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</si>
  <si>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</si>
  <si>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支給額</t>
    <rPh sb="0" eb="2">
      <t>シキュウ</t>
    </rPh>
    <rPh sb="2" eb="3">
      <t>ガク</t>
    </rPh>
    <phoneticPr fontId="5"/>
  </si>
  <si>
    <t>按分後の額</t>
    <rPh sb="0" eb="2">
      <t>アンブン</t>
    </rPh>
    <rPh sb="2" eb="3">
      <t>ゴ</t>
    </rPh>
    <rPh sb="4" eb="5">
      <t>ガク</t>
    </rPh>
    <phoneticPr fontId="5"/>
  </si>
  <si>
    <t>特殊作業員</t>
    <rPh sb="0" eb="2">
      <t>トクシュ</t>
    </rPh>
    <rPh sb="2" eb="5">
      <t>サギョウイン</t>
    </rPh>
    <phoneticPr fontId="5"/>
  </si>
  <si>
    <t>普通作業員</t>
    <rPh sb="0" eb="2">
      <t>フツウ</t>
    </rPh>
    <rPh sb="2" eb="5">
      <t>サギョウイン</t>
    </rPh>
    <phoneticPr fontId="5"/>
  </si>
  <si>
    <t>軽作業員</t>
    <rPh sb="0" eb="3">
      <t>ケイサギョウ</t>
    </rPh>
    <rPh sb="3" eb="4">
      <t>イン</t>
    </rPh>
    <phoneticPr fontId="5"/>
  </si>
  <si>
    <t>造園工</t>
    <rPh sb="0" eb="2">
      <t>ゾウエン</t>
    </rPh>
    <rPh sb="2" eb="3">
      <t>コウ</t>
    </rPh>
    <phoneticPr fontId="5"/>
  </si>
  <si>
    <t>法面工</t>
    <rPh sb="0" eb="1">
      <t>ノリ</t>
    </rPh>
    <rPh sb="1" eb="2">
      <t>メン</t>
    </rPh>
    <rPh sb="2" eb="3">
      <t>コウ</t>
    </rPh>
    <phoneticPr fontId="5"/>
  </si>
  <si>
    <t>とび工</t>
    <rPh sb="2" eb="3">
      <t>コウ</t>
    </rPh>
    <phoneticPr fontId="5"/>
  </si>
  <si>
    <t>石工</t>
    <rPh sb="0" eb="1">
      <t>イシ</t>
    </rPh>
    <rPh sb="1" eb="2">
      <t>コウ</t>
    </rPh>
    <phoneticPr fontId="5"/>
  </si>
  <si>
    <t>ブロック工</t>
    <rPh sb="4" eb="5">
      <t>コウ</t>
    </rPh>
    <phoneticPr fontId="5"/>
  </si>
  <si>
    <t>電工</t>
    <rPh sb="0" eb="1">
      <t>デン</t>
    </rPh>
    <rPh sb="1" eb="2">
      <t>コウ</t>
    </rPh>
    <phoneticPr fontId="5"/>
  </si>
  <si>
    <t>鉄筋工</t>
    <rPh sb="0" eb="2">
      <t>テッキン</t>
    </rPh>
    <rPh sb="2" eb="3">
      <t>コウ</t>
    </rPh>
    <phoneticPr fontId="5"/>
  </si>
  <si>
    <t>鉄骨工</t>
    <rPh sb="0" eb="2">
      <t>テッコツ</t>
    </rPh>
    <rPh sb="2" eb="3">
      <t>コウ</t>
    </rPh>
    <phoneticPr fontId="5"/>
  </si>
  <si>
    <t>塗装工</t>
    <rPh sb="0" eb="2">
      <t>トソウ</t>
    </rPh>
    <rPh sb="2" eb="3">
      <t>コウ</t>
    </rPh>
    <phoneticPr fontId="5"/>
  </si>
  <si>
    <t>溶接工</t>
    <rPh sb="0" eb="2">
      <t>ヨウセツ</t>
    </rPh>
    <rPh sb="2" eb="3">
      <t>コウ</t>
    </rPh>
    <phoneticPr fontId="5"/>
  </si>
  <si>
    <t>運転手（特殊）</t>
    <rPh sb="0" eb="3">
      <t>ウンテンシュ</t>
    </rPh>
    <rPh sb="4" eb="6">
      <t>トクシュ</t>
    </rPh>
    <phoneticPr fontId="5"/>
  </si>
  <si>
    <t>運転手（一般）</t>
    <rPh sb="0" eb="3">
      <t>ウンテンシュ</t>
    </rPh>
    <rPh sb="4" eb="6">
      <t>イッパン</t>
    </rPh>
    <phoneticPr fontId="5"/>
  </si>
  <si>
    <t>潜かん工</t>
    <rPh sb="0" eb="1">
      <t>ヒソカ</t>
    </rPh>
    <rPh sb="3" eb="4">
      <t>コウ</t>
    </rPh>
    <phoneticPr fontId="5"/>
  </si>
  <si>
    <t>潜かん世話役</t>
    <rPh sb="0" eb="1">
      <t>ヒソカ</t>
    </rPh>
    <rPh sb="3" eb="6">
      <t>セワヤク</t>
    </rPh>
    <phoneticPr fontId="5"/>
  </si>
  <si>
    <t>さく岩工</t>
    <rPh sb="2" eb="3">
      <t>イワ</t>
    </rPh>
    <rPh sb="3" eb="4">
      <t>コウ</t>
    </rPh>
    <phoneticPr fontId="5"/>
  </si>
  <si>
    <t>トンネル特殊工</t>
    <rPh sb="4" eb="6">
      <t>トクシュ</t>
    </rPh>
    <rPh sb="6" eb="7">
      <t>コウ</t>
    </rPh>
    <phoneticPr fontId="5"/>
  </si>
  <si>
    <t>トンネル作業員</t>
    <rPh sb="4" eb="7">
      <t>サギョウイン</t>
    </rPh>
    <phoneticPr fontId="5"/>
  </si>
  <si>
    <t>トンネル世話役</t>
    <rPh sb="4" eb="7">
      <t>セワヤク</t>
    </rPh>
    <phoneticPr fontId="5"/>
  </si>
  <si>
    <t>※　按分は所定時間内の時間数による按分ですので、ｃ／ｂの割合となります。</t>
    <rPh sb="2" eb="4">
      <t>アンブン</t>
    </rPh>
    <rPh sb="5" eb="7">
      <t>ショテイ</t>
    </rPh>
    <rPh sb="7" eb="9">
      <t>ジカン</t>
    </rPh>
    <rPh sb="9" eb="10">
      <t>ナイ</t>
    </rPh>
    <rPh sb="11" eb="13">
      <t>ジカン</t>
    </rPh>
    <rPh sb="13" eb="14">
      <t>スウ</t>
    </rPh>
    <rPh sb="17" eb="19">
      <t>アンブン</t>
    </rPh>
    <rPh sb="28" eb="30">
      <t>ワリアイ</t>
    </rPh>
    <phoneticPr fontId="5"/>
  </si>
  <si>
    <t>橋りょう特殊工</t>
    <rPh sb="0" eb="1">
      <t>キョウ</t>
    </rPh>
    <rPh sb="4" eb="6">
      <t>トクシュ</t>
    </rPh>
    <rPh sb="6" eb="7">
      <t>コウ</t>
    </rPh>
    <phoneticPr fontId="5"/>
  </si>
  <si>
    <t>橋りょう塗装工</t>
    <rPh sb="0" eb="1">
      <t>キョウ</t>
    </rPh>
    <rPh sb="4" eb="6">
      <t>トソウ</t>
    </rPh>
    <rPh sb="6" eb="7">
      <t>コウ</t>
    </rPh>
    <phoneticPr fontId="5"/>
  </si>
  <si>
    <t>橋りょう世話役</t>
    <rPh sb="0" eb="1">
      <t>キョウ</t>
    </rPh>
    <rPh sb="4" eb="7">
      <t>セワヤク</t>
    </rPh>
    <phoneticPr fontId="5"/>
  </si>
  <si>
    <t>土木一般世話役</t>
    <rPh sb="0" eb="2">
      <t>ドボク</t>
    </rPh>
    <rPh sb="2" eb="4">
      <t>イッパン</t>
    </rPh>
    <rPh sb="4" eb="7">
      <t>セワヤク</t>
    </rPh>
    <phoneticPr fontId="5"/>
  </si>
  <si>
    <t>高級船員</t>
    <rPh sb="0" eb="2">
      <t>コウキュウ</t>
    </rPh>
    <rPh sb="2" eb="4">
      <t>センイン</t>
    </rPh>
    <phoneticPr fontId="5"/>
  </si>
  <si>
    <t>普通船員</t>
    <rPh sb="0" eb="2">
      <t>フツウ</t>
    </rPh>
    <rPh sb="2" eb="4">
      <t>センイン</t>
    </rPh>
    <phoneticPr fontId="5"/>
  </si>
  <si>
    <t>潜水士</t>
    <rPh sb="0" eb="2">
      <t>センスイ</t>
    </rPh>
    <rPh sb="2" eb="3">
      <t>シ</t>
    </rPh>
    <phoneticPr fontId="5"/>
  </si>
  <si>
    <t>潜水連絡員</t>
    <rPh sb="0" eb="2">
      <t>センスイ</t>
    </rPh>
    <rPh sb="2" eb="5">
      <t>レンラクイン</t>
    </rPh>
    <phoneticPr fontId="5"/>
  </si>
  <si>
    <t>潜水送気員</t>
    <rPh sb="0" eb="2">
      <t>センスイ</t>
    </rPh>
    <rPh sb="2" eb="4">
      <t>ソウキ</t>
    </rPh>
    <rPh sb="4" eb="5">
      <t>イン</t>
    </rPh>
    <phoneticPr fontId="5"/>
  </si>
  <si>
    <t>山林砂防工</t>
    <rPh sb="0" eb="2">
      <t>サンリン</t>
    </rPh>
    <rPh sb="2" eb="4">
      <t>サボウ</t>
    </rPh>
    <rPh sb="4" eb="5">
      <t>コウ</t>
    </rPh>
    <phoneticPr fontId="5"/>
  </si>
  <si>
    <t>軌道工</t>
    <rPh sb="0" eb="2">
      <t>キドウ</t>
    </rPh>
    <rPh sb="2" eb="3">
      <t>コウ</t>
    </rPh>
    <phoneticPr fontId="5"/>
  </si>
  <si>
    <t>型わく工</t>
    <rPh sb="0" eb="1">
      <t>カタ</t>
    </rPh>
    <rPh sb="3" eb="4">
      <t>コウ</t>
    </rPh>
    <phoneticPr fontId="5"/>
  </si>
  <si>
    <t>大工</t>
    <rPh sb="0" eb="2">
      <t>ダイク</t>
    </rPh>
    <phoneticPr fontId="5"/>
  </si>
  <si>
    <t>左官</t>
    <rPh sb="0" eb="2">
      <t>サカン</t>
    </rPh>
    <phoneticPr fontId="5"/>
  </si>
  <si>
    <t>配管工</t>
    <rPh sb="0" eb="2">
      <t>ハイカン</t>
    </rPh>
    <rPh sb="2" eb="3">
      <t>コウ</t>
    </rPh>
    <phoneticPr fontId="5"/>
  </si>
  <si>
    <t>はつり工</t>
    <rPh sb="3" eb="4">
      <t>コウ</t>
    </rPh>
    <phoneticPr fontId="5"/>
  </si>
  <si>
    <t>防水工</t>
    <rPh sb="0" eb="2">
      <t>ボウスイ</t>
    </rPh>
    <rPh sb="2" eb="3">
      <t>コウ</t>
    </rPh>
    <phoneticPr fontId="5"/>
  </si>
  <si>
    <t>板金工</t>
    <rPh sb="0" eb="2">
      <t>バンキン</t>
    </rPh>
    <rPh sb="2" eb="3">
      <t>コウ</t>
    </rPh>
    <phoneticPr fontId="5"/>
  </si>
  <si>
    <t>タイル工</t>
    <rPh sb="3" eb="4">
      <t>コウ</t>
    </rPh>
    <phoneticPr fontId="5"/>
  </si>
  <si>
    <t>サッシ工</t>
    <rPh sb="3" eb="4">
      <t>コウ</t>
    </rPh>
    <phoneticPr fontId="5"/>
  </si>
  <si>
    <t>屋根ふき工</t>
    <rPh sb="0" eb="2">
      <t>ヤネ</t>
    </rPh>
    <rPh sb="4" eb="5">
      <t>コウ</t>
    </rPh>
    <phoneticPr fontId="5"/>
  </si>
  <si>
    <t>内装工</t>
    <rPh sb="0" eb="2">
      <t>ナイソウ</t>
    </rPh>
    <rPh sb="2" eb="3">
      <t>コウ</t>
    </rPh>
    <phoneticPr fontId="5"/>
  </si>
  <si>
    <t>ガラス工</t>
    <rPh sb="3" eb="4">
      <t>コウ</t>
    </rPh>
    <phoneticPr fontId="5"/>
  </si>
  <si>
    <t>建具工</t>
    <rPh sb="0" eb="2">
      <t>タテグ</t>
    </rPh>
    <rPh sb="2" eb="3">
      <t>コウ</t>
    </rPh>
    <phoneticPr fontId="5"/>
  </si>
  <si>
    <t>ダクト工</t>
    <rPh sb="3" eb="4">
      <t>コウ</t>
    </rPh>
    <phoneticPr fontId="5"/>
  </si>
  <si>
    <t>保温工</t>
    <rPh sb="0" eb="2">
      <t>ホオン</t>
    </rPh>
    <rPh sb="2" eb="3">
      <t>コウ</t>
    </rPh>
    <phoneticPr fontId="5"/>
  </si>
  <si>
    <t>建築ブロック工</t>
    <rPh sb="0" eb="2">
      <t>ケンチク</t>
    </rPh>
    <rPh sb="6" eb="7">
      <t>コウ</t>
    </rPh>
    <phoneticPr fontId="5"/>
  </si>
  <si>
    <t>設備機械工</t>
    <rPh sb="0" eb="2">
      <t>セツビ</t>
    </rPh>
    <rPh sb="2" eb="4">
      <t>キカイ</t>
    </rPh>
    <rPh sb="4" eb="5">
      <t>コウ</t>
    </rPh>
    <phoneticPr fontId="5"/>
  </si>
  <si>
    <t>交通誘導員Ａ</t>
    <rPh sb="0" eb="2">
      <t>コウツウ</t>
    </rPh>
    <rPh sb="2" eb="5">
      <t>ユウドウイン</t>
    </rPh>
    <phoneticPr fontId="5"/>
  </si>
  <si>
    <t>交通誘導員Ｂ</t>
    <rPh sb="0" eb="2">
      <t>コウツウ</t>
    </rPh>
    <rPh sb="2" eb="5">
      <t>ユウドウイン</t>
    </rPh>
    <phoneticPr fontId="5"/>
  </si>
  <si>
    <t>その他（見習・手元等）</t>
    <rPh sb="2" eb="3">
      <t>ホカ</t>
    </rPh>
    <rPh sb="4" eb="6">
      <t>ミナライ</t>
    </rPh>
    <rPh sb="7" eb="9">
      <t>テモト</t>
    </rPh>
    <rPh sb="9" eb="10">
      <t>トウ</t>
    </rPh>
    <phoneticPr fontId="5"/>
  </si>
  <si>
    <t>※赤字で表示しているところを入力してください。入力の詳細については手引きをご覧ください。</t>
    <rPh sb="23" eb="25">
      <t>ニュウリョク</t>
    </rPh>
    <rPh sb="26" eb="28">
      <t>ショウサイ</t>
    </rPh>
    <rPh sb="33" eb="35">
      <t>テビ</t>
    </rPh>
    <rPh sb="38" eb="39">
      <t>ラン</t>
    </rPh>
    <phoneticPr fontId="5"/>
  </si>
  <si>
    <t>○○○工事</t>
    <rPh sb="3" eb="5">
      <t>コウジ</t>
    </rPh>
    <phoneticPr fontId="5"/>
  </si>
  <si>
    <t>○○○株式会社</t>
    <rPh sb="3" eb="5">
      <t>カブシキ</t>
    </rPh>
    <rPh sb="5" eb="7">
      <t>カイシャ</t>
    </rPh>
    <phoneticPr fontId="5"/>
  </si>
  <si>
    <t>有限会社○○○</t>
    <rPh sb="0" eb="2">
      <t>ユウゲン</t>
    </rPh>
    <rPh sb="2" eb="4">
      <t>カイシャ</t>
    </rPh>
    <phoneticPr fontId="5"/>
  </si>
  <si>
    <t>○○課　元請　太郎</t>
    <rPh sb="2" eb="3">
      <t>カ</t>
    </rPh>
    <rPh sb="4" eb="5">
      <t>モト</t>
    </rPh>
    <rPh sb="5" eb="6">
      <t>ショウ</t>
    </rPh>
    <rPh sb="7" eb="9">
      <t>タロウ</t>
    </rPh>
    <phoneticPr fontId="5"/>
  </si>
  <si>
    <t>足立区○○町１－１</t>
    <rPh sb="0" eb="3">
      <t>アダチク</t>
    </rPh>
    <rPh sb="5" eb="6">
      <t>チョウ</t>
    </rPh>
    <phoneticPr fontId="5"/>
  </si>
  <si>
    <t>03-9999-9999</t>
    <phoneticPr fontId="5"/>
  </si>
  <si>
    <t>建築工事</t>
    <rPh sb="0" eb="2">
      <t>ケンチク</t>
    </rPh>
    <rPh sb="2" eb="4">
      <t>コウジ</t>
    </rPh>
    <phoneticPr fontId="5"/>
  </si>
  <si>
    <t>下請　一郎</t>
    <rPh sb="0" eb="2">
      <t>シタウ</t>
    </rPh>
    <rPh sb="3" eb="5">
      <t>イチロウ</t>
    </rPh>
    <phoneticPr fontId="5"/>
  </si>
  <si>
    <t>03-8888-8888</t>
    <phoneticPr fontId="5"/>
  </si>
  <si>
    <t>下記の労働者に支払った賃金等は、下限総額（基準額）を超えていることを確認しました。</t>
  </si>
  <si>
    <t>適用契約に係る業務に従事した時間数</t>
    <rPh sb="0" eb="2">
      <t>テキヨウ</t>
    </rPh>
    <rPh sb="2" eb="4">
      <t>ケイヤク</t>
    </rPh>
    <rPh sb="5" eb="6">
      <t>カカ</t>
    </rPh>
    <rPh sb="7" eb="9">
      <t>ギョウム</t>
    </rPh>
    <rPh sb="10" eb="12">
      <t>ジュウジ</t>
    </rPh>
    <rPh sb="14" eb="16">
      <t>ジカン</t>
    </rPh>
    <rPh sb="16" eb="17">
      <t>スウ</t>
    </rPh>
    <phoneticPr fontId="9"/>
  </si>
  <si>
    <t>特殊　次郎</t>
    <rPh sb="0" eb="2">
      <t>トクシュ</t>
    </rPh>
    <rPh sb="3" eb="5">
      <t>ジロウ</t>
    </rPh>
    <phoneticPr fontId="5"/>
  </si>
  <si>
    <t>普通　三郎</t>
    <rPh sb="0" eb="2">
      <t>フツウ</t>
    </rPh>
    <rPh sb="3" eb="5">
      <t>サブロウ</t>
    </rPh>
    <phoneticPr fontId="5"/>
  </si>
  <si>
    <t>軽　四郎</t>
    <rPh sb="0" eb="1">
      <t>ケイ</t>
    </rPh>
    <rPh sb="2" eb="4">
      <t>シロウ</t>
    </rPh>
    <phoneticPr fontId="5"/>
  </si>
  <si>
    <t>建築　五郎</t>
    <rPh sb="0" eb="2">
      <t>ケンチク</t>
    </rPh>
    <rPh sb="3" eb="5">
      <t>ゴロウ</t>
    </rPh>
    <phoneticPr fontId="5"/>
  </si>
  <si>
    <t>※ g=a*c＋a*d*1.25＋a*e*1.35＋a*f*0.25</t>
    <phoneticPr fontId="5"/>
  </si>
  <si>
    <t>算定
労働時間</t>
    <rPh sb="0" eb="2">
      <t>サンテイ</t>
    </rPh>
    <rPh sb="3" eb="5">
      <t>ロウドウ</t>
    </rPh>
    <rPh sb="5" eb="7">
      <t>ジカン</t>
    </rPh>
    <phoneticPr fontId="9"/>
  </si>
  <si>
    <t>下限額表（令和４年度）</t>
    <rPh sb="0" eb="2">
      <t>カゲン</t>
    </rPh>
    <rPh sb="2" eb="3">
      <t>ガク</t>
    </rPh>
    <rPh sb="3" eb="4">
      <t>ヒョウ</t>
    </rPh>
    <rPh sb="5" eb="7">
      <t>レイワ</t>
    </rPh>
    <rPh sb="8" eb="10">
      <t>ネンド</t>
    </rPh>
    <phoneticPr fontId="5"/>
  </si>
  <si>
    <t>4足総契契第010001号</t>
    <rPh sb="1" eb="4">
      <t>アシ</t>
    </rPh>
    <rPh sb="4" eb="5">
      <t>チギリ</t>
    </rPh>
    <rPh sb="5" eb="6">
      <t>ダイ</t>
    </rPh>
    <rPh sb="12" eb="13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</si>
</sst>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32"/>
      </top>
      <bottom/>
      <diagonal/>
    </border>
    <border>
      <left style="thin">
        <color indexed="64"/>
      </left>
      <right/>
      <top style="thick">
        <color indexed="32"/>
      </top>
      <bottom style="hair">
        <color indexed="64"/>
      </bottom>
      <diagonal/>
    </border>
    <border>
      <left/>
      <right/>
      <top style="thick">
        <color indexed="32"/>
      </top>
      <bottom style="hair">
        <color indexed="64"/>
      </bottom>
      <diagonal/>
    </border>
    <border>
      <left/>
      <right style="hair">
        <color indexed="64"/>
      </right>
      <top style="thick">
        <color indexed="32"/>
      </top>
      <bottom style="hair">
        <color indexed="64"/>
      </bottom>
      <diagonal/>
    </border>
    <border>
      <left style="hair">
        <color indexed="64"/>
      </left>
      <right/>
      <top style="thick">
        <color indexed="32"/>
      </top>
      <bottom style="hair">
        <color indexed="64"/>
      </bottom>
      <diagonal/>
    </border>
    <border>
      <left style="hair">
        <color indexed="64"/>
      </left>
      <right style="thick">
        <color indexed="32"/>
      </right>
      <top style="thick">
        <color indexed="32"/>
      </top>
      <bottom style="hair">
        <color indexed="64"/>
      </bottom>
      <diagonal/>
    </border>
    <border>
      <left style="thick">
        <color indexed="12"/>
      </left>
      <right style="thin">
        <color indexed="64"/>
      </right>
      <top/>
      <bottom/>
      <diagonal/>
    </border>
    <border>
      <left style="hair">
        <color indexed="64"/>
      </left>
      <right style="thick">
        <color indexed="32"/>
      </right>
      <top style="hair">
        <color indexed="64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32"/>
      </right>
      <top/>
      <bottom style="thin">
        <color indexed="64"/>
      </bottom>
      <diagonal/>
    </border>
    <border>
      <left style="thick">
        <color indexed="10"/>
      </left>
      <right style="hair">
        <color indexed="8"/>
      </right>
      <top style="thick">
        <color indexed="10"/>
      </top>
      <bottom style="thin">
        <color indexed="64"/>
      </bottom>
      <diagonal/>
    </border>
    <border>
      <left style="hair">
        <color indexed="8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 style="hair">
        <color indexed="64"/>
      </left>
      <right/>
      <top style="thick">
        <color indexed="1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10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3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 style="hair">
        <color indexed="64"/>
      </right>
      <top style="thin">
        <color indexed="64"/>
      </top>
      <bottom style="thick">
        <color indexed="10"/>
      </bottom>
      <diagonal/>
    </border>
    <border>
      <left style="hair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/>
      <top style="thin">
        <color indexed="64"/>
      </top>
      <bottom style="thick">
        <color indexed="10"/>
      </bottom>
      <diagonal/>
    </border>
    <border>
      <left style="hair">
        <color indexed="64"/>
      </left>
      <right/>
      <top/>
      <bottom style="thick">
        <color indexed="10"/>
      </bottom>
      <diagonal/>
    </border>
    <border>
      <left style="hair">
        <color indexed="64"/>
      </left>
      <right style="hair">
        <color indexed="64"/>
      </right>
      <top/>
      <bottom style="thick">
        <color indexed="10"/>
      </bottom>
      <diagonal/>
    </border>
    <border>
      <left style="hair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2"/>
      </left>
      <right/>
      <top style="thin">
        <color indexed="64"/>
      </top>
      <bottom style="thick">
        <color indexed="3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32"/>
      </bottom>
      <diagonal/>
    </border>
    <border>
      <left style="hair">
        <color indexed="64"/>
      </left>
      <right/>
      <top/>
      <bottom style="thick">
        <color indexed="32"/>
      </bottom>
      <diagonal/>
    </border>
    <border>
      <left style="hair">
        <color indexed="64"/>
      </left>
      <right style="thick">
        <color indexed="32"/>
      </right>
      <top style="thin">
        <color indexed="64"/>
      </top>
      <bottom style="thick">
        <color indexed="32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12"/>
      </right>
      <top style="thin">
        <color indexed="64"/>
      </top>
      <bottom/>
      <diagonal/>
    </border>
    <border>
      <left/>
      <right style="thick">
        <color indexed="12"/>
      </right>
      <top/>
      <bottom/>
      <diagonal/>
    </border>
    <border>
      <left/>
      <right style="thick">
        <color indexed="1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38" fontId="3" fillId="0" borderId="0" xfId="1" applyFont="1" applyFill="1" applyProtection="1">
      <alignment vertical="center"/>
      <protection locked="0"/>
    </xf>
    <xf numFmtId="38" fontId="2" fillId="0" borderId="0" xfId="1" applyFont="1" applyFill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38" fontId="2" fillId="2" borderId="0" xfId="1" applyFont="1" applyFill="1">
      <alignment vertical="center"/>
    </xf>
    <xf numFmtId="0" fontId="7" fillId="2" borderId="0" xfId="0" applyFont="1" applyFill="1">
      <alignment vertical="center"/>
    </xf>
    <xf numFmtId="38" fontId="7" fillId="2" borderId="0" xfId="1" applyFont="1" applyFill="1">
      <alignment vertical="center"/>
    </xf>
    <xf numFmtId="38" fontId="2" fillId="0" borderId="0" xfId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2" fillId="0" borderId="1" xfId="1" applyNumberFormat="1" applyFont="1" applyFill="1" applyBorder="1" applyAlignment="1" applyProtection="1">
      <alignment horizontal="center" vertical="center" shrinkToFit="1"/>
      <protection locked="0"/>
    </xf>
    <xf numFmtId="177" fontId="2" fillId="3" borderId="3" xfId="1" applyNumberFormat="1" applyFont="1" applyFill="1" applyBorder="1" applyAlignment="1" applyProtection="1">
      <alignment horizontal="center" vertical="center"/>
    </xf>
    <xf numFmtId="177" fontId="2" fillId="0" borderId="2" xfId="1" applyNumberFormat="1" applyFont="1" applyFill="1" applyBorder="1" applyAlignment="1" applyProtection="1">
      <alignment horizontal="center" vertical="center" shrinkToFit="1"/>
      <protection locked="0"/>
    </xf>
    <xf numFmtId="177" fontId="2" fillId="0" borderId="0" xfId="1" applyNumberFormat="1" applyFont="1" applyFill="1" applyBorder="1" applyAlignment="1">
      <alignment horizontal="center" vertical="center"/>
    </xf>
    <xf numFmtId="38" fontId="2" fillId="3" borderId="1" xfId="1" applyFont="1" applyFill="1" applyBorder="1" applyAlignment="1" applyProtection="1">
      <alignment horizontal="distributed" vertical="center" indent="1"/>
    </xf>
    <xf numFmtId="0" fontId="0" fillId="3" borderId="2" xfId="0" applyFill="1" applyBorder="1" applyAlignment="1" applyProtection="1">
      <alignment horizontal="distributed" vertical="center" indent="1"/>
    </xf>
    <xf numFmtId="38" fontId="2" fillId="3" borderId="1" xfId="1" applyFont="1" applyFill="1" applyBorder="1" applyAlignment="1" applyProtection="1">
      <alignment horizontal="center" vertical="center" shrinkToFit="1"/>
    </xf>
    <xf numFmtId="0" fontId="0" fillId="3" borderId="6" xfId="0" applyFill="1" applyBorder="1" applyAlignment="1" applyProtection="1">
      <alignment horizontal="center" vertical="center" shrinkToFit="1"/>
    </xf>
    <xf numFmtId="0" fontId="0" fillId="3" borderId="2" xfId="0" applyFill="1" applyBorder="1" applyAlignment="1" applyProtection="1">
      <alignment horizontal="center" vertical="center" shrinkToFit="1"/>
    </xf>
    <xf numFmtId="177" fontId="2" fillId="3" borderId="1" xfId="1" applyNumberFormat="1" applyFont="1" applyFill="1" applyBorder="1" applyAlignment="1" applyProtection="1">
      <alignment horizontal="center" vertical="center" shrinkToFit="1"/>
    </xf>
    <xf numFmtId="177" fontId="0" fillId="3" borderId="6" xfId="0" applyNumberFormat="1" applyFill="1" applyBorder="1" applyAlignment="1" applyProtection="1">
      <alignment horizontal="center" vertical="center" shrinkToFit="1"/>
    </xf>
    <xf numFmtId="177" fontId="0" fillId="3" borderId="2" xfId="0" applyNumberForma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>
      <alignment horizontal="distributed" vertical="center" indent="2"/>
    </xf>
    <xf numFmtId="0" fontId="0" fillId="0" borderId="0" xfId="0" applyFill="1" applyBorder="1" applyAlignment="1">
      <alignment horizontal="distributed" vertical="center" indent="2"/>
    </xf>
    <xf numFmtId="177" fontId="2" fillId="0" borderId="0" xfId="1" applyNumberFormat="1" applyFont="1" applyFill="1" applyBorder="1" applyAlignment="1" applyProtection="1">
      <alignment horizontal="center" vertical="center"/>
    </xf>
    <xf numFmtId="177" fontId="0" fillId="0" borderId="0" xfId="0" applyNumberFormat="1" applyFill="1" applyBorder="1" applyAlignment="1" applyProtection="1">
      <alignment horizontal="center" vertical="center"/>
    </xf>
    <xf numFmtId="38" fontId="2" fillId="0" borderId="0" xfId="1" applyFont="1" applyFill="1" applyBorder="1" applyAlignment="1">
      <alignment horizontal="distributed" vertical="center" indent="1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3" borderId="9" xfId="1" applyFont="1" applyFill="1" applyBorder="1" applyAlignment="1">
      <alignment horizontal="distributed" vertical="center" wrapText="1"/>
    </xf>
    <xf numFmtId="38" fontId="8" fillId="3" borderId="9" xfId="1" applyFont="1" applyFill="1" applyBorder="1" applyAlignment="1">
      <alignment horizontal="distributed" vertical="center" wrapText="1"/>
    </xf>
    <xf numFmtId="0" fontId="0" fillId="3" borderId="15" xfId="0" applyFill="1" applyBorder="1" applyAlignment="1">
      <alignment vertical="center"/>
    </xf>
    <xf numFmtId="0" fontId="0" fillId="2" borderId="0" xfId="0" applyFill="1">
      <alignment vertical="center"/>
    </xf>
    <xf numFmtId="0" fontId="0" fillId="3" borderId="17" xfId="0" applyFill="1" applyBorder="1" applyAlignment="1">
      <alignment horizontal="center" vertical="center"/>
    </xf>
    <xf numFmtId="38" fontId="2" fillId="3" borderId="18" xfId="1" applyFont="1" applyFill="1" applyBorder="1" applyAlignment="1">
      <alignment horizontal="distributed" vertical="center"/>
    </xf>
    <xf numFmtId="0" fontId="7" fillId="4" borderId="23" xfId="0" applyFont="1" applyFill="1" applyBorder="1">
      <alignment vertical="center"/>
    </xf>
    <xf numFmtId="0" fontId="7" fillId="4" borderId="24" xfId="0" applyFont="1" applyFill="1" applyBorder="1">
      <alignment vertical="center"/>
    </xf>
    <xf numFmtId="38" fontId="7" fillId="4" borderId="15" xfId="1" applyFont="1" applyFill="1" applyBorder="1">
      <alignment vertical="center"/>
    </xf>
    <xf numFmtId="0" fontId="0" fillId="3" borderId="25" xfId="0" applyFill="1" applyBorder="1" applyAlignment="1">
      <alignment horizontal="center" vertical="center"/>
    </xf>
    <xf numFmtId="38" fontId="2" fillId="3" borderId="25" xfId="1" applyFont="1" applyFill="1" applyBorder="1" applyAlignment="1">
      <alignment horizontal="center" vertical="center" wrapText="1"/>
    </xf>
    <xf numFmtId="38" fontId="10" fillId="3" borderId="27" xfId="1" applyFont="1" applyFill="1" applyBorder="1" applyAlignment="1">
      <alignment horizontal="center" vertical="center"/>
    </xf>
    <xf numFmtId="38" fontId="2" fillId="3" borderId="28" xfId="1" applyFont="1" applyFill="1" applyBorder="1" applyAlignment="1">
      <alignment horizontal="center" vertical="center"/>
    </xf>
    <xf numFmtId="38" fontId="10" fillId="3" borderId="28" xfId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38" fontId="7" fillId="2" borderId="30" xfId="1" applyFont="1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 shrinkToFit="1"/>
      <protection locked="0"/>
    </xf>
    <xf numFmtId="38" fontId="6" fillId="5" borderId="6" xfId="1" applyFont="1" applyFill="1" applyBorder="1" applyAlignment="1" applyProtection="1">
      <alignment vertical="center"/>
    </xf>
    <xf numFmtId="38" fontId="6" fillId="0" borderId="32" xfId="1" applyFont="1" applyFill="1" applyBorder="1" applyAlignment="1" applyProtection="1">
      <alignment vertical="center"/>
      <protection locked="0"/>
    </xf>
    <xf numFmtId="38" fontId="6" fillId="0" borderId="25" xfId="1" applyFont="1" applyFill="1" applyBorder="1" applyProtection="1">
      <alignment vertical="center"/>
      <protection locked="0"/>
    </xf>
    <xf numFmtId="38" fontId="6" fillId="5" borderId="34" xfId="1" applyFont="1" applyFill="1" applyBorder="1" applyAlignment="1" applyProtection="1">
      <alignment horizontal="center" vertical="center"/>
    </xf>
    <xf numFmtId="38" fontId="6" fillId="0" borderId="6" xfId="1" applyFont="1" applyFill="1" applyBorder="1" applyProtection="1">
      <alignment vertical="center"/>
      <protection locked="0"/>
    </xf>
    <xf numFmtId="38" fontId="6" fillId="5" borderId="28" xfId="1" applyFont="1" applyFill="1" applyBorder="1" applyProtection="1">
      <alignment vertical="center"/>
    </xf>
    <xf numFmtId="38" fontId="6" fillId="0" borderId="35" xfId="1" applyFont="1" applyFill="1" applyBorder="1" applyProtection="1">
      <alignment vertical="center"/>
      <protection locked="0"/>
    </xf>
    <xf numFmtId="38" fontId="6" fillId="2" borderId="33" xfId="1" applyFont="1" applyFill="1" applyBorder="1" applyAlignment="1" applyProtection="1">
      <alignment vertical="center"/>
    </xf>
    <xf numFmtId="38" fontId="6" fillId="0" borderId="34" xfId="1" applyFont="1" applyFill="1" applyBorder="1" applyAlignment="1" applyProtection="1">
      <alignment vertical="center"/>
      <protection locked="0"/>
    </xf>
    <xf numFmtId="38" fontId="6" fillId="5" borderId="6" xfId="1" applyFont="1" applyFill="1" applyBorder="1" applyProtection="1">
      <alignment vertical="center"/>
    </xf>
    <xf numFmtId="38" fontId="6" fillId="0" borderId="34" xfId="1" applyFont="1" applyFill="1" applyBorder="1" applyProtection="1">
      <alignment vertical="center"/>
      <protection locked="0"/>
    </xf>
    <xf numFmtId="38" fontId="6" fillId="0" borderId="28" xfId="1" applyFont="1" applyFill="1" applyBorder="1" applyProtection="1">
      <alignment vertical="center"/>
      <protection locked="0"/>
    </xf>
    <xf numFmtId="38" fontId="6" fillId="0" borderId="32" xfId="1" applyFont="1" applyFill="1" applyBorder="1" applyProtection="1">
      <alignment vertical="center"/>
      <protection locked="0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38" fontId="11" fillId="0" borderId="0" xfId="1" applyFont="1" applyFill="1" applyAlignment="1" applyProtection="1">
      <alignment horizontal="right" vertical="center"/>
      <protection locked="0"/>
    </xf>
    <xf numFmtId="38" fontId="6" fillId="0" borderId="36" xfId="1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Protection="1">
      <alignment vertical="center"/>
      <protection locked="0"/>
    </xf>
    <xf numFmtId="0" fontId="0" fillId="0" borderId="0" xfId="0" applyFill="1" applyAlignment="1">
      <alignment horizontal="center" vertical="center"/>
    </xf>
    <xf numFmtId="38" fontId="0" fillId="0" borderId="0" xfId="0" applyNumberFormat="1" applyFill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38" fontId="7" fillId="2" borderId="22" xfId="1" applyFont="1" applyFill="1" applyBorder="1" applyAlignment="1">
      <alignment vertical="center"/>
    </xf>
    <xf numFmtId="0" fontId="12" fillId="3" borderId="27" xfId="0" applyFont="1" applyFill="1" applyBorder="1">
      <alignment vertical="center"/>
    </xf>
    <xf numFmtId="0" fontId="12" fillId="3" borderId="28" xfId="0" applyFont="1" applyFill="1" applyBorder="1">
      <alignment vertical="center"/>
    </xf>
    <xf numFmtId="38" fontId="12" fillId="3" borderId="38" xfId="1" applyFont="1" applyFill="1" applyBorder="1">
      <alignment vertical="center"/>
    </xf>
    <xf numFmtId="38" fontId="10" fillId="0" borderId="0" xfId="1" applyFont="1" applyFill="1">
      <alignment vertical="center"/>
    </xf>
    <xf numFmtId="38" fontId="13" fillId="0" borderId="0" xfId="1" applyFont="1" applyFill="1">
      <alignment vertical="center"/>
    </xf>
    <xf numFmtId="177" fontId="14" fillId="0" borderId="42" xfId="1" applyNumberFormat="1" applyFont="1" applyFill="1" applyBorder="1" applyAlignment="1" applyProtection="1">
      <alignment horizontal="center" vertical="center" shrinkToFit="1"/>
      <protection locked="0"/>
    </xf>
    <xf numFmtId="177" fontId="2" fillId="3" borderId="0" xfId="1" applyNumberFormat="1" applyFont="1" applyFill="1" applyBorder="1" applyAlignment="1" applyProtection="1">
      <alignment horizontal="center" vertical="center"/>
    </xf>
    <xf numFmtId="38" fontId="2" fillId="3" borderId="43" xfId="1" applyFont="1" applyFill="1" applyBorder="1" applyAlignment="1" applyProtection="1">
      <alignment horizontal="center" vertical="center" wrapText="1" shrinkToFit="1"/>
      <protection locked="0"/>
    </xf>
    <xf numFmtId="0" fontId="0" fillId="3" borderId="25" xfId="0" applyFill="1" applyBorder="1" applyAlignment="1" applyProtection="1">
      <alignment horizontal="center" vertical="center" wrapText="1" shrinkToFit="1"/>
      <protection locked="0"/>
    </xf>
    <xf numFmtId="0" fontId="0" fillId="3" borderId="44" xfId="0" applyFill="1" applyBorder="1" applyAlignment="1" applyProtection="1">
      <alignment horizontal="center" vertical="center" wrapText="1" shrinkToFit="1"/>
      <protection locked="0"/>
    </xf>
    <xf numFmtId="177" fontId="2" fillId="3" borderId="1" xfId="1" applyNumberFormat="1" applyFont="1" applyFill="1" applyBorder="1" applyAlignment="1" applyProtection="1">
      <alignment horizontal="center" vertical="center" wrapText="1" shrinkToFit="1"/>
    </xf>
    <xf numFmtId="177" fontId="0" fillId="3" borderId="6" xfId="0" applyNumberFormat="1" applyFill="1" applyBorder="1" applyAlignment="1" applyProtection="1">
      <alignment horizontal="center" vertical="center" wrapText="1" shrinkToFit="1"/>
    </xf>
    <xf numFmtId="177" fontId="0" fillId="3" borderId="2" xfId="0" applyNumberFormat="1" applyFill="1" applyBorder="1" applyAlignment="1" applyProtection="1">
      <alignment horizontal="center" vertical="center" wrapText="1" shrinkToFit="1"/>
    </xf>
    <xf numFmtId="177" fontId="2" fillId="3" borderId="4" xfId="1" applyNumberFormat="1" applyFont="1" applyFill="1" applyBorder="1" applyAlignment="1" applyProtection="1">
      <alignment horizontal="center" vertical="center" wrapText="1" shrinkToFit="1"/>
    </xf>
    <xf numFmtId="177" fontId="0" fillId="3" borderId="9" xfId="0" applyNumberFormat="1" applyFill="1" applyBorder="1" applyAlignment="1" applyProtection="1">
      <alignment horizontal="center" vertical="center" wrapText="1" shrinkToFit="1"/>
    </xf>
    <xf numFmtId="177" fontId="0" fillId="3" borderId="5" xfId="0" applyNumberFormat="1" applyFill="1" applyBorder="1" applyAlignment="1" applyProtection="1">
      <alignment horizontal="center" vertical="center" wrapText="1" shrinkToFit="1"/>
    </xf>
    <xf numFmtId="38" fontId="2" fillId="0" borderId="0" xfId="1" applyFont="1" applyFill="1" applyBorder="1" applyAlignment="1" applyProtection="1">
      <alignment horizontal="distributed" vertical="center" wrapText="1" shrinkToFit="1"/>
    </xf>
    <xf numFmtId="0" fontId="0" fillId="0" borderId="0" xfId="0" applyBorder="1" applyAlignment="1" applyProtection="1">
      <alignment vertical="center" wrapText="1" shrinkToFit="1"/>
    </xf>
    <xf numFmtId="0" fontId="0" fillId="0" borderId="0" xfId="0" applyBorder="1" applyProtection="1">
      <alignment vertical="center"/>
    </xf>
    <xf numFmtId="38" fontId="2" fillId="3" borderId="9" xfId="1" applyFont="1" applyFill="1" applyBorder="1" applyAlignment="1" applyProtection="1">
      <alignment horizontal="distributed" vertical="center" wrapText="1"/>
    </xf>
    <xf numFmtId="38" fontId="8" fillId="3" borderId="9" xfId="1" applyFont="1" applyFill="1" applyBorder="1" applyAlignment="1" applyProtection="1">
      <alignment horizontal="distributed" vertical="center" wrapText="1"/>
    </xf>
    <xf numFmtId="0" fontId="0" fillId="3" borderId="51" xfId="0" applyFill="1" applyBorder="1" applyAlignment="1">
      <alignment vertical="center"/>
    </xf>
    <xf numFmtId="0" fontId="0" fillId="3" borderId="17" xfId="0" applyFill="1" applyBorder="1" applyAlignment="1" applyProtection="1">
      <alignment horizontal="center" vertical="center"/>
    </xf>
    <xf numFmtId="38" fontId="2" fillId="3" borderId="18" xfId="1" applyFont="1" applyFill="1" applyBorder="1" applyAlignment="1" applyProtection="1">
      <alignment horizontal="distributed" vertical="center"/>
    </xf>
    <xf numFmtId="38" fontId="2" fillId="3" borderId="17" xfId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vertical="center"/>
    </xf>
    <xf numFmtId="0" fontId="13" fillId="0" borderId="56" xfId="0" applyFont="1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vertical="center" shrinkToFit="1"/>
      <protection locked="0"/>
    </xf>
    <xf numFmtId="38" fontId="6" fillId="5" borderId="3" xfId="1" applyFont="1" applyFill="1" applyBorder="1" applyAlignment="1" applyProtection="1">
      <alignment vertical="center"/>
    </xf>
    <xf numFmtId="38" fontId="15" fillId="0" borderId="58" xfId="1" applyFont="1" applyFill="1" applyBorder="1" applyAlignment="1" applyProtection="1">
      <alignment vertical="center"/>
      <protection locked="0"/>
    </xf>
    <xf numFmtId="38" fontId="15" fillId="0" borderId="59" xfId="1" applyFont="1" applyFill="1" applyBorder="1" applyAlignment="1" applyProtection="1">
      <alignment vertical="center"/>
      <protection locked="0"/>
    </xf>
    <xf numFmtId="38" fontId="15" fillId="0" borderId="60" xfId="1" applyFont="1" applyFill="1" applyBorder="1" applyProtection="1">
      <alignment vertical="center"/>
      <protection locked="0"/>
    </xf>
    <xf numFmtId="38" fontId="15" fillId="0" borderId="61" xfId="1" applyFont="1" applyFill="1" applyBorder="1" applyProtection="1">
      <alignment vertical="center"/>
      <protection locked="0"/>
    </xf>
    <xf numFmtId="38" fontId="6" fillId="5" borderId="62" xfId="1" applyFont="1" applyFill="1" applyBorder="1" applyAlignment="1" applyProtection="1">
      <alignment horizontal="center" vertical="center"/>
    </xf>
    <xf numFmtId="38" fontId="15" fillId="0" borderId="6" xfId="1" applyFont="1" applyFill="1" applyBorder="1" applyProtection="1">
      <alignment vertical="center"/>
      <protection locked="0"/>
    </xf>
    <xf numFmtId="38" fontId="15" fillId="0" borderId="35" xfId="1" applyFont="1" applyFill="1" applyBorder="1" applyProtection="1">
      <alignment vertical="center"/>
      <protection locked="0"/>
    </xf>
    <xf numFmtId="38" fontId="6" fillId="2" borderId="63" xfId="1" applyFont="1" applyFill="1" applyBorder="1" applyAlignment="1" applyProtection="1">
      <alignment vertical="center"/>
    </xf>
    <xf numFmtId="0" fontId="13" fillId="0" borderId="64" xfId="0" applyFont="1" applyFill="1" applyBorder="1" applyAlignment="1" applyProtection="1">
      <alignment horizontal="center" vertical="center"/>
      <protection locked="0"/>
    </xf>
    <xf numFmtId="0" fontId="0" fillId="0" borderId="65" xfId="0" applyFill="1" applyBorder="1" applyAlignment="1" applyProtection="1">
      <alignment vertical="center" shrinkToFit="1"/>
      <protection locked="0"/>
    </xf>
    <xf numFmtId="38" fontId="15" fillId="0" borderId="66" xfId="1" applyFont="1" applyFill="1" applyBorder="1" applyAlignment="1" applyProtection="1">
      <alignment vertical="center"/>
      <protection locked="0"/>
    </xf>
    <xf numFmtId="38" fontId="15" fillId="0" borderId="34" xfId="1" applyFont="1" applyFill="1" applyBorder="1" applyAlignment="1" applyProtection="1">
      <alignment vertical="center"/>
      <protection locked="0"/>
    </xf>
    <xf numFmtId="38" fontId="15" fillId="0" borderId="67" xfId="1" applyFont="1" applyFill="1" applyBorder="1" applyProtection="1">
      <alignment vertical="center"/>
      <protection locked="0"/>
    </xf>
    <xf numFmtId="38" fontId="15" fillId="0" borderId="34" xfId="1" applyFont="1" applyFill="1" applyBorder="1" applyProtection="1">
      <alignment vertical="center"/>
      <protection locked="0"/>
    </xf>
    <xf numFmtId="0" fontId="0" fillId="0" borderId="68" xfId="0" applyFill="1" applyBorder="1" applyAlignment="1" applyProtection="1">
      <alignment vertical="center"/>
      <protection locked="0"/>
    </xf>
    <xf numFmtId="0" fontId="0" fillId="0" borderId="67" xfId="0" applyFill="1" applyBorder="1" applyAlignment="1" applyProtection="1">
      <alignment vertical="center" shrinkToFit="1"/>
      <protection locked="0"/>
    </xf>
    <xf numFmtId="38" fontId="6" fillId="0" borderId="66" xfId="1" applyFont="1" applyFill="1" applyBorder="1" applyAlignment="1" applyProtection="1">
      <alignment vertical="center"/>
      <protection locked="0"/>
    </xf>
    <xf numFmtId="38" fontId="6" fillId="0" borderId="35" xfId="1" applyFont="1" applyFill="1" applyBorder="1" applyAlignment="1" applyProtection="1">
      <alignment vertical="center"/>
      <protection locked="0"/>
    </xf>
    <xf numFmtId="38" fontId="6" fillId="0" borderId="69" xfId="1" applyFont="1" applyFill="1" applyBorder="1" applyProtection="1">
      <alignment vertical="center"/>
      <protection locked="0"/>
    </xf>
    <xf numFmtId="38" fontId="6" fillId="0" borderId="67" xfId="1" applyFont="1" applyFill="1" applyBorder="1" applyProtection="1">
      <alignment vertical="center"/>
      <protection locked="0"/>
    </xf>
    <xf numFmtId="38" fontId="6" fillId="0" borderId="70" xfId="1" applyFont="1" applyFill="1" applyBorder="1" applyProtection="1">
      <alignment vertical="center"/>
      <protection locked="0"/>
    </xf>
    <xf numFmtId="0" fontId="0" fillId="0" borderId="71" xfId="0" applyFill="1" applyBorder="1" applyAlignment="1" applyProtection="1">
      <alignment vertical="center"/>
      <protection locked="0"/>
    </xf>
    <xf numFmtId="0" fontId="0" fillId="0" borderId="72" xfId="0" applyFill="1" applyBorder="1" applyAlignment="1" applyProtection="1">
      <alignment vertical="center" shrinkToFit="1"/>
      <protection locked="0"/>
    </xf>
    <xf numFmtId="38" fontId="6" fillId="0" borderId="73" xfId="1" applyFont="1" applyFill="1" applyBorder="1" applyAlignment="1" applyProtection="1">
      <alignment vertical="center"/>
      <protection locked="0"/>
    </xf>
    <xf numFmtId="38" fontId="6" fillId="0" borderId="74" xfId="1" applyFont="1" applyFill="1" applyBorder="1" applyAlignment="1" applyProtection="1">
      <alignment vertical="center"/>
      <protection locked="0"/>
    </xf>
    <xf numFmtId="38" fontId="6" fillId="0" borderId="75" xfId="1" applyFont="1" applyFill="1" applyBorder="1" applyProtection="1">
      <alignment vertical="center"/>
      <protection locked="0"/>
    </xf>
    <xf numFmtId="38" fontId="6" fillId="0" borderId="76" xfId="1" applyFont="1" applyFill="1" applyBorder="1" applyProtection="1">
      <alignment vertical="center"/>
      <protection locked="0"/>
    </xf>
    <xf numFmtId="38" fontId="6" fillId="5" borderId="77" xfId="1" applyFont="1" applyFill="1" applyBorder="1" applyAlignment="1" applyProtection="1">
      <alignment horizontal="center" vertical="center"/>
    </xf>
    <xf numFmtId="38" fontId="6" fillId="0" borderId="78" xfId="1" applyFont="1" applyFill="1" applyBorder="1" applyProtection="1">
      <alignment vertical="center"/>
      <protection locked="0"/>
    </xf>
    <xf numFmtId="38" fontId="6" fillId="5" borderId="78" xfId="1" applyFont="1" applyFill="1" applyBorder="1" applyProtection="1">
      <alignment vertical="center"/>
    </xf>
    <xf numFmtId="38" fontId="6" fillId="0" borderId="79" xfId="1" applyFont="1" applyFill="1" applyBorder="1" applyProtection="1">
      <alignment vertical="center"/>
      <protection locked="0"/>
    </xf>
    <xf numFmtId="38" fontId="6" fillId="2" borderId="8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40" fontId="2" fillId="2" borderId="0" xfId="1" applyNumberFormat="1" applyFont="1" applyFill="1">
      <alignment vertical="center"/>
    </xf>
    <xf numFmtId="38" fontId="6" fillId="5" borderId="2" xfId="1" applyFont="1" applyFill="1" applyBorder="1" applyAlignment="1" applyProtection="1">
      <alignment vertical="center"/>
    </xf>
    <xf numFmtId="0" fontId="0" fillId="3" borderId="5" xfId="0" applyFill="1" applyBorder="1" applyAlignment="1">
      <alignment horizontal="distributed" vertical="center" wrapText="1"/>
    </xf>
    <xf numFmtId="0" fontId="0" fillId="3" borderId="81" xfId="0" applyFill="1" applyBorder="1" applyAlignment="1">
      <alignment horizontal="center" vertical="center" wrapText="1"/>
    </xf>
    <xf numFmtId="0" fontId="0" fillId="3" borderId="82" xfId="0" applyFill="1" applyBorder="1" applyAlignment="1" applyProtection="1">
      <alignment horizontal="distributed" vertical="center" wrapText="1"/>
    </xf>
    <xf numFmtId="0" fontId="0" fillId="3" borderId="83" xfId="0" applyFill="1" applyBorder="1" applyAlignment="1" applyProtection="1">
      <alignment horizontal="center" vertical="center" wrapText="1"/>
    </xf>
    <xf numFmtId="38" fontId="6" fillId="5" borderId="84" xfId="1" applyFont="1" applyFill="1" applyBorder="1" applyAlignment="1" applyProtection="1">
      <alignment vertical="center"/>
    </xf>
    <xf numFmtId="38" fontId="2" fillId="3" borderId="9" xfId="1" applyFont="1" applyFill="1" applyBorder="1" applyAlignment="1">
      <alignment horizontal="distributed" vertical="center"/>
    </xf>
    <xf numFmtId="38" fontId="2" fillId="3" borderId="17" xfId="1" applyFont="1" applyFill="1" applyBorder="1" applyAlignment="1">
      <alignment horizontal="center" vertical="center" wrapText="1"/>
    </xf>
    <xf numFmtId="38" fontId="6" fillId="5" borderId="6" xfId="1" applyNumberFormat="1" applyFont="1" applyFill="1" applyBorder="1" applyAlignment="1" applyProtection="1">
      <alignment vertical="center"/>
    </xf>
    <xf numFmtId="38" fontId="2" fillId="3" borderId="22" xfId="1" applyFont="1" applyFill="1" applyBorder="1" applyAlignment="1">
      <alignment horizontal="center" vertical="center"/>
    </xf>
    <xf numFmtId="38" fontId="2" fillId="3" borderId="29" xfId="1" applyFont="1" applyFill="1" applyBorder="1" applyAlignment="1">
      <alignment horizontal="center" vertical="center"/>
    </xf>
    <xf numFmtId="38" fontId="2" fillId="3" borderId="10" xfId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38" fontId="8" fillId="3" borderId="20" xfId="1" applyFont="1" applyFill="1" applyBorder="1" applyAlignment="1">
      <alignment horizontal="center" vertical="center" wrapText="1"/>
    </xf>
    <xf numFmtId="0" fontId="0" fillId="3" borderId="21" xfId="0" applyFill="1" applyBorder="1">
      <alignment vertical="center"/>
    </xf>
    <xf numFmtId="38" fontId="2" fillId="3" borderId="21" xfId="1" applyFont="1" applyFill="1" applyBorder="1" applyAlignment="1">
      <alignment horizontal="center" vertical="center" wrapText="1"/>
    </xf>
    <xf numFmtId="38" fontId="10" fillId="3" borderId="21" xfId="1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38" fontId="2" fillId="3" borderId="14" xfId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38" fontId="2" fillId="3" borderId="8" xfId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38" fontId="2" fillId="3" borderId="9" xfId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distributed" vertical="center" indent="1"/>
    </xf>
    <xf numFmtId="0" fontId="0" fillId="3" borderId="3" xfId="0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38" fontId="2" fillId="3" borderId="1" xfId="1" applyFont="1" applyFill="1" applyBorder="1" applyAlignment="1" applyProtection="1">
      <alignment horizontal="distributed" vertical="center" indent="1"/>
    </xf>
    <xf numFmtId="0" fontId="0" fillId="3" borderId="2" xfId="0" applyFill="1" applyBorder="1" applyAlignment="1" applyProtection="1">
      <alignment horizontal="distributed" vertical="center" indent="1"/>
    </xf>
    <xf numFmtId="38" fontId="2" fillId="0" borderId="1" xfId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38" fontId="2" fillId="2" borderId="7" xfId="1" applyFont="1" applyFill="1" applyBorder="1" applyAlignment="1">
      <alignment horizontal="left" wrapText="1"/>
    </xf>
    <xf numFmtId="38" fontId="2" fillId="2" borderId="0" xfId="1" applyFont="1" applyFill="1" applyAlignment="1">
      <alignment horizontal="left" wrapText="1"/>
    </xf>
    <xf numFmtId="38" fontId="2" fillId="2" borderId="0" xfId="1" applyFont="1" applyFill="1" applyBorder="1" applyAlignment="1">
      <alignment horizontal="left" wrapText="1"/>
    </xf>
    <xf numFmtId="177" fontId="2" fillId="0" borderId="1" xfId="1" applyNumberFormat="1" applyFont="1" applyFill="1" applyBorder="1" applyAlignment="1" applyProtection="1">
      <alignment vertical="center"/>
      <protection locked="0"/>
    </xf>
    <xf numFmtId="177" fontId="2" fillId="0" borderId="3" xfId="1" applyNumberFormat="1" applyFont="1" applyFill="1" applyBorder="1" applyAlignment="1" applyProtection="1">
      <alignment vertical="center"/>
      <protection locked="0"/>
    </xf>
    <xf numFmtId="177" fontId="2" fillId="0" borderId="2" xfId="1" applyNumberFormat="1" applyFont="1" applyFill="1" applyBorder="1" applyAlignment="1" applyProtection="1">
      <alignment vertical="center"/>
      <protection locked="0"/>
    </xf>
    <xf numFmtId="38" fontId="2" fillId="0" borderId="1" xfId="1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38" fontId="2" fillId="3" borderId="2" xfId="1" applyFont="1" applyFill="1" applyBorder="1" applyAlignment="1" applyProtection="1">
      <alignment horizontal="distributed" vertical="center" indent="1"/>
    </xf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176" fontId="0" fillId="0" borderId="2" xfId="0" applyNumberFormat="1" applyFill="1" applyBorder="1" applyAlignment="1" applyProtection="1">
      <alignment horizontal="center" vertical="center"/>
      <protection locked="0"/>
    </xf>
    <xf numFmtId="38" fontId="2" fillId="3" borderId="4" xfId="1" applyFont="1" applyFill="1" applyBorder="1" applyAlignment="1" applyProtection="1">
      <alignment horizontal="distributed" vertical="center" indent="1"/>
    </xf>
    <xf numFmtId="0" fontId="0" fillId="3" borderId="5" xfId="0" applyFill="1" applyBorder="1" applyAlignment="1" applyProtection="1">
      <alignment horizontal="distributed" vertical="center" indent="1"/>
    </xf>
    <xf numFmtId="38" fontId="13" fillId="0" borderId="39" xfId="1" applyFont="1" applyFill="1" applyBorder="1" applyAlignment="1" applyProtection="1">
      <alignment horizontal="center" vertical="center" wrapText="1" shrinkToFi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distributed" vertical="center" indent="1"/>
    </xf>
    <xf numFmtId="49" fontId="13" fillId="0" borderId="39" xfId="1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38" fontId="2" fillId="3" borderId="3" xfId="1" applyFont="1" applyFill="1" applyBorder="1" applyAlignment="1" applyProtection="1">
      <alignment horizontal="distributed" vertical="center" indent="1"/>
    </xf>
    <xf numFmtId="176" fontId="13" fillId="0" borderId="39" xfId="1" applyNumberFormat="1" applyFont="1" applyFill="1" applyBorder="1" applyAlignment="1" applyProtection="1">
      <alignment horizontal="center" vertical="center" wrapText="1"/>
      <protection locked="0"/>
    </xf>
    <xf numFmtId="176" fontId="10" fillId="0" borderId="40" xfId="0" applyNumberFormat="1" applyFont="1" applyBorder="1" applyAlignment="1" applyProtection="1">
      <alignment horizontal="center" vertical="center" wrapText="1"/>
      <protection locked="0"/>
    </xf>
    <xf numFmtId="176" fontId="10" fillId="0" borderId="41" xfId="0" applyNumberFormat="1" applyFont="1" applyBorder="1" applyAlignment="1" applyProtection="1">
      <alignment horizontal="center" vertical="center" wrapText="1"/>
      <protection locked="0"/>
    </xf>
    <xf numFmtId="38" fontId="13" fillId="0" borderId="39" xfId="1" applyFont="1" applyFill="1" applyBorder="1" applyAlignment="1" applyProtection="1">
      <alignment horizontal="center" vertical="center" shrinkToFit="1"/>
      <protection locked="0"/>
    </xf>
    <xf numFmtId="38" fontId="2" fillId="3" borderId="3" xfId="1" applyFont="1" applyFill="1" applyBorder="1" applyAlignment="1" applyProtection="1">
      <alignment horizontal="distributed" vertical="center" indent="1" shrinkToFit="1"/>
    </xf>
    <xf numFmtId="38" fontId="2" fillId="3" borderId="1" xfId="1" applyFont="1" applyFill="1" applyBorder="1" applyAlignment="1" applyProtection="1">
      <alignment horizontal="distributed" vertical="center" wrapText="1" indent="1"/>
    </xf>
    <xf numFmtId="0" fontId="0" fillId="0" borderId="3" xfId="0" applyBorder="1" applyAlignment="1" applyProtection="1">
      <alignment horizontal="distributed" vertical="center" wrapText="1" indent="1"/>
    </xf>
    <xf numFmtId="38" fontId="2" fillId="3" borderId="1" xfId="1" applyFont="1" applyFill="1" applyBorder="1" applyAlignment="1" applyProtection="1">
      <alignment horizontal="distributed" vertical="center" wrapText="1" indent="1" shrinkToFit="1"/>
    </xf>
    <xf numFmtId="0" fontId="0" fillId="0" borderId="3" xfId="0" applyBorder="1" applyAlignment="1" applyProtection="1">
      <alignment horizontal="distributed" vertical="center" wrapText="1" indent="1" shrinkToFit="1"/>
    </xf>
    <xf numFmtId="38" fontId="13" fillId="0" borderId="39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distributed" vertical="center" indent="1"/>
    </xf>
    <xf numFmtId="0" fontId="10" fillId="0" borderId="40" xfId="0" applyFont="1" applyBorder="1" applyAlignment="1" applyProtection="1">
      <alignment horizontal="center" vertical="center" wrapText="1" shrinkToFit="1"/>
      <protection locked="0"/>
    </xf>
    <xf numFmtId="0" fontId="10" fillId="0" borderId="41" xfId="0" applyFont="1" applyBorder="1" applyAlignment="1" applyProtection="1">
      <alignment horizontal="center" vertical="center" wrapText="1" shrinkToFit="1"/>
      <protection locked="0"/>
    </xf>
    <xf numFmtId="0" fontId="0" fillId="0" borderId="36" xfId="0" applyBorder="1" applyAlignment="1" applyProtection="1">
      <alignment horizontal="distributed" vertical="center" indent="1"/>
    </xf>
    <xf numFmtId="0" fontId="0" fillId="0" borderId="45" xfId="0" applyBorder="1" applyAlignment="1" applyProtection="1">
      <alignment horizontal="distributed" vertical="center" wrapText="1" indent="1" shrinkToFit="1"/>
    </xf>
    <xf numFmtId="177" fontId="2" fillId="0" borderId="39" xfId="1" applyNumberFormat="1" applyFont="1" applyFill="1" applyBorder="1" applyAlignment="1" applyProtection="1">
      <alignment vertical="center" wrapText="1" shrinkToFit="1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38" fontId="2" fillId="3" borderId="8" xfId="1" applyFont="1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38" fontId="2" fillId="3" borderId="9" xfId="1" applyFont="1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38" fontId="2" fillId="3" borderId="1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vertical="center" wrapText="1"/>
    </xf>
    <xf numFmtId="0" fontId="0" fillId="3" borderId="12" xfId="0" applyFill="1" applyBorder="1" applyAlignment="1" applyProtection="1">
      <alignment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38" fontId="2" fillId="3" borderId="53" xfId="1" applyFont="1" applyFill="1" applyBorder="1" applyAlignment="1">
      <alignment horizontal="center" vertical="center"/>
    </xf>
    <xf numFmtId="38" fontId="2" fillId="3" borderId="55" xfId="1" applyFont="1" applyFill="1" applyBorder="1" applyAlignment="1">
      <alignment horizontal="center" vertical="center"/>
    </xf>
    <xf numFmtId="38" fontId="2" fillId="3" borderId="50" xfId="1" applyFont="1" applyFill="1" applyBorder="1" applyAlignment="1">
      <alignment horizontal="center" vertical="center" wrapText="1"/>
    </xf>
    <xf numFmtId="0" fontId="0" fillId="3" borderId="49" xfId="0" applyFill="1" applyBorder="1" applyAlignment="1">
      <alignment vertical="center" wrapText="1"/>
    </xf>
    <xf numFmtId="38" fontId="2" fillId="3" borderId="47" xfId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00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"/>
  <sheetViews>
    <sheetView tabSelected="1" workbookViewId="0">
      <selection activeCell="D18" sqref="D18"/>
    </sheetView>
  </sheetViews>
  <sheetFormatPr defaultRowHeight="14.25" x14ac:dyDescent="0.15"/>
  <cols>
    <col min="1" max="1" width="4.125" style="61" customWidth="1"/>
    <col min="2" max="2" width="24.875" style="61" customWidth="1"/>
    <col min="3" max="5" width="14.625" style="61" customWidth="1"/>
    <col min="6" max="11" width="11" style="61" customWidth="1"/>
    <col min="12" max="12" width="11" style="67" customWidth="1"/>
    <col min="13" max="13" width="10.875" style="5" bestFit="1" customWidth="1"/>
    <col min="14" max="14" width="10.875" style="5" customWidth="1"/>
    <col min="15" max="15" width="10.625" style="5" bestFit="1" customWidth="1"/>
    <col min="16" max="16" width="10.625" style="5" customWidth="1"/>
    <col min="17" max="17" width="11.5" style="5" bestFit="1" customWidth="1"/>
    <col min="18" max="20" width="11.25" style="5" customWidth="1"/>
    <col min="21" max="21" width="10.875" style="5" bestFit="1" customWidth="1"/>
    <col min="22" max="24" width="9" style="31"/>
    <col min="25" max="25" width="4.625" style="6" bestFit="1" customWidth="1"/>
    <col min="26" max="26" width="17.125" style="6" bestFit="1" customWidth="1"/>
    <col min="27" max="27" width="17.25" style="7" bestFit="1" customWidth="1"/>
  </cols>
  <sheetData>
    <row r="1" spans="1:27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V1" s="5"/>
      <c r="W1" s="5"/>
      <c r="X1" s="5"/>
    </row>
    <row r="2" spans="1:2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"/>
      <c r="V2" s="5"/>
      <c r="W2" s="5"/>
      <c r="X2" s="5"/>
    </row>
    <row r="3" spans="1:27" x14ac:dyDescent="0.15">
      <c r="A3" s="167" t="s">
        <v>1</v>
      </c>
      <c r="B3" s="181"/>
      <c r="C3" s="178"/>
      <c r="D3" s="179"/>
      <c r="E3" s="180"/>
      <c r="F3" s="164" t="s">
        <v>2</v>
      </c>
      <c r="G3" s="165"/>
      <c r="H3" s="166"/>
      <c r="I3" s="182"/>
      <c r="J3" s="183"/>
      <c r="K3" s="184"/>
      <c r="L3" s="9"/>
      <c r="V3" s="5"/>
      <c r="W3" s="5"/>
      <c r="X3" s="5"/>
    </row>
    <row r="4" spans="1:27" x14ac:dyDescent="0.15">
      <c r="A4" s="167" t="s">
        <v>3</v>
      </c>
      <c r="B4" s="181"/>
      <c r="C4" s="178"/>
      <c r="D4" s="179"/>
      <c r="E4" s="180"/>
      <c r="F4" s="164" t="s">
        <v>4</v>
      </c>
      <c r="G4" s="165"/>
      <c r="H4" s="166"/>
      <c r="I4" s="182"/>
      <c r="J4" s="183"/>
      <c r="K4" s="184"/>
      <c r="L4" s="9"/>
      <c r="V4" s="5"/>
      <c r="W4" s="5"/>
      <c r="X4" s="5"/>
    </row>
    <row r="5" spans="1:27" x14ac:dyDescent="0.15">
      <c r="A5" s="185" t="s">
        <v>5</v>
      </c>
      <c r="B5" s="186"/>
      <c r="C5" s="10"/>
      <c r="D5" s="11" t="s">
        <v>6</v>
      </c>
      <c r="E5" s="12"/>
      <c r="F5" s="164" t="s">
        <v>7</v>
      </c>
      <c r="G5" s="165"/>
      <c r="H5" s="166"/>
      <c r="I5" s="10"/>
      <c r="J5" s="11" t="s">
        <v>6</v>
      </c>
      <c r="K5" s="12"/>
      <c r="L5" s="13"/>
      <c r="V5" s="5"/>
      <c r="W5" s="5"/>
      <c r="X5" s="5"/>
    </row>
    <row r="6" spans="1:27" x14ac:dyDescent="0.15">
      <c r="A6" s="167" t="s">
        <v>8</v>
      </c>
      <c r="B6" s="168"/>
      <c r="C6" s="178"/>
      <c r="D6" s="179"/>
      <c r="E6" s="180"/>
      <c r="F6" s="164" t="s">
        <v>9</v>
      </c>
      <c r="G6" s="165"/>
      <c r="H6" s="166"/>
      <c r="I6" s="169"/>
      <c r="J6" s="170"/>
      <c r="K6" s="171"/>
      <c r="L6" s="9"/>
      <c r="V6" s="5"/>
      <c r="W6" s="5"/>
      <c r="X6" s="5"/>
    </row>
    <row r="7" spans="1:27" x14ac:dyDescent="0.15">
      <c r="A7" s="167" t="s">
        <v>10</v>
      </c>
      <c r="B7" s="168"/>
      <c r="C7" s="178"/>
      <c r="D7" s="179"/>
      <c r="E7" s="180"/>
      <c r="F7" s="164" t="s">
        <v>11</v>
      </c>
      <c r="G7" s="165"/>
      <c r="H7" s="166"/>
      <c r="I7" s="169"/>
      <c r="J7" s="170"/>
      <c r="K7" s="171"/>
      <c r="L7" s="9"/>
      <c r="V7" s="5"/>
      <c r="W7" s="5"/>
      <c r="X7" s="5"/>
    </row>
    <row r="8" spans="1:27" x14ac:dyDescent="0.15">
      <c r="A8" s="167" t="s">
        <v>12</v>
      </c>
      <c r="B8" s="168"/>
      <c r="C8" s="178"/>
      <c r="D8" s="179"/>
      <c r="E8" s="180"/>
      <c r="F8" s="164" t="s">
        <v>13</v>
      </c>
      <c r="G8" s="165"/>
      <c r="H8" s="166"/>
      <c r="I8" s="169"/>
      <c r="J8" s="170"/>
      <c r="K8" s="171"/>
      <c r="L8" s="9"/>
      <c r="V8" s="5"/>
      <c r="W8" s="5"/>
      <c r="X8" s="5"/>
    </row>
    <row r="9" spans="1:27" x14ac:dyDescent="0.15">
      <c r="A9" s="14"/>
      <c r="B9" s="15"/>
      <c r="C9" s="16" t="s">
        <v>14</v>
      </c>
      <c r="D9" s="17" t="s">
        <v>15</v>
      </c>
      <c r="E9" s="18" t="s">
        <v>16</v>
      </c>
      <c r="F9" s="164" t="s">
        <v>17</v>
      </c>
      <c r="G9" s="165"/>
      <c r="H9" s="166"/>
      <c r="I9" s="10"/>
      <c r="J9" s="11" t="s">
        <v>6</v>
      </c>
      <c r="K9" s="12"/>
      <c r="L9" s="9"/>
      <c r="V9" s="5"/>
      <c r="W9" s="5"/>
      <c r="X9" s="5"/>
    </row>
    <row r="10" spans="1:27" x14ac:dyDescent="0.15">
      <c r="A10" s="167" t="s">
        <v>18</v>
      </c>
      <c r="B10" s="168"/>
      <c r="C10" s="19" t="str">
        <f>IF(C5="","",DATE(YEAR($C$5),MONTH($C$5),1))</f>
        <v/>
      </c>
      <c r="D10" s="20" t="str">
        <f>IF(C5="","",DATE(YEAR(C5),MONTH(C5)+(DATEDIF(C5,E5,"M"))/2+1,0))</f>
        <v/>
      </c>
      <c r="E10" s="21" t="str">
        <f>IF(C5="","",DATE(YEAR(D10),MONTH(D10)+2,10))</f>
        <v/>
      </c>
      <c r="F10" s="164" t="s">
        <v>19</v>
      </c>
      <c r="G10" s="165"/>
      <c r="H10" s="166"/>
      <c r="I10" s="169"/>
      <c r="J10" s="170"/>
      <c r="K10" s="171"/>
      <c r="L10" s="172"/>
      <c r="M10" s="173"/>
      <c r="N10" s="173"/>
      <c r="O10" s="173"/>
      <c r="P10" s="173"/>
      <c r="Q10" s="173"/>
      <c r="R10" s="173"/>
      <c r="S10" s="173"/>
      <c r="T10" s="173"/>
      <c r="U10" s="173"/>
      <c r="V10" s="5"/>
      <c r="W10" s="5"/>
      <c r="X10" s="5"/>
    </row>
    <row r="11" spans="1:27" x14ac:dyDescent="0.15">
      <c r="A11" s="167" t="s">
        <v>20</v>
      </c>
      <c r="B11" s="168"/>
      <c r="C11" s="19" t="str">
        <f>IF(D10="","",DATE(YEAR($D$10),MONTH($D$10)+1,1))</f>
        <v/>
      </c>
      <c r="D11" s="20" t="str">
        <f>IF(C5="","",DATE(YEAR(E5),MONTH(E5)+1,0))</f>
        <v/>
      </c>
      <c r="E11" s="21" t="str">
        <f>IF(C5="","",DATE(YEAR(E5),MONTH(E5)+2,10))</f>
        <v/>
      </c>
      <c r="F11" s="164" t="s">
        <v>21</v>
      </c>
      <c r="G11" s="165"/>
      <c r="H11" s="166"/>
      <c r="I11" s="169"/>
      <c r="J11" s="170"/>
      <c r="K11" s="171"/>
      <c r="L11" s="172"/>
      <c r="M11" s="173"/>
      <c r="N11" s="173"/>
      <c r="O11" s="173"/>
      <c r="P11" s="173"/>
      <c r="Q11" s="173"/>
      <c r="R11" s="173"/>
      <c r="S11" s="173"/>
      <c r="T11" s="173"/>
      <c r="U11" s="173"/>
      <c r="V11" s="5"/>
      <c r="W11" s="5"/>
      <c r="X11" s="5"/>
    </row>
    <row r="12" spans="1:27" x14ac:dyDescent="0.15">
      <c r="A12" s="167" t="s">
        <v>22</v>
      </c>
      <c r="B12" s="168"/>
      <c r="C12" s="175"/>
      <c r="D12" s="176"/>
      <c r="E12" s="176"/>
      <c r="F12" s="176"/>
      <c r="G12" s="176"/>
      <c r="H12" s="176"/>
      <c r="I12" s="176"/>
      <c r="J12" s="176"/>
      <c r="K12" s="177"/>
      <c r="L12" s="174"/>
      <c r="M12" s="173"/>
      <c r="N12" s="173"/>
      <c r="O12" s="173"/>
      <c r="P12" s="173"/>
      <c r="Q12" s="173"/>
      <c r="R12" s="173"/>
      <c r="S12" s="173"/>
      <c r="T12" s="173"/>
      <c r="U12" s="173"/>
      <c r="V12" s="5"/>
      <c r="W12" s="5"/>
      <c r="X12" s="5"/>
    </row>
    <row r="13" spans="1:27" x14ac:dyDescent="0.15">
      <c r="A13" s="22"/>
      <c r="B13" s="23"/>
      <c r="C13" s="24"/>
      <c r="D13" s="25"/>
      <c r="E13" s="25"/>
      <c r="F13" s="26"/>
      <c r="G13" s="26"/>
      <c r="H13" s="26"/>
      <c r="I13" s="27"/>
      <c r="J13" s="27"/>
      <c r="K13" s="27"/>
      <c r="L13" s="174"/>
      <c r="M13" s="173"/>
      <c r="N13" s="173"/>
      <c r="O13" s="173"/>
      <c r="P13" s="173"/>
      <c r="Q13" s="173"/>
      <c r="R13" s="173"/>
      <c r="S13" s="173"/>
      <c r="T13" s="173"/>
      <c r="U13" s="173"/>
      <c r="V13" s="5"/>
      <c r="W13" s="5"/>
      <c r="X13" s="5"/>
    </row>
    <row r="14" spans="1:27" ht="27" x14ac:dyDescent="0.15">
      <c r="A14" s="156" t="s">
        <v>23</v>
      </c>
      <c r="B14" s="158" t="s">
        <v>24</v>
      </c>
      <c r="C14" s="158" t="s">
        <v>25</v>
      </c>
      <c r="D14" s="28" t="s">
        <v>26</v>
      </c>
      <c r="E14" s="29" t="s">
        <v>27</v>
      </c>
      <c r="F14" s="146" t="s">
        <v>28</v>
      </c>
      <c r="G14" s="160"/>
      <c r="H14" s="160"/>
      <c r="I14" s="147"/>
      <c r="J14" s="141" t="s">
        <v>123</v>
      </c>
      <c r="K14" s="136" t="s">
        <v>29</v>
      </c>
      <c r="L14" s="161" t="s">
        <v>30</v>
      </c>
      <c r="M14" s="153" t="s">
        <v>31</v>
      </c>
      <c r="N14" s="154"/>
      <c r="O14" s="154"/>
      <c r="P14" s="154"/>
      <c r="Q14" s="154"/>
      <c r="R14" s="155"/>
      <c r="S14" s="146" t="s">
        <v>32</v>
      </c>
      <c r="T14" s="147"/>
      <c r="U14" s="30"/>
      <c r="Z14" s="6" t="s">
        <v>124</v>
      </c>
    </row>
    <row r="15" spans="1:27" x14ac:dyDescent="0.15">
      <c r="A15" s="157"/>
      <c r="B15" s="159"/>
      <c r="C15" s="159"/>
      <c r="D15" s="32"/>
      <c r="E15" s="33" t="s">
        <v>33</v>
      </c>
      <c r="F15" s="33" t="s">
        <v>33</v>
      </c>
      <c r="G15" s="33" t="s">
        <v>34</v>
      </c>
      <c r="H15" s="33" t="s">
        <v>35</v>
      </c>
      <c r="I15" s="33" t="s">
        <v>36</v>
      </c>
      <c r="J15" s="142"/>
      <c r="K15" s="137"/>
      <c r="L15" s="162"/>
      <c r="M15" s="148" t="s">
        <v>37</v>
      </c>
      <c r="N15" s="149"/>
      <c r="O15" s="150" t="s">
        <v>38</v>
      </c>
      <c r="P15" s="150"/>
      <c r="Q15" s="150" t="s">
        <v>39</v>
      </c>
      <c r="R15" s="150"/>
      <c r="S15" s="151" t="s">
        <v>40</v>
      </c>
      <c r="T15" s="151" t="s">
        <v>41</v>
      </c>
      <c r="U15" s="144" t="s">
        <v>42</v>
      </c>
      <c r="Y15" s="34" t="s">
        <v>23</v>
      </c>
      <c r="Z15" s="35" t="s">
        <v>25</v>
      </c>
      <c r="AA15" s="36" t="s">
        <v>43</v>
      </c>
    </row>
    <row r="16" spans="1:27" x14ac:dyDescent="0.15">
      <c r="A16" s="157"/>
      <c r="B16" s="159"/>
      <c r="C16" s="159"/>
      <c r="D16" s="32" t="s">
        <v>44</v>
      </c>
      <c r="E16" s="37" t="s">
        <v>45</v>
      </c>
      <c r="F16" s="37" t="s">
        <v>46</v>
      </c>
      <c r="G16" s="37" t="s">
        <v>47</v>
      </c>
      <c r="H16" s="38" t="s">
        <v>48</v>
      </c>
      <c r="I16" s="38" t="s">
        <v>49</v>
      </c>
      <c r="J16" s="142"/>
      <c r="K16" s="137" t="s">
        <v>50</v>
      </c>
      <c r="L16" s="163"/>
      <c r="M16" s="39" t="s">
        <v>51</v>
      </c>
      <c r="N16" s="40" t="s">
        <v>52</v>
      </c>
      <c r="O16" s="41" t="s">
        <v>51</v>
      </c>
      <c r="P16" s="40" t="s">
        <v>52</v>
      </c>
      <c r="Q16" s="41" t="s">
        <v>51</v>
      </c>
      <c r="R16" s="40" t="s">
        <v>52</v>
      </c>
      <c r="S16" s="152"/>
      <c r="T16" s="152"/>
      <c r="U16" s="145"/>
      <c r="Y16" s="42">
        <v>1</v>
      </c>
      <c r="Z16" s="43" t="s">
        <v>53</v>
      </c>
      <c r="AA16" s="44">
        <v>2780</v>
      </c>
    </row>
    <row r="17" spans="1:27" ht="17.25" x14ac:dyDescent="0.15">
      <c r="A17" s="45">
        <v>1</v>
      </c>
      <c r="B17" s="46"/>
      <c r="C17" s="47"/>
      <c r="D17" s="48" t="str">
        <f>IF(C17="","",VLOOKUP(C17,Z16:AA67,2,FALSE))</f>
        <v/>
      </c>
      <c r="E17" s="49"/>
      <c r="F17" s="49"/>
      <c r="G17" s="50"/>
      <c r="H17" s="50"/>
      <c r="I17" s="50"/>
      <c r="J17" s="143" t="str">
        <f t="shared" ref="J17:J36" si="0">IF(C17="","",ROUND((F17+G17*1.25+H17*1.35+I17*0.25),0))</f>
        <v/>
      </c>
      <c r="K17" s="135" t="str">
        <f>IF(C17="","",ROUND(D17*F17,0)+ROUND(ROUND(D17*1.25,0)*G17,0)+ROUND(ROUND(D17*1.35,0)*H17,0)+ROUND(ROUNDDOWN(D17*0.25,0)*I17,0))</f>
        <v/>
      </c>
      <c r="L17" s="51" t="e">
        <f t="shared" ref="L17:L36" si="1">IF(OR(D17="",U17=""),"",IF(U17&gt;=K17,"○","×"))</f>
        <v>#DIV/0!</v>
      </c>
      <c r="M17" s="52"/>
      <c r="N17" s="53" t="e">
        <f t="shared" ref="N17:N36" si="2">M17*F17/E17</f>
        <v>#DIV/0!</v>
      </c>
      <c r="O17" s="52"/>
      <c r="P17" s="53" t="e">
        <f t="shared" ref="P17:P36" si="3">O17*F17/E17</f>
        <v>#DIV/0!</v>
      </c>
      <c r="Q17" s="52"/>
      <c r="R17" s="53" t="e">
        <f t="shared" ref="R17:R36" si="4">Q17*F17/E17</f>
        <v>#DIV/0!</v>
      </c>
      <c r="S17" s="54"/>
      <c r="T17" s="54"/>
      <c r="U17" s="55" t="e">
        <f t="shared" ref="U17:U36" si="5">N17+P17+R17+S17+T17</f>
        <v>#DIV/0!</v>
      </c>
      <c r="Y17" s="42">
        <v>2</v>
      </c>
      <c r="Z17" s="43" t="s">
        <v>54</v>
      </c>
      <c r="AA17" s="44">
        <v>2430</v>
      </c>
    </row>
    <row r="18" spans="1:27" ht="17.25" x14ac:dyDescent="0.15">
      <c r="A18" s="45">
        <v>2</v>
      </c>
      <c r="B18" s="46"/>
      <c r="C18" s="47"/>
      <c r="D18" s="48" t="str">
        <f>IF(C18="","",VLOOKUP(C18,Z16:AA67,2,FALSE))</f>
        <v/>
      </c>
      <c r="E18" s="56"/>
      <c r="F18" s="56"/>
      <c r="G18" s="52"/>
      <c r="H18" s="52"/>
      <c r="I18" s="52"/>
      <c r="J18" s="143" t="str">
        <f t="shared" si="0"/>
        <v/>
      </c>
      <c r="K18" s="135" t="str">
        <f t="shared" ref="K18:K36" si="6">IF(C18="","",ROUND(D18*F18,0)+ROUND(ROUND(D18*1.25,0)*G18,0)+ROUND(ROUND(D18*1.35,0)*H18,0)+ROUND(ROUNDDOWN(D18*0.25,0)*I18,0))</f>
        <v/>
      </c>
      <c r="L18" s="51" t="e">
        <f t="shared" si="1"/>
        <v>#DIV/0!</v>
      </c>
      <c r="M18" s="52"/>
      <c r="N18" s="57" t="e">
        <f t="shared" si="2"/>
        <v>#DIV/0!</v>
      </c>
      <c r="O18" s="52"/>
      <c r="P18" s="57" t="e">
        <f t="shared" si="3"/>
        <v>#DIV/0!</v>
      </c>
      <c r="Q18" s="52"/>
      <c r="R18" s="57" t="e">
        <f t="shared" si="4"/>
        <v>#DIV/0!</v>
      </c>
      <c r="S18" s="58"/>
      <c r="T18" s="58"/>
      <c r="U18" s="55" t="e">
        <f t="shared" si="5"/>
        <v>#DIV/0!</v>
      </c>
      <c r="Y18" s="42">
        <v>3</v>
      </c>
      <c r="Z18" s="43" t="s">
        <v>55</v>
      </c>
      <c r="AA18" s="44">
        <v>1755</v>
      </c>
    </row>
    <row r="19" spans="1:27" ht="17.25" x14ac:dyDescent="0.15">
      <c r="A19" s="45">
        <v>3</v>
      </c>
      <c r="B19" s="46"/>
      <c r="C19" s="47"/>
      <c r="D19" s="48" t="str">
        <f>IF(C19="","",VLOOKUP(C19,Z16:AA67,2,FALSE))</f>
        <v/>
      </c>
      <c r="E19" s="56"/>
      <c r="F19" s="56"/>
      <c r="G19" s="59"/>
      <c r="H19" s="59"/>
      <c r="I19" s="59"/>
      <c r="J19" s="143" t="str">
        <f t="shared" si="0"/>
        <v/>
      </c>
      <c r="K19" s="135" t="str">
        <f t="shared" si="6"/>
        <v/>
      </c>
      <c r="L19" s="51" t="e">
        <f t="shared" si="1"/>
        <v>#DIV/0!</v>
      </c>
      <c r="M19" s="52"/>
      <c r="N19" s="53" t="e">
        <f t="shared" si="2"/>
        <v>#DIV/0!</v>
      </c>
      <c r="O19" s="52"/>
      <c r="P19" s="53" t="e">
        <f t="shared" si="3"/>
        <v>#DIV/0!</v>
      </c>
      <c r="Q19" s="52"/>
      <c r="R19" s="53" t="e">
        <f t="shared" si="4"/>
        <v>#DIV/0!</v>
      </c>
      <c r="S19" s="54"/>
      <c r="T19" s="54"/>
      <c r="U19" s="55" t="e">
        <f t="shared" si="5"/>
        <v>#DIV/0!</v>
      </c>
      <c r="Y19" s="42">
        <v>4</v>
      </c>
      <c r="Z19" s="43" t="s">
        <v>56</v>
      </c>
      <c r="AA19" s="44">
        <v>2430</v>
      </c>
    </row>
    <row r="20" spans="1:27" ht="17.25" x14ac:dyDescent="0.15">
      <c r="A20" s="45">
        <v>4</v>
      </c>
      <c r="B20" s="46"/>
      <c r="C20" s="47"/>
      <c r="D20" s="48" t="str">
        <f>IF(C20="","",VLOOKUP(C20,Z16:AA67,2,FALSE))</f>
        <v/>
      </c>
      <c r="E20" s="56"/>
      <c r="F20" s="56"/>
      <c r="G20" s="52"/>
      <c r="H20" s="52"/>
      <c r="I20" s="52"/>
      <c r="J20" s="143" t="str">
        <f t="shared" si="0"/>
        <v/>
      </c>
      <c r="K20" s="135" t="str">
        <f t="shared" si="6"/>
        <v/>
      </c>
      <c r="L20" s="51" t="e">
        <f t="shared" si="1"/>
        <v>#DIV/0!</v>
      </c>
      <c r="M20" s="52"/>
      <c r="N20" s="57" t="e">
        <f t="shared" si="2"/>
        <v>#DIV/0!</v>
      </c>
      <c r="O20" s="52"/>
      <c r="P20" s="57" t="e">
        <f t="shared" si="3"/>
        <v>#DIV/0!</v>
      </c>
      <c r="Q20" s="52"/>
      <c r="R20" s="57" t="e">
        <f t="shared" si="4"/>
        <v>#DIV/0!</v>
      </c>
      <c r="S20" s="58"/>
      <c r="T20" s="58"/>
      <c r="U20" s="55" t="e">
        <f t="shared" si="5"/>
        <v>#DIV/0!</v>
      </c>
      <c r="Y20" s="42">
        <v>5</v>
      </c>
      <c r="Z20" s="43" t="s">
        <v>57</v>
      </c>
      <c r="AA20" s="44">
        <v>3050</v>
      </c>
    </row>
    <row r="21" spans="1:27" ht="17.25" x14ac:dyDescent="0.15">
      <c r="A21" s="45">
        <v>5</v>
      </c>
      <c r="B21" s="46"/>
      <c r="C21" s="47"/>
      <c r="D21" s="48" t="str">
        <f>IF(C21="","",VLOOKUP(C21,Z16:AA67,2,FALSE))</f>
        <v/>
      </c>
      <c r="E21" s="56"/>
      <c r="F21" s="56"/>
      <c r="G21" s="59"/>
      <c r="H21" s="59"/>
      <c r="I21" s="59"/>
      <c r="J21" s="143" t="str">
        <f t="shared" si="0"/>
        <v/>
      </c>
      <c r="K21" s="135" t="str">
        <f t="shared" si="6"/>
        <v/>
      </c>
      <c r="L21" s="51" t="e">
        <f t="shared" si="1"/>
        <v>#DIV/0!</v>
      </c>
      <c r="M21" s="52"/>
      <c r="N21" s="53" t="e">
        <f t="shared" si="2"/>
        <v>#DIV/0!</v>
      </c>
      <c r="O21" s="52"/>
      <c r="P21" s="53" t="e">
        <f t="shared" si="3"/>
        <v>#DIV/0!</v>
      </c>
      <c r="Q21" s="52"/>
      <c r="R21" s="53" t="e">
        <f t="shared" si="4"/>
        <v>#DIV/0!</v>
      </c>
      <c r="S21" s="54"/>
      <c r="T21" s="54"/>
      <c r="U21" s="55" t="e">
        <f t="shared" si="5"/>
        <v>#DIV/0!</v>
      </c>
      <c r="Y21" s="42">
        <v>6</v>
      </c>
      <c r="Z21" s="43" t="s">
        <v>58</v>
      </c>
      <c r="AA21" s="44">
        <v>3140</v>
      </c>
    </row>
    <row r="22" spans="1:27" ht="17.25" x14ac:dyDescent="0.15">
      <c r="A22" s="45">
        <v>6</v>
      </c>
      <c r="B22" s="46"/>
      <c r="C22" s="47"/>
      <c r="D22" s="48" t="str">
        <f>IF(C22="","",VLOOKUP(C22,Z16:AA67,2,FALSE))</f>
        <v/>
      </c>
      <c r="E22" s="56"/>
      <c r="F22" s="56"/>
      <c r="G22" s="52"/>
      <c r="H22" s="52"/>
      <c r="I22" s="52"/>
      <c r="J22" s="143" t="str">
        <f t="shared" si="0"/>
        <v/>
      </c>
      <c r="K22" s="135" t="str">
        <f t="shared" si="6"/>
        <v/>
      </c>
      <c r="L22" s="51" t="e">
        <f t="shared" si="1"/>
        <v>#DIV/0!</v>
      </c>
      <c r="M22" s="52"/>
      <c r="N22" s="57" t="e">
        <f t="shared" si="2"/>
        <v>#DIV/0!</v>
      </c>
      <c r="O22" s="52"/>
      <c r="P22" s="57" t="e">
        <f t="shared" si="3"/>
        <v>#DIV/0!</v>
      </c>
      <c r="Q22" s="52"/>
      <c r="R22" s="57" t="e">
        <f t="shared" si="4"/>
        <v>#DIV/0!</v>
      </c>
      <c r="S22" s="58"/>
      <c r="T22" s="58"/>
      <c r="U22" s="55" t="e">
        <f t="shared" si="5"/>
        <v>#DIV/0!</v>
      </c>
      <c r="Y22" s="42">
        <v>7</v>
      </c>
      <c r="Z22" s="43" t="s">
        <v>59</v>
      </c>
      <c r="AA22" s="44">
        <v>3072</v>
      </c>
    </row>
    <row r="23" spans="1:27" ht="17.25" x14ac:dyDescent="0.15">
      <c r="A23" s="45">
        <v>7</v>
      </c>
      <c r="B23" s="46"/>
      <c r="C23" s="47"/>
      <c r="D23" s="48" t="str">
        <f>IF(C23="","",VLOOKUP(C23,Z16:AA67,2,FALSE))</f>
        <v/>
      </c>
      <c r="E23" s="56"/>
      <c r="F23" s="56"/>
      <c r="G23" s="59"/>
      <c r="H23" s="59"/>
      <c r="I23" s="59"/>
      <c r="J23" s="143" t="str">
        <f t="shared" si="0"/>
        <v/>
      </c>
      <c r="K23" s="135" t="str">
        <f t="shared" si="6"/>
        <v/>
      </c>
      <c r="L23" s="51" t="e">
        <f t="shared" si="1"/>
        <v>#DIV/0!</v>
      </c>
      <c r="M23" s="52"/>
      <c r="N23" s="53" t="e">
        <f t="shared" si="2"/>
        <v>#DIV/0!</v>
      </c>
      <c r="O23" s="52"/>
      <c r="P23" s="53" t="e">
        <f t="shared" si="3"/>
        <v>#DIV/0!</v>
      </c>
      <c r="Q23" s="52"/>
      <c r="R23" s="53" t="e">
        <f t="shared" si="4"/>
        <v>#DIV/0!</v>
      </c>
      <c r="S23" s="54"/>
      <c r="T23" s="54"/>
      <c r="U23" s="55" t="e">
        <f t="shared" si="5"/>
        <v>#DIV/0!</v>
      </c>
      <c r="Y23" s="42">
        <v>8</v>
      </c>
      <c r="Z23" s="43" t="s">
        <v>60</v>
      </c>
      <c r="AA23" s="44">
        <v>2847</v>
      </c>
    </row>
    <row r="24" spans="1:27" ht="17.25" x14ac:dyDescent="0.15">
      <c r="A24" s="45">
        <v>8</v>
      </c>
      <c r="B24" s="46"/>
      <c r="C24" s="47"/>
      <c r="D24" s="48" t="str">
        <f>IF(C24="","",VLOOKUP(C24,Z16:AA67,2,FALSE))</f>
        <v/>
      </c>
      <c r="E24" s="56"/>
      <c r="F24" s="56"/>
      <c r="G24" s="52"/>
      <c r="H24" s="52"/>
      <c r="I24" s="52"/>
      <c r="J24" s="143" t="str">
        <f t="shared" si="0"/>
        <v/>
      </c>
      <c r="K24" s="135" t="str">
        <f t="shared" si="6"/>
        <v/>
      </c>
      <c r="L24" s="51" t="e">
        <f t="shared" si="1"/>
        <v>#DIV/0!</v>
      </c>
      <c r="M24" s="52"/>
      <c r="N24" s="57" t="e">
        <f t="shared" si="2"/>
        <v>#DIV/0!</v>
      </c>
      <c r="O24" s="52"/>
      <c r="P24" s="57" t="e">
        <f t="shared" si="3"/>
        <v>#DIV/0!</v>
      </c>
      <c r="Q24" s="52"/>
      <c r="R24" s="57" t="e">
        <f t="shared" si="4"/>
        <v>#DIV/0!</v>
      </c>
      <c r="S24" s="58"/>
      <c r="T24" s="58"/>
      <c r="U24" s="55" t="e">
        <f t="shared" si="5"/>
        <v>#DIV/0!</v>
      </c>
      <c r="Y24" s="42">
        <v>9</v>
      </c>
      <c r="Z24" s="43" t="s">
        <v>61</v>
      </c>
      <c r="AA24" s="44">
        <v>2892</v>
      </c>
    </row>
    <row r="25" spans="1:27" ht="17.25" x14ac:dyDescent="0.15">
      <c r="A25" s="45">
        <v>9</v>
      </c>
      <c r="B25" s="46"/>
      <c r="C25" s="47"/>
      <c r="D25" s="48" t="str">
        <f>IF(C25="","",VLOOKUP(C25,Z16:AA67,2,FALSE))</f>
        <v/>
      </c>
      <c r="E25" s="56"/>
      <c r="F25" s="56"/>
      <c r="G25" s="59"/>
      <c r="H25" s="59"/>
      <c r="I25" s="59"/>
      <c r="J25" s="143" t="str">
        <f t="shared" si="0"/>
        <v/>
      </c>
      <c r="K25" s="135" t="str">
        <f t="shared" si="6"/>
        <v/>
      </c>
      <c r="L25" s="51" t="e">
        <f t="shared" si="1"/>
        <v>#DIV/0!</v>
      </c>
      <c r="M25" s="52"/>
      <c r="N25" s="53" t="e">
        <f t="shared" si="2"/>
        <v>#DIV/0!</v>
      </c>
      <c r="O25" s="52"/>
      <c r="P25" s="53" t="e">
        <f t="shared" si="3"/>
        <v>#DIV/0!</v>
      </c>
      <c r="Q25" s="52"/>
      <c r="R25" s="53" t="e">
        <f t="shared" si="4"/>
        <v>#DIV/0!</v>
      </c>
      <c r="S25" s="54"/>
      <c r="T25" s="54"/>
      <c r="U25" s="55" t="e">
        <f t="shared" si="5"/>
        <v>#DIV/0!</v>
      </c>
      <c r="Y25" s="42">
        <v>10</v>
      </c>
      <c r="Z25" s="43" t="s">
        <v>62</v>
      </c>
      <c r="AA25" s="44">
        <v>3105</v>
      </c>
    </row>
    <row r="26" spans="1:27" ht="17.25" x14ac:dyDescent="0.15">
      <c r="A26" s="45">
        <v>10</v>
      </c>
      <c r="B26" s="46"/>
      <c r="C26" s="47"/>
      <c r="D26" s="48" t="str">
        <f>IF(C26="","",VLOOKUP(C26,Z16:AA67,2,FALSE))</f>
        <v/>
      </c>
      <c r="E26" s="56"/>
      <c r="F26" s="56"/>
      <c r="G26" s="52"/>
      <c r="H26" s="52"/>
      <c r="I26" s="52"/>
      <c r="J26" s="143" t="str">
        <f t="shared" si="0"/>
        <v/>
      </c>
      <c r="K26" s="135" t="str">
        <f t="shared" si="6"/>
        <v/>
      </c>
      <c r="L26" s="51" t="e">
        <f t="shared" si="1"/>
        <v>#DIV/0!</v>
      </c>
      <c r="M26" s="52"/>
      <c r="N26" s="57" t="e">
        <f t="shared" si="2"/>
        <v>#DIV/0!</v>
      </c>
      <c r="O26" s="52"/>
      <c r="P26" s="57" t="e">
        <f t="shared" si="3"/>
        <v>#DIV/0!</v>
      </c>
      <c r="Q26" s="52"/>
      <c r="R26" s="57" t="e">
        <f t="shared" si="4"/>
        <v>#DIV/0!</v>
      </c>
      <c r="S26" s="58"/>
      <c r="T26" s="58"/>
      <c r="U26" s="55" t="e">
        <f t="shared" si="5"/>
        <v>#DIV/0!</v>
      </c>
      <c r="Y26" s="42">
        <v>11</v>
      </c>
      <c r="Z26" s="43" t="s">
        <v>63</v>
      </c>
      <c r="AA26" s="44">
        <v>2892</v>
      </c>
    </row>
    <row r="27" spans="1:27" ht="17.25" x14ac:dyDescent="0.15">
      <c r="A27" s="45">
        <v>11</v>
      </c>
      <c r="B27" s="46"/>
      <c r="C27" s="47"/>
      <c r="D27" s="48" t="str">
        <f>IF(C27="","",VLOOKUP(C27,Z16:AA67,2,FALSE))</f>
        <v/>
      </c>
      <c r="E27" s="56"/>
      <c r="F27" s="56"/>
      <c r="G27" s="59"/>
      <c r="H27" s="59"/>
      <c r="I27" s="59"/>
      <c r="J27" s="143" t="str">
        <f t="shared" si="0"/>
        <v/>
      </c>
      <c r="K27" s="135" t="str">
        <f t="shared" si="6"/>
        <v/>
      </c>
      <c r="L27" s="51" t="e">
        <f t="shared" si="1"/>
        <v>#DIV/0!</v>
      </c>
      <c r="M27" s="52"/>
      <c r="N27" s="53" t="e">
        <f t="shared" si="2"/>
        <v>#DIV/0!</v>
      </c>
      <c r="O27" s="52"/>
      <c r="P27" s="53" t="e">
        <f t="shared" si="3"/>
        <v>#DIV/0!</v>
      </c>
      <c r="Q27" s="52"/>
      <c r="R27" s="53" t="e">
        <f t="shared" si="4"/>
        <v>#DIV/0!</v>
      </c>
      <c r="S27" s="54"/>
      <c r="T27" s="54"/>
      <c r="U27" s="55" t="e">
        <f t="shared" si="5"/>
        <v>#DIV/0!</v>
      </c>
      <c r="Y27" s="42">
        <v>12</v>
      </c>
      <c r="Z27" s="43" t="s">
        <v>64</v>
      </c>
      <c r="AA27" s="44">
        <v>3285</v>
      </c>
    </row>
    <row r="28" spans="1:27" ht="17.25" x14ac:dyDescent="0.15">
      <c r="A28" s="45">
        <v>12</v>
      </c>
      <c r="B28" s="46"/>
      <c r="C28" s="47"/>
      <c r="D28" s="48" t="str">
        <f>IF(C28="","",VLOOKUP(C28,Z16:AA67,2,FALSE))</f>
        <v/>
      </c>
      <c r="E28" s="56"/>
      <c r="F28" s="56"/>
      <c r="G28" s="52"/>
      <c r="H28" s="52"/>
      <c r="I28" s="52"/>
      <c r="J28" s="143" t="str">
        <f t="shared" si="0"/>
        <v/>
      </c>
      <c r="K28" s="135" t="str">
        <f t="shared" si="6"/>
        <v/>
      </c>
      <c r="L28" s="51" t="e">
        <f t="shared" si="1"/>
        <v>#DIV/0!</v>
      </c>
      <c r="M28" s="52"/>
      <c r="N28" s="57" t="e">
        <f t="shared" si="2"/>
        <v>#DIV/0!</v>
      </c>
      <c r="O28" s="52"/>
      <c r="P28" s="57" t="e">
        <f t="shared" si="3"/>
        <v>#DIV/0!</v>
      </c>
      <c r="Q28" s="52"/>
      <c r="R28" s="57" t="e">
        <f t="shared" si="4"/>
        <v>#DIV/0!</v>
      </c>
      <c r="S28" s="58"/>
      <c r="T28" s="58"/>
      <c r="U28" s="55" t="e">
        <f t="shared" si="5"/>
        <v>#DIV/0!</v>
      </c>
      <c r="Y28" s="42">
        <v>13</v>
      </c>
      <c r="Z28" s="43" t="s">
        <v>65</v>
      </c>
      <c r="AA28" s="44">
        <v>3522</v>
      </c>
    </row>
    <row r="29" spans="1:27" ht="17.25" x14ac:dyDescent="0.15">
      <c r="A29" s="45">
        <v>13</v>
      </c>
      <c r="B29" s="46"/>
      <c r="C29" s="47"/>
      <c r="D29" s="48" t="str">
        <f>IF(C29="","",VLOOKUP(C29,Z16:AA67,2,FALSE))</f>
        <v/>
      </c>
      <c r="E29" s="56"/>
      <c r="F29" s="56"/>
      <c r="G29" s="59"/>
      <c r="H29" s="59"/>
      <c r="I29" s="59"/>
      <c r="J29" s="143" t="str">
        <f t="shared" si="0"/>
        <v/>
      </c>
      <c r="K29" s="135" t="str">
        <f t="shared" si="6"/>
        <v/>
      </c>
      <c r="L29" s="51" t="e">
        <f t="shared" si="1"/>
        <v>#DIV/0!</v>
      </c>
      <c r="M29" s="52"/>
      <c r="N29" s="53" t="e">
        <f t="shared" si="2"/>
        <v>#DIV/0!</v>
      </c>
      <c r="O29" s="52"/>
      <c r="P29" s="53" t="e">
        <f t="shared" si="3"/>
        <v>#DIV/0!</v>
      </c>
      <c r="Q29" s="52"/>
      <c r="R29" s="53" t="e">
        <f t="shared" si="4"/>
        <v>#DIV/0!</v>
      </c>
      <c r="S29" s="54"/>
      <c r="T29" s="54"/>
      <c r="U29" s="55" t="e">
        <f t="shared" si="5"/>
        <v>#DIV/0!</v>
      </c>
      <c r="Y29" s="42">
        <v>14</v>
      </c>
      <c r="Z29" s="43" t="s">
        <v>66</v>
      </c>
      <c r="AA29" s="44">
        <v>2768</v>
      </c>
    </row>
    <row r="30" spans="1:27" ht="17.25" x14ac:dyDescent="0.15">
      <c r="A30" s="45">
        <v>14</v>
      </c>
      <c r="B30" s="46"/>
      <c r="C30" s="47"/>
      <c r="D30" s="48" t="str">
        <f>IF(C30="","",VLOOKUP(C30,Z16:AA67,2,FALSE))</f>
        <v/>
      </c>
      <c r="E30" s="56"/>
      <c r="F30" s="56"/>
      <c r="G30" s="52"/>
      <c r="H30" s="52"/>
      <c r="I30" s="52"/>
      <c r="J30" s="143" t="str">
        <f t="shared" si="0"/>
        <v/>
      </c>
      <c r="K30" s="135" t="str">
        <f t="shared" si="6"/>
        <v/>
      </c>
      <c r="L30" s="51" t="e">
        <f t="shared" si="1"/>
        <v>#DIV/0!</v>
      </c>
      <c r="M30" s="52"/>
      <c r="N30" s="57" t="e">
        <f t="shared" si="2"/>
        <v>#DIV/0!</v>
      </c>
      <c r="O30" s="52"/>
      <c r="P30" s="57" t="e">
        <f t="shared" si="3"/>
        <v>#DIV/0!</v>
      </c>
      <c r="Q30" s="52"/>
      <c r="R30" s="57" t="e">
        <f t="shared" si="4"/>
        <v>#DIV/0!</v>
      </c>
      <c r="S30" s="58"/>
      <c r="T30" s="58"/>
      <c r="U30" s="55" t="e">
        <f t="shared" si="5"/>
        <v>#DIV/0!</v>
      </c>
      <c r="Y30" s="42">
        <v>15</v>
      </c>
      <c r="Z30" s="43" t="s">
        <v>67</v>
      </c>
      <c r="AA30" s="44">
        <v>2285</v>
      </c>
    </row>
    <row r="31" spans="1:27" ht="17.25" x14ac:dyDescent="0.15">
      <c r="A31" s="45">
        <v>15</v>
      </c>
      <c r="B31" s="46"/>
      <c r="C31" s="47"/>
      <c r="D31" s="48" t="str">
        <f>IF(C31="","",VLOOKUP(C31,Z16:AA67,2,FALSE))</f>
        <v/>
      </c>
      <c r="E31" s="56"/>
      <c r="F31" s="56"/>
      <c r="G31" s="59"/>
      <c r="H31" s="59"/>
      <c r="I31" s="59"/>
      <c r="J31" s="143" t="str">
        <f t="shared" si="0"/>
        <v/>
      </c>
      <c r="K31" s="135" t="str">
        <f t="shared" si="6"/>
        <v/>
      </c>
      <c r="L31" s="51" t="e">
        <f t="shared" si="1"/>
        <v>#DIV/0!</v>
      </c>
      <c r="M31" s="52"/>
      <c r="N31" s="53" t="e">
        <f t="shared" si="2"/>
        <v>#DIV/0!</v>
      </c>
      <c r="O31" s="52"/>
      <c r="P31" s="53" t="e">
        <f t="shared" si="3"/>
        <v>#DIV/0!</v>
      </c>
      <c r="Q31" s="52"/>
      <c r="R31" s="53" t="e">
        <f t="shared" si="4"/>
        <v>#DIV/0!</v>
      </c>
      <c r="S31" s="54"/>
      <c r="T31" s="54"/>
      <c r="U31" s="55" t="e">
        <f t="shared" si="5"/>
        <v>#DIV/0!</v>
      </c>
      <c r="Y31" s="42">
        <v>16</v>
      </c>
      <c r="Z31" s="43" t="s">
        <v>68</v>
      </c>
      <c r="AA31" s="44">
        <v>3420</v>
      </c>
    </row>
    <row r="32" spans="1:27" ht="17.25" x14ac:dyDescent="0.15">
      <c r="A32" s="45">
        <v>16</v>
      </c>
      <c r="B32" s="46"/>
      <c r="C32" s="47"/>
      <c r="D32" s="48" t="str">
        <f>IF(C32="","",VLOOKUP(C32,Z16:AA67,2,FALSE))</f>
        <v/>
      </c>
      <c r="E32" s="56"/>
      <c r="F32" s="56"/>
      <c r="G32" s="52"/>
      <c r="H32" s="52"/>
      <c r="I32" s="52"/>
      <c r="J32" s="143" t="str">
        <f t="shared" si="0"/>
        <v/>
      </c>
      <c r="K32" s="135" t="str">
        <f t="shared" si="6"/>
        <v/>
      </c>
      <c r="L32" s="51" t="e">
        <f t="shared" si="1"/>
        <v>#DIV/0!</v>
      </c>
      <c r="M32" s="52"/>
      <c r="N32" s="57" t="e">
        <f t="shared" si="2"/>
        <v>#DIV/0!</v>
      </c>
      <c r="O32" s="52"/>
      <c r="P32" s="57" t="e">
        <f t="shared" si="3"/>
        <v>#DIV/0!</v>
      </c>
      <c r="Q32" s="52"/>
      <c r="R32" s="57" t="e">
        <f t="shared" si="4"/>
        <v>#DIV/0!</v>
      </c>
      <c r="S32" s="58"/>
      <c r="T32" s="58"/>
      <c r="U32" s="55" t="e">
        <f t="shared" si="5"/>
        <v>#DIV/0!</v>
      </c>
      <c r="Y32" s="42">
        <v>17</v>
      </c>
      <c r="Z32" s="43" t="s">
        <v>69</v>
      </c>
      <c r="AA32" s="44">
        <v>4028</v>
      </c>
    </row>
    <row r="33" spans="1:27" ht="17.25" x14ac:dyDescent="0.15">
      <c r="A33" s="45">
        <v>17</v>
      </c>
      <c r="B33" s="46"/>
      <c r="C33" s="47"/>
      <c r="D33" s="48" t="str">
        <f>IF(C33="","",VLOOKUP(C33,Z16:AA67,2,FALSE))</f>
        <v/>
      </c>
      <c r="E33" s="56"/>
      <c r="F33" s="56"/>
      <c r="G33" s="59"/>
      <c r="H33" s="59"/>
      <c r="I33" s="59"/>
      <c r="J33" s="143" t="str">
        <f t="shared" si="0"/>
        <v/>
      </c>
      <c r="K33" s="135" t="str">
        <f t="shared" si="6"/>
        <v/>
      </c>
      <c r="L33" s="51" t="e">
        <f t="shared" si="1"/>
        <v>#DIV/0!</v>
      </c>
      <c r="M33" s="52"/>
      <c r="N33" s="53" t="e">
        <f t="shared" si="2"/>
        <v>#DIV/0!</v>
      </c>
      <c r="O33" s="52"/>
      <c r="P33" s="53" t="e">
        <f t="shared" si="3"/>
        <v>#DIV/0!</v>
      </c>
      <c r="Q33" s="52"/>
      <c r="R33" s="53" t="e">
        <f t="shared" si="4"/>
        <v>#DIV/0!</v>
      </c>
      <c r="S33" s="54"/>
      <c r="T33" s="54"/>
      <c r="U33" s="55" t="e">
        <f t="shared" si="5"/>
        <v>#DIV/0!</v>
      </c>
      <c r="Y33" s="42">
        <v>18</v>
      </c>
      <c r="Z33" s="43" t="s">
        <v>70</v>
      </c>
      <c r="AA33" s="44">
        <v>3477</v>
      </c>
    </row>
    <row r="34" spans="1:27" ht="17.25" x14ac:dyDescent="0.15">
      <c r="A34" s="45">
        <v>18</v>
      </c>
      <c r="B34" s="46"/>
      <c r="C34" s="47"/>
      <c r="D34" s="48" t="str">
        <f>IF(C34="","",VLOOKUP(C34,Z16:AA67,2,FALSE))</f>
        <v/>
      </c>
      <c r="E34" s="56"/>
      <c r="F34" s="56"/>
      <c r="G34" s="52"/>
      <c r="H34" s="52"/>
      <c r="I34" s="52"/>
      <c r="J34" s="143" t="str">
        <f t="shared" si="0"/>
        <v/>
      </c>
      <c r="K34" s="135" t="str">
        <f t="shared" si="6"/>
        <v/>
      </c>
      <c r="L34" s="51" t="e">
        <f t="shared" si="1"/>
        <v>#DIV/0!</v>
      </c>
      <c r="M34" s="52"/>
      <c r="N34" s="57" t="e">
        <f t="shared" si="2"/>
        <v>#DIV/0!</v>
      </c>
      <c r="O34" s="52"/>
      <c r="P34" s="57" t="e">
        <f t="shared" si="3"/>
        <v>#DIV/0!</v>
      </c>
      <c r="Q34" s="52"/>
      <c r="R34" s="57" t="e">
        <f t="shared" si="4"/>
        <v>#DIV/0!</v>
      </c>
      <c r="S34" s="58"/>
      <c r="T34" s="58"/>
      <c r="U34" s="55" t="e">
        <f t="shared" si="5"/>
        <v>#DIV/0!</v>
      </c>
      <c r="Y34" s="42">
        <v>19</v>
      </c>
      <c r="Z34" s="43" t="s">
        <v>71</v>
      </c>
      <c r="AA34" s="44">
        <v>3308</v>
      </c>
    </row>
    <row r="35" spans="1:27" ht="17.25" x14ac:dyDescent="0.15">
      <c r="A35" s="45">
        <v>19</v>
      </c>
      <c r="B35" s="46"/>
      <c r="C35" s="47"/>
      <c r="D35" s="48" t="str">
        <f>IF(C35="","",VLOOKUP(C35,Z16:AA67,2,FALSE))</f>
        <v/>
      </c>
      <c r="E35" s="56"/>
      <c r="F35" s="56"/>
      <c r="G35" s="50"/>
      <c r="H35" s="50"/>
      <c r="I35" s="50"/>
      <c r="J35" s="143" t="str">
        <f t="shared" si="0"/>
        <v/>
      </c>
      <c r="K35" s="135" t="str">
        <f t="shared" si="6"/>
        <v/>
      </c>
      <c r="L35" s="51" t="e">
        <f t="shared" si="1"/>
        <v>#DIV/0!</v>
      </c>
      <c r="M35" s="52"/>
      <c r="N35" s="53" t="e">
        <f t="shared" si="2"/>
        <v>#DIV/0!</v>
      </c>
      <c r="O35" s="52"/>
      <c r="P35" s="53" t="e">
        <f t="shared" si="3"/>
        <v>#DIV/0!</v>
      </c>
      <c r="Q35" s="52"/>
      <c r="R35" s="53" t="e">
        <f t="shared" si="4"/>
        <v>#DIV/0!</v>
      </c>
      <c r="S35" s="60"/>
      <c r="T35" s="60"/>
      <c r="U35" s="55" t="e">
        <f t="shared" si="5"/>
        <v>#DIV/0!</v>
      </c>
      <c r="Y35" s="42">
        <v>20</v>
      </c>
      <c r="Z35" s="43" t="s">
        <v>72</v>
      </c>
      <c r="AA35" s="44">
        <v>2790</v>
      </c>
    </row>
    <row r="36" spans="1:27" ht="17.25" x14ac:dyDescent="0.15">
      <c r="A36" s="45">
        <v>20</v>
      </c>
      <c r="B36" s="46"/>
      <c r="C36" s="47"/>
      <c r="D36" s="48" t="str">
        <f>IF(C36="","",VLOOKUP(C36,Z16:AA67,2,FALSE))</f>
        <v/>
      </c>
      <c r="E36" s="56"/>
      <c r="F36" s="49"/>
      <c r="G36" s="50"/>
      <c r="H36" s="50"/>
      <c r="I36" s="50"/>
      <c r="J36" s="143" t="str">
        <f t="shared" si="0"/>
        <v/>
      </c>
      <c r="K36" s="135" t="str">
        <f t="shared" si="6"/>
        <v/>
      </c>
      <c r="L36" s="51" t="e">
        <f t="shared" si="1"/>
        <v>#DIV/0!</v>
      </c>
      <c r="M36" s="52"/>
      <c r="N36" s="57" t="e">
        <f t="shared" si="2"/>
        <v>#DIV/0!</v>
      </c>
      <c r="O36" s="52"/>
      <c r="P36" s="57" t="e">
        <f t="shared" si="3"/>
        <v>#DIV/0!</v>
      </c>
      <c r="Q36" s="52"/>
      <c r="R36" s="57" t="e">
        <f t="shared" si="4"/>
        <v>#DIV/0!</v>
      </c>
      <c r="S36" s="60"/>
      <c r="T36" s="60"/>
      <c r="U36" s="55" t="e">
        <f t="shared" si="5"/>
        <v>#DIV/0!</v>
      </c>
      <c r="Y36" s="42">
        <v>21</v>
      </c>
      <c r="Z36" s="43" t="s">
        <v>73</v>
      </c>
      <c r="AA36" s="44">
        <v>3780</v>
      </c>
    </row>
    <row r="37" spans="1:27" ht="17.25" x14ac:dyDescent="0.15">
      <c r="B37" s="62"/>
      <c r="C37" s="62"/>
      <c r="D37" s="62"/>
      <c r="E37" s="62"/>
      <c r="F37" s="62"/>
      <c r="G37" s="62"/>
      <c r="H37" s="62"/>
      <c r="I37" s="63"/>
      <c r="J37" s="62"/>
      <c r="K37" s="64" t="s">
        <v>122</v>
      </c>
      <c r="L37" s="65"/>
      <c r="M37" s="66"/>
      <c r="N37" s="66" t="s">
        <v>74</v>
      </c>
      <c r="O37" s="66"/>
      <c r="P37" s="66"/>
      <c r="Q37" s="66"/>
      <c r="R37" s="66"/>
      <c r="S37" s="66"/>
      <c r="T37" s="66"/>
      <c r="U37" s="66"/>
      <c r="Y37" s="42">
        <v>22</v>
      </c>
      <c r="Z37" s="43" t="s">
        <v>75</v>
      </c>
      <c r="AA37" s="44">
        <v>3420</v>
      </c>
    </row>
    <row r="38" spans="1:27" x14ac:dyDescent="0.15">
      <c r="Y38" s="42">
        <v>23</v>
      </c>
      <c r="Z38" s="43" t="s">
        <v>76</v>
      </c>
      <c r="AA38" s="44">
        <v>3510</v>
      </c>
    </row>
    <row r="39" spans="1:27" x14ac:dyDescent="0.15">
      <c r="J39" s="68"/>
      <c r="Y39" s="42">
        <v>24</v>
      </c>
      <c r="Z39" s="43" t="s">
        <v>77</v>
      </c>
      <c r="AA39" s="44">
        <v>4005</v>
      </c>
    </row>
    <row r="40" spans="1:27" x14ac:dyDescent="0.15">
      <c r="Y40" s="42">
        <v>25</v>
      </c>
      <c r="Z40" s="43" t="s">
        <v>78</v>
      </c>
      <c r="AA40" s="44">
        <v>2870</v>
      </c>
    </row>
    <row r="41" spans="1:27" x14ac:dyDescent="0.15">
      <c r="Y41" s="42">
        <v>26</v>
      </c>
      <c r="Z41" s="43" t="s">
        <v>79</v>
      </c>
      <c r="AA41" s="44">
        <v>3432</v>
      </c>
    </row>
    <row r="42" spans="1:27" x14ac:dyDescent="0.15">
      <c r="Y42" s="42">
        <v>27</v>
      </c>
      <c r="Z42" s="43" t="s">
        <v>80</v>
      </c>
      <c r="AA42" s="44">
        <v>2712</v>
      </c>
    </row>
    <row r="43" spans="1:27" x14ac:dyDescent="0.15">
      <c r="Y43" s="42">
        <v>28</v>
      </c>
      <c r="Z43" s="43" t="s">
        <v>81</v>
      </c>
      <c r="AA43" s="44">
        <v>4658</v>
      </c>
    </row>
    <row r="44" spans="1:27" x14ac:dyDescent="0.15">
      <c r="Y44" s="42">
        <v>29</v>
      </c>
      <c r="Z44" s="43" t="s">
        <v>82</v>
      </c>
      <c r="AA44" s="44">
        <v>3285</v>
      </c>
    </row>
    <row r="45" spans="1:27" x14ac:dyDescent="0.15">
      <c r="Y45" s="42">
        <v>30</v>
      </c>
      <c r="Z45" s="43" t="s">
        <v>83</v>
      </c>
      <c r="AA45" s="44">
        <v>3207</v>
      </c>
    </row>
    <row r="46" spans="1:27" x14ac:dyDescent="0.15">
      <c r="Y46" s="42">
        <v>31</v>
      </c>
      <c r="Z46" s="43" t="s">
        <v>84</v>
      </c>
      <c r="AA46" s="44">
        <v>3027</v>
      </c>
    </row>
    <row r="47" spans="1:27" x14ac:dyDescent="0.15">
      <c r="Y47" s="42">
        <v>32</v>
      </c>
      <c r="Z47" s="43" t="s">
        <v>85</v>
      </c>
      <c r="AA47" s="44">
        <v>5255</v>
      </c>
    </row>
    <row r="48" spans="1:27" x14ac:dyDescent="0.15">
      <c r="Y48" s="42">
        <v>33</v>
      </c>
      <c r="Z48" s="43" t="s">
        <v>86</v>
      </c>
      <c r="AA48" s="44">
        <v>2960</v>
      </c>
    </row>
    <row r="49" spans="25:27" x14ac:dyDescent="0.15">
      <c r="Y49" s="42">
        <v>34</v>
      </c>
      <c r="Z49" s="43" t="s">
        <v>87</v>
      </c>
      <c r="AA49" s="44">
        <v>2880</v>
      </c>
    </row>
    <row r="50" spans="25:27" x14ac:dyDescent="0.15">
      <c r="Y50" s="42">
        <v>35</v>
      </c>
      <c r="Z50" s="43" t="s">
        <v>88</v>
      </c>
      <c r="AA50" s="44">
        <v>3117</v>
      </c>
    </row>
    <row r="51" spans="25:27" x14ac:dyDescent="0.15">
      <c r="Y51" s="42">
        <v>36</v>
      </c>
      <c r="Z51" s="43" t="s">
        <v>89</v>
      </c>
      <c r="AA51" s="44">
        <v>2645</v>
      </c>
    </row>
    <row r="52" spans="25:27" x14ac:dyDescent="0.15">
      <c r="Y52" s="42">
        <v>37</v>
      </c>
      <c r="Z52" s="43" t="s">
        <v>90</v>
      </c>
      <c r="AA52" s="44">
        <v>2825</v>
      </c>
    </row>
    <row r="53" spans="25:27" x14ac:dyDescent="0.15">
      <c r="Y53" s="42">
        <v>38</v>
      </c>
      <c r="Z53" s="43" t="s">
        <v>91</v>
      </c>
      <c r="AA53" s="44">
        <v>3365</v>
      </c>
    </row>
    <row r="54" spans="25:27" x14ac:dyDescent="0.15">
      <c r="Y54" s="42">
        <v>39</v>
      </c>
      <c r="Z54" s="43" t="s">
        <v>92</v>
      </c>
      <c r="AA54" s="44">
        <v>3218</v>
      </c>
    </row>
    <row r="55" spans="25:27" x14ac:dyDescent="0.15">
      <c r="Y55" s="42">
        <v>40</v>
      </c>
      <c r="Z55" s="43" t="s">
        <v>93</v>
      </c>
      <c r="AA55" s="44">
        <v>2629</v>
      </c>
    </row>
    <row r="56" spans="25:27" x14ac:dyDescent="0.15">
      <c r="Y56" s="42">
        <v>41</v>
      </c>
      <c r="Z56" s="43" t="s">
        <v>94</v>
      </c>
      <c r="AA56" s="44">
        <v>2892</v>
      </c>
    </row>
    <row r="57" spans="25:27" x14ac:dyDescent="0.15">
      <c r="Y57" s="42">
        <v>42</v>
      </c>
      <c r="Z57" s="43" t="s">
        <v>95</v>
      </c>
      <c r="AA57" s="44">
        <v>1909</v>
      </c>
    </row>
    <row r="58" spans="25:27" x14ac:dyDescent="0.15">
      <c r="Y58" s="42">
        <v>43</v>
      </c>
      <c r="Z58" s="43" t="s">
        <v>96</v>
      </c>
      <c r="AA58" s="44">
        <v>3150</v>
      </c>
    </row>
    <row r="59" spans="25:27" x14ac:dyDescent="0.15">
      <c r="Y59" s="42">
        <v>44</v>
      </c>
      <c r="Z59" s="43" t="s">
        <v>97</v>
      </c>
      <c r="AA59" s="44">
        <v>2892</v>
      </c>
    </row>
    <row r="60" spans="25:27" x14ac:dyDescent="0.15">
      <c r="Y60" s="42">
        <v>45</v>
      </c>
      <c r="Z60" s="43" t="s">
        <v>98</v>
      </c>
      <c r="AA60" s="44">
        <v>2795</v>
      </c>
    </row>
    <row r="61" spans="25:27" x14ac:dyDescent="0.15">
      <c r="Y61" s="42">
        <v>46</v>
      </c>
      <c r="Z61" s="43" t="s">
        <v>99</v>
      </c>
      <c r="AA61" s="44">
        <v>2577</v>
      </c>
    </row>
    <row r="62" spans="25:27" x14ac:dyDescent="0.15">
      <c r="Y62" s="42">
        <v>47</v>
      </c>
      <c r="Z62" s="43" t="s">
        <v>100</v>
      </c>
      <c r="AA62" s="44">
        <v>2555</v>
      </c>
    </row>
    <row r="63" spans="25:27" x14ac:dyDescent="0.15">
      <c r="Y63" s="42">
        <v>48</v>
      </c>
      <c r="Z63" s="43" t="s">
        <v>101</v>
      </c>
      <c r="AA63" s="44">
        <v>2712</v>
      </c>
    </row>
    <row r="64" spans="25:27" x14ac:dyDescent="0.15">
      <c r="Y64" s="42">
        <v>49</v>
      </c>
      <c r="Z64" s="43" t="s">
        <v>102</v>
      </c>
      <c r="AA64" s="44">
        <v>2588</v>
      </c>
    </row>
    <row r="65" spans="25:27" x14ac:dyDescent="0.15">
      <c r="Y65" s="42">
        <v>50</v>
      </c>
      <c r="Z65" s="43" t="s">
        <v>103</v>
      </c>
      <c r="AA65" s="44">
        <v>1755</v>
      </c>
    </row>
    <row r="66" spans="25:27" x14ac:dyDescent="0.15">
      <c r="Y66" s="69">
        <v>51</v>
      </c>
      <c r="Z66" s="70" t="s">
        <v>104</v>
      </c>
      <c r="AA66" s="71">
        <v>1565</v>
      </c>
    </row>
    <row r="67" spans="25:27" x14ac:dyDescent="0.15">
      <c r="Y67" s="72">
        <v>52</v>
      </c>
      <c r="Z67" s="73" t="s">
        <v>105</v>
      </c>
      <c r="AA67" s="74">
        <v>1365</v>
      </c>
    </row>
  </sheetData>
  <sheetProtection formatCells="0" formatColumns="0" formatRows="0" insertRows="0" deleteRows="0" sort="0" autoFilter="0"/>
  <mergeCells count="45">
    <mergeCell ref="I6:K6"/>
    <mergeCell ref="A3:B3"/>
    <mergeCell ref="C3:E3"/>
    <mergeCell ref="F3:H3"/>
    <mergeCell ref="I3:K3"/>
    <mergeCell ref="A4:B4"/>
    <mergeCell ref="C4:E4"/>
    <mergeCell ref="F4:H4"/>
    <mergeCell ref="I4:K4"/>
    <mergeCell ref="A5:B5"/>
    <mergeCell ref="F5:H5"/>
    <mergeCell ref="A6:B6"/>
    <mergeCell ref="C6:E6"/>
    <mergeCell ref="F6:H6"/>
    <mergeCell ref="A7:B7"/>
    <mergeCell ref="C7:E7"/>
    <mergeCell ref="F7:H7"/>
    <mergeCell ref="I7:K7"/>
    <mergeCell ref="A8:B8"/>
    <mergeCell ref="C8:E8"/>
    <mergeCell ref="F8:H8"/>
    <mergeCell ref="I8:K8"/>
    <mergeCell ref="F9:H9"/>
    <mergeCell ref="A10:B10"/>
    <mergeCell ref="F10:H10"/>
    <mergeCell ref="I10:K10"/>
    <mergeCell ref="L10:U13"/>
    <mergeCell ref="A11:B11"/>
    <mergeCell ref="F11:H11"/>
    <mergeCell ref="I11:K11"/>
    <mergeCell ref="A12:B12"/>
    <mergeCell ref="C12:K12"/>
    <mergeCell ref="A14:A16"/>
    <mergeCell ref="B14:B16"/>
    <mergeCell ref="C14:C16"/>
    <mergeCell ref="F14:I14"/>
    <mergeCell ref="L14:L16"/>
    <mergeCell ref="U15:U16"/>
    <mergeCell ref="S14:T14"/>
    <mergeCell ref="M15:N15"/>
    <mergeCell ref="O15:P15"/>
    <mergeCell ref="Q15:R15"/>
    <mergeCell ref="S15:S16"/>
    <mergeCell ref="T15:T16"/>
    <mergeCell ref="M14:R14"/>
  </mergeCells>
  <phoneticPr fontId="4"/>
  <conditionalFormatting sqref="U17">
    <cfRule type="cellIs" dxfId="99" priority="1" stopIfTrue="1" operator="greaterThanOrEqual">
      <formula>$K$17</formula>
    </cfRule>
    <cfRule type="cellIs" dxfId="98" priority="2" stopIfTrue="1" operator="lessThan">
      <formula>$K$17</formula>
    </cfRule>
  </conditionalFormatting>
  <conditionalFormatting sqref="F17">
    <cfRule type="cellIs" dxfId="97" priority="3" stopIfTrue="1" operator="greaterThan">
      <formula>$E$17</formula>
    </cfRule>
  </conditionalFormatting>
  <conditionalFormatting sqref="F18">
    <cfRule type="cellIs" dxfId="96" priority="4" stopIfTrue="1" operator="greaterThan">
      <formula>$E$18</formula>
    </cfRule>
  </conditionalFormatting>
  <conditionalFormatting sqref="F36">
    <cfRule type="cellIs" dxfId="95" priority="5" stopIfTrue="1" operator="greaterThan">
      <formula>$E$36</formula>
    </cfRule>
  </conditionalFormatting>
  <conditionalFormatting sqref="F19">
    <cfRule type="cellIs" dxfId="94" priority="6" stopIfTrue="1" operator="greaterThan">
      <formula>$E$19</formula>
    </cfRule>
  </conditionalFormatting>
  <conditionalFormatting sqref="F20">
    <cfRule type="cellIs" dxfId="93" priority="7" stopIfTrue="1" operator="greaterThan">
      <formula>$E$20</formula>
    </cfRule>
  </conditionalFormatting>
  <conditionalFormatting sqref="F21">
    <cfRule type="cellIs" dxfId="92" priority="8" stopIfTrue="1" operator="greaterThan">
      <formula>$E$21</formula>
    </cfRule>
  </conditionalFormatting>
  <conditionalFormatting sqref="F22">
    <cfRule type="cellIs" dxfId="91" priority="9" stopIfTrue="1" operator="greaterThan">
      <formula>$E$22</formula>
    </cfRule>
  </conditionalFormatting>
  <conditionalFormatting sqref="F23">
    <cfRule type="cellIs" dxfId="90" priority="10" stopIfTrue="1" operator="greaterThan">
      <formula>$E$23</formula>
    </cfRule>
  </conditionalFormatting>
  <conditionalFormatting sqref="F24">
    <cfRule type="cellIs" dxfId="89" priority="11" stopIfTrue="1" operator="greaterThan">
      <formula>$E$24</formula>
    </cfRule>
  </conditionalFormatting>
  <conditionalFormatting sqref="F25">
    <cfRule type="cellIs" dxfId="88" priority="12" stopIfTrue="1" operator="greaterThan">
      <formula>$E$25</formula>
    </cfRule>
  </conditionalFormatting>
  <conditionalFormatting sqref="F26">
    <cfRule type="cellIs" dxfId="87" priority="13" stopIfTrue="1" operator="greaterThan">
      <formula>$E$26</formula>
    </cfRule>
  </conditionalFormatting>
  <conditionalFormatting sqref="F27">
    <cfRule type="cellIs" dxfId="86" priority="14" stopIfTrue="1" operator="greaterThan">
      <formula>$E$27</formula>
    </cfRule>
  </conditionalFormatting>
  <conditionalFormatting sqref="F28">
    <cfRule type="cellIs" dxfId="85" priority="15" stopIfTrue="1" operator="greaterThan">
      <formula>$E$28</formula>
    </cfRule>
  </conditionalFormatting>
  <conditionalFormatting sqref="F29">
    <cfRule type="cellIs" dxfId="84" priority="16" stopIfTrue="1" operator="greaterThan">
      <formula>$E$29</formula>
    </cfRule>
  </conditionalFormatting>
  <conditionalFormatting sqref="F30">
    <cfRule type="cellIs" dxfId="83" priority="17" stopIfTrue="1" operator="greaterThan">
      <formula>$E$30</formula>
    </cfRule>
  </conditionalFormatting>
  <conditionalFormatting sqref="F31">
    <cfRule type="cellIs" dxfId="82" priority="18" stopIfTrue="1" operator="greaterThan">
      <formula>$E$31</formula>
    </cfRule>
  </conditionalFormatting>
  <conditionalFormatting sqref="F32">
    <cfRule type="cellIs" dxfId="81" priority="19" stopIfTrue="1" operator="greaterThan">
      <formula>$E$32</formula>
    </cfRule>
  </conditionalFormatting>
  <conditionalFormatting sqref="F33">
    <cfRule type="cellIs" dxfId="80" priority="20" stopIfTrue="1" operator="greaterThan">
      <formula>$E$33</formula>
    </cfRule>
  </conditionalFormatting>
  <conditionalFormatting sqref="F34">
    <cfRule type="cellIs" dxfId="79" priority="21" stopIfTrue="1" operator="greaterThan">
      <formula>$E$34</formula>
    </cfRule>
  </conditionalFormatting>
  <conditionalFormatting sqref="F35">
    <cfRule type="cellIs" dxfId="78" priority="22" stopIfTrue="1" operator="greaterThan">
      <formula>$E$35</formula>
    </cfRule>
  </conditionalFormatting>
  <conditionalFormatting sqref="U19">
    <cfRule type="cellIs" dxfId="77" priority="23" stopIfTrue="1" operator="greaterThanOrEqual">
      <formula>$K$19</formula>
    </cfRule>
    <cfRule type="cellIs" dxfId="76" priority="24" stopIfTrue="1" operator="lessThan">
      <formula>$K$19</formula>
    </cfRule>
  </conditionalFormatting>
  <conditionalFormatting sqref="U20">
    <cfRule type="cellIs" dxfId="75" priority="25" stopIfTrue="1" operator="greaterThanOrEqual">
      <formula>$K$20</formula>
    </cfRule>
    <cfRule type="cellIs" dxfId="74" priority="26" stopIfTrue="1" operator="lessThan">
      <formula>$K$20</formula>
    </cfRule>
  </conditionalFormatting>
  <conditionalFormatting sqref="U21">
    <cfRule type="cellIs" dxfId="73" priority="27" stopIfTrue="1" operator="greaterThanOrEqual">
      <formula>$K$21</formula>
    </cfRule>
    <cfRule type="cellIs" dxfId="72" priority="28" stopIfTrue="1" operator="lessThan">
      <formula>$K$21</formula>
    </cfRule>
  </conditionalFormatting>
  <conditionalFormatting sqref="U22">
    <cfRule type="cellIs" dxfId="71" priority="29" stopIfTrue="1" operator="greaterThanOrEqual">
      <formula>$K$22</formula>
    </cfRule>
    <cfRule type="cellIs" dxfId="70" priority="30" stopIfTrue="1" operator="lessThan">
      <formula>$K$22</formula>
    </cfRule>
  </conditionalFormatting>
  <conditionalFormatting sqref="U23">
    <cfRule type="cellIs" dxfId="69" priority="31" stopIfTrue="1" operator="greaterThanOrEqual">
      <formula>$K$23</formula>
    </cfRule>
    <cfRule type="cellIs" dxfId="68" priority="32" stopIfTrue="1" operator="lessThan">
      <formula>$K$23</formula>
    </cfRule>
  </conditionalFormatting>
  <conditionalFormatting sqref="U24">
    <cfRule type="cellIs" dxfId="67" priority="33" stopIfTrue="1" operator="greaterThanOrEqual">
      <formula>$K$24</formula>
    </cfRule>
    <cfRule type="cellIs" dxfId="66" priority="34" stopIfTrue="1" operator="lessThan">
      <formula>$K$24</formula>
    </cfRule>
  </conditionalFormatting>
  <conditionalFormatting sqref="U25">
    <cfRule type="cellIs" dxfId="65" priority="35" stopIfTrue="1" operator="greaterThanOrEqual">
      <formula>$K$25</formula>
    </cfRule>
    <cfRule type="cellIs" dxfId="64" priority="36" stopIfTrue="1" operator="lessThan">
      <formula>$K$25</formula>
    </cfRule>
  </conditionalFormatting>
  <conditionalFormatting sqref="U26">
    <cfRule type="cellIs" dxfId="63" priority="37" stopIfTrue="1" operator="greaterThanOrEqual">
      <formula>$K$26</formula>
    </cfRule>
    <cfRule type="cellIs" dxfId="62" priority="38" stopIfTrue="1" operator="lessThan">
      <formula>$K$26</formula>
    </cfRule>
  </conditionalFormatting>
  <conditionalFormatting sqref="U27">
    <cfRule type="cellIs" dxfId="61" priority="39" stopIfTrue="1" operator="greaterThanOrEqual">
      <formula>$K$27</formula>
    </cfRule>
    <cfRule type="cellIs" dxfId="60" priority="40" stopIfTrue="1" operator="lessThan">
      <formula>$K$27</formula>
    </cfRule>
  </conditionalFormatting>
  <conditionalFormatting sqref="U28">
    <cfRule type="cellIs" dxfId="59" priority="41" stopIfTrue="1" operator="greaterThanOrEqual">
      <formula>$K$28</formula>
    </cfRule>
    <cfRule type="cellIs" dxfId="58" priority="42" stopIfTrue="1" operator="lessThan">
      <formula>$K$28</formula>
    </cfRule>
  </conditionalFormatting>
  <conditionalFormatting sqref="U29">
    <cfRule type="cellIs" dxfId="57" priority="43" stopIfTrue="1" operator="greaterThanOrEqual">
      <formula>$K$29</formula>
    </cfRule>
    <cfRule type="cellIs" dxfId="56" priority="44" stopIfTrue="1" operator="lessThan">
      <formula>$K$29</formula>
    </cfRule>
  </conditionalFormatting>
  <conditionalFormatting sqref="U30">
    <cfRule type="cellIs" dxfId="55" priority="45" stopIfTrue="1" operator="greaterThanOrEqual">
      <formula>$K$30</formula>
    </cfRule>
    <cfRule type="cellIs" dxfId="54" priority="46" stopIfTrue="1" operator="lessThan">
      <formula>$K$30</formula>
    </cfRule>
  </conditionalFormatting>
  <conditionalFormatting sqref="U31">
    <cfRule type="cellIs" dxfId="53" priority="47" stopIfTrue="1" operator="greaterThanOrEqual">
      <formula>$K$31</formula>
    </cfRule>
    <cfRule type="cellIs" dxfId="52" priority="48" stopIfTrue="1" operator="lessThan">
      <formula>$K$31</formula>
    </cfRule>
  </conditionalFormatting>
  <conditionalFormatting sqref="U32">
    <cfRule type="cellIs" dxfId="51" priority="49" stopIfTrue="1" operator="greaterThanOrEqual">
      <formula>$K$32</formula>
    </cfRule>
    <cfRule type="cellIs" dxfId="50" priority="50" stopIfTrue="1" operator="lessThan">
      <formula>$K$32</formula>
    </cfRule>
  </conditionalFormatting>
  <conditionalFormatting sqref="U33">
    <cfRule type="cellIs" dxfId="49" priority="51" stopIfTrue="1" operator="greaterThanOrEqual">
      <formula>$K$33</formula>
    </cfRule>
    <cfRule type="cellIs" dxfId="48" priority="52" stopIfTrue="1" operator="lessThan">
      <formula>$K$33</formula>
    </cfRule>
  </conditionalFormatting>
  <conditionalFormatting sqref="U34">
    <cfRule type="cellIs" dxfId="47" priority="53" stopIfTrue="1" operator="greaterThanOrEqual">
      <formula>$K$34</formula>
    </cfRule>
    <cfRule type="cellIs" dxfId="46" priority="54" stopIfTrue="1" operator="lessThan">
      <formula>$K$34</formula>
    </cfRule>
  </conditionalFormatting>
  <conditionalFormatting sqref="U35">
    <cfRule type="cellIs" dxfId="45" priority="55" stopIfTrue="1" operator="greaterThanOrEqual">
      <formula>$K$35</formula>
    </cfRule>
    <cfRule type="cellIs" dxfId="44" priority="56" stopIfTrue="1" operator="lessThan">
      <formula>$K$35</formula>
    </cfRule>
  </conditionalFormatting>
  <conditionalFormatting sqref="U36">
    <cfRule type="cellIs" dxfId="43" priority="57" stopIfTrue="1" operator="greaterThanOrEqual">
      <formula>$K$36</formula>
    </cfRule>
    <cfRule type="cellIs" dxfId="42" priority="58" stopIfTrue="1" operator="lessThan">
      <formula>$K$36</formula>
    </cfRule>
  </conditionalFormatting>
  <conditionalFormatting sqref="U18">
    <cfRule type="cellIs" dxfId="41" priority="59" stopIfTrue="1" operator="greaterThanOrEqual">
      <formula>$K$18</formula>
    </cfRule>
    <cfRule type="cellIs" dxfId="40" priority="60" stopIfTrue="1" operator="lessThan">
      <formula>$K$18</formula>
    </cfRule>
  </conditionalFormatting>
  <dataValidations count="2">
    <dataValidation type="list" allowBlank="1" showInputMessage="1" showErrorMessage="1" sqref="C12:K12" xr:uid="{00000000-0002-0000-0000-000000000000}">
      <formula1>"下記の労働者に支払った賃金等は、下限総額（基準額）を超えていることを確認しました。"</formula1>
    </dataValidation>
    <dataValidation type="list" allowBlank="1" showInputMessage="1" showErrorMessage="1" sqref="C17:C36" xr:uid="{00000000-0002-0000-0000-000001000000}">
      <formula1>$Z$16:$Z$67</formula1>
    </dataValidation>
  </dataValidations>
  <pageMargins left="0.47244094488188981" right="0.47244094488188981" top="0.39370078740157483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B5B2-9588-48EE-AB19-8C6D0F5B9AD2}">
  <dimension ref="A1:AA69"/>
  <sheetViews>
    <sheetView topLeftCell="A10" workbookViewId="0">
      <selection activeCell="K19" sqref="K19"/>
    </sheetView>
  </sheetViews>
  <sheetFormatPr defaultRowHeight="14.25" x14ac:dyDescent="0.15"/>
  <cols>
    <col min="1" max="1" width="4.125" style="61" customWidth="1"/>
    <col min="2" max="2" width="24.875" style="61" customWidth="1"/>
    <col min="3" max="5" width="14.625" style="61" customWidth="1"/>
    <col min="6" max="8" width="11" style="61" customWidth="1"/>
    <col min="9" max="9" width="14.625" style="61" customWidth="1"/>
    <col min="10" max="10" width="11" style="61" customWidth="1"/>
    <col min="11" max="11" width="15.375" style="61" customWidth="1"/>
    <col min="12" max="12" width="11" style="67" customWidth="1"/>
    <col min="13" max="13" width="11" style="5" bestFit="1" customWidth="1"/>
    <col min="14" max="14" width="10.875" style="5" customWidth="1"/>
    <col min="15" max="15" width="10.625" style="5" bestFit="1" customWidth="1"/>
    <col min="16" max="16" width="10.625" style="5" customWidth="1"/>
    <col min="17" max="17" width="11.5" style="5" bestFit="1" customWidth="1"/>
    <col min="18" max="20" width="11.25" style="5" customWidth="1"/>
    <col min="21" max="21" width="10.875" style="5" bestFit="1" customWidth="1"/>
    <col min="22" max="24" width="9" style="31"/>
    <col min="25" max="25" width="4.625" style="6" bestFit="1" customWidth="1"/>
    <col min="26" max="26" width="17.125" style="6" bestFit="1" customWidth="1"/>
    <col min="27" max="27" width="17.25" style="7" bestFit="1" customWidth="1"/>
  </cols>
  <sheetData>
    <row r="1" spans="1:26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"/>
      <c r="V1" s="5"/>
      <c r="W1" s="5"/>
      <c r="X1" s="5"/>
    </row>
    <row r="2" spans="1:26" ht="17.25" x14ac:dyDescent="0.15">
      <c r="A2" s="1"/>
      <c r="B2" s="75"/>
      <c r="C2" s="2"/>
      <c r="D2" s="2"/>
      <c r="E2" s="2"/>
      <c r="F2" s="2"/>
      <c r="G2" s="2"/>
      <c r="H2" s="2"/>
      <c r="I2" s="2"/>
      <c r="J2" s="2"/>
      <c r="K2" s="3"/>
      <c r="L2" s="5"/>
      <c r="V2" s="5"/>
      <c r="W2" s="5"/>
      <c r="X2" s="5"/>
    </row>
    <row r="3" spans="1:26" ht="15" thickBot="1" x14ac:dyDescent="0.2">
      <c r="A3" s="2"/>
      <c r="B3" s="76" t="s">
        <v>106</v>
      </c>
      <c r="C3" s="2"/>
      <c r="D3" s="2"/>
      <c r="E3" s="2"/>
      <c r="F3" s="2"/>
      <c r="G3" s="2"/>
      <c r="H3" s="2"/>
      <c r="I3" s="2"/>
      <c r="J3" s="2"/>
      <c r="K3" s="2"/>
      <c r="L3" s="5"/>
      <c r="V3" s="5"/>
      <c r="W3" s="5"/>
      <c r="X3" s="5"/>
    </row>
    <row r="4" spans="1:26" ht="15.75" thickTop="1" thickBot="1" x14ac:dyDescent="0.2">
      <c r="A4" s="167" t="s">
        <v>1</v>
      </c>
      <c r="B4" s="190"/>
      <c r="C4" s="191" t="s">
        <v>125</v>
      </c>
      <c r="D4" s="192"/>
      <c r="E4" s="193"/>
      <c r="F4" s="194" t="s">
        <v>2</v>
      </c>
      <c r="G4" s="190"/>
      <c r="H4" s="190"/>
      <c r="I4" s="195">
        <v>44783</v>
      </c>
      <c r="J4" s="196"/>
      <c r="K4" s="197"/>
      <c r="L4" s="5"/>
      <c r="V4" s="5"/>
      <c r="W4" s="5"/>
      <c r="X4" s="5"/>
    </row>
    <row r="5" spans="1:26" ht="15.75" thickTop="1" thickBot="1" x14ac:dyDescent="0.2">
      <c r="A5" s="167" t="s">
        <v>3</v>
      </c>
      <c r="B5" s="190"/>
      <c r="C5" s="198" t="s">
        <v>107</v>
      </c>
      <c r="D5" s="192"/>
      <c r="E5" s="193"/>
      <c r="F5" s="199" t="s">
        <v>4</v>
      </c>
      <c r="G5" s="190"/>
      <c r="H5" s="190"/>
      <c r="I5" s="195">
        <v>44783</v>
      </c>
      <c r="J5" s="196"/>
      <c r="K5" s="197"/>
      <c r="L5" s="5"/>
      <c r="V5" s="5"/>
      <c r="W5" s="5"/>
      <c r="X5" s="5"/>
    </row>
    <row r="6" spans="1:26" ht="15.75" thickTop="1" thickBot="1" x14ac:dyDescent="0.2">
      <c r="A6" s="167" t="s">
        <v>5</v>
      </c>
      <c r="B6" s="190"/>
      <c r="C6" s="77">
        <v>44732</v>
      </c>
      <c r="D6" s="78" t="s">
        <v>6</v>
      </c>
      <c r="E6" s="77">
        <v>45361</v>
      </c>
      <c r="F6" s="199" t="s">
        <v>7</v>
      </c>
      <c r="G6" s="190"/>
      <c r="H6" s="190"/>
      <c r="I6" s="77">
        <v>44743</v>
      </c>
      <c r="J6" s="78" t="s">
        <v>6</v>
      </c>
      <c r="K6" s="77">
        <v>44773</v>
      </c>
      <c r="L6" s="5"/>
      <c r="N6" s="134"/>
      <c r="V6" s="5"/>
      <c r="W6" s="5"/>
      <c r="X6" s="5"/>
    </row>
    <row r="7" spans="1:26" ht="15.75" thickTop="1" thickBot="1" x14ac:dyDescent="0.2">
      <c r="A7" s="200" t="s">
        <v>8</v>
      </c>
      <c r="B7" s="201"/>
      <c r="C7" s="187" t="s">
        <v>108</v>
      </c>
      <c r="D7" s="192"/>
      <c r="E7" s="193"/>
      <c r="F7" s="199" t="s">
        <v>9</v>
      </c>
      <c r="G7" s="190"/>
      <c r="H7" s="190"/>
      <c r="I7" s="187" t="s">
        <v>109</v>
      </c>
      <c r="J7" s="188"/>
      <c r="K7" s="189"/>
      <c r="L7" s="5"/>
      <c r="N7" s="134"/>
      <c r="V7" s="5"/>
      <c r="W7" s="5"/>
      <c r="X7" s="5"/>
    </row>
    <row r="8" spans="1:26" ht="15.75" thickTop="1" thickBot="1" x14ac:dyDescent="0.2">
      <c r="A8" s="202" t="s">
        <v>10</v>
      </c>
      <c r="B8" s="203"/>
      <c r="C8" s="187" t="s">
        <v>110</v>
      </c>
      <c r="D8" s="192"/>
      <c r="E8" s="193"/>
      <c r="F8" s="194" t="s">
        <v>11</v>
      </c>
      <c r="G8" s="190"/>
      <c r="H8" s="190"/>
      <c r="I8" s="204" t="s">
        <v>111</v>
      </c>
      <c r="J8" s="188"/>
      <c r="K8" s="189"/>
      <c r="L8" s="5"/>
      <c r="N8" s="134"/>
      <c r="V8" s="5"/>
      <c r="W8" s="5"/>
      <c r="X8" s="5"/>
    </row>
    <row r="9" spans="1:26" ht="15.75" thickTop="1" thickBot="1" x14ac:dyDescent="0.2">
      <c r="A9" s="167" t="s">
        <v>12</v>
      </c>
      <c r="B9" s="190"/>
      <c r="C9" s="187" t="s">
        <v>112</v>
      </c>
      <c r="D9" s="192"/>
      <c r="E9" s="193"/>
      <c r="F9" s="199" t="s">
        <v>13</v>
      </c>
      <c r="G9" s="190"/>
      <c r="H9" s="190"/>
      <c r="I9" s="204" t="s">
        <v>113</v>
      </c>
      <c r="J9" s="188"/>
      <c r="K9" s="189"/>
      <c r="L9" s="5"/>
      <c r="V9" s="5"/>
      <c r="W9" s="5"/>
      <c r="X9" s="5"/>
    </row>
    <row r="10" spans="1:26" ht="15.75" thickTop="1" thickBot="1" x14ac:dyDescent="0.2">
      <c r="A10" s="14"/>
      <c r="B10" s="15"/>
      <c r="C10" s="79" t="s">
        <v>14</v>
      </c>
      <c r="D10" s="80" t="s">
        <v>15</v>
      </c>
      <c r="E10" s="81" t="s">
        <v>16</v>
      </c>
      <c r="F10" s="167" t="s">
        <v>17</v>
      </c>
      <c r="G10" s="190"/>
      <c r="H10" s="190"/>
      <c r="I10" s="77">
        <v>44743</v>
      </c>
      <c r="J10" s="78" t="s">
        <v>6</v>
      </c>
      <c r="K10" s="77">
        <v>45005</v>
      </c>
      <c r="L10" s="5"/>
      <c r="V10" s="5"/>
      <c r="W10" s="5"/>
      <c r="X10" s="5"/>
    </row>
    <row r="11" spans="1:26" ht="15.75" thickTop="1" thickBot="1" x14ac:dyDescent="0.2">
      <c r="A11" s="167" t="s">
        <v>18</v>
      </c>
      <c r="B11" s="205"/>
      <c r="C11" s="82">
        <f>IF(C6="","",DATE(YEAR($C$6),MONTH($C$6),1))</f>
        <v>44713</v>
      </c>
      <c r="D11" s="83">
        <f>IF(C6="","",DATE(YEAR(C6),MONTH(C6)+(DATEDIF(C6,E6,"M"))/2+1,0))</f>
        <v>45046</v>
      </c>
      <c r="E11" s="84">
        <f>IF(C6="","",DATE(YEAR(D11),MONTH(D11)+2,10))</f>
        <v>45087</v>
      </c>
      <c r="F11" s="167" t="s">
        <v>19</v>
      </c>
      <c r="G11" s="190"/>
      <c r="H11" s="190"/>
      <c r="I11" s="187" t="s">
        <v>114</v>
      </c>
      <c r="J11" s="206"/>
      <c r="K11" s="207"/>
      <c r="L11" s="174"/>
      <c r="M11" s="173"/>
      <c r="N11" s="173"/>
      <c r="O11" s="173"/>
      <c r="P11" s="173"/>
      <c r="Q11" s="173"/>
      <c r="R11" s="173"/>
      <c r="S11" s="173"/>
      <c r="T11" s="173"/>
      <c r="U11" s="173"/>
      <c r="V11" s="5"/>
      <c r="W11" s="5"/>
      <c r="X11" s="5"/>
    </row>
    <row r="12" spans="1:26" ht="15.75" thickTop="1" thickBot="1" x14ac:dyDescent="0.2">
      <c r="A12" s="167" t="s">
        <v>20</v>
      </c>
      <c r="B12" s="205"/>
      <c r="C12" s="85">
        <f>IF(D11="","",DATE(YEAR($D$11),MONTH($D$11)+1,1))</f>
        <v>45047</v>
      </c>
      <c r="D12" s="86">
        <f>IF(C6="","",DATE(YEAR(E6),MONTH(E6)+1,0))</f>
        <v>45382</v>
      </c>
      <c r="E12" s="87">
        <f>IF(C6="","",DATE(YEAR(E6),MONTH(E6)+2,10))</f>
        <v>45422</v>
      </c>
      <c r="F12" s="185" t="s">
        <v>21</v>
      </c>
      <c r="G12" s="208"/>
      <c r="H12" s="208"/>
      <c r="I12" s="187" t="s">
        <v>115</v>
      </c>
      <c r="J12" s="206"/>
      <c r="K12" s="207"/>
      <c r="L12" s="174"/>
      <c r="M12" s="173"/>
      <c r="N12" s="173"/>
      <c r="O12" s="173"/>
      <c r="P12" s="173"/>
      <c r="Q12" s="173"/>
      <c r="R12" s="173"/>
      <c r="S12" s="173"/>
      <c r="T12" s="173"/>
      <c r="U12" s="173"/>
      <c r="V12" s="5"/>
      <c r="W12" s="5"/>
      <c r="X12" s="5"/>
    </row>
    <row r="13" spans="1:26" ht="15.75" thickTop="1" thickBot="1" x14ac:dyDescent="0.2">
      <c r="A13" s="202" t="s">
        <v>22</v>
      </c>
      <c r="B13" s="209"/>
      <c r="C13" s="210" t="s">
        <v>116</v>
      </c>
      <c r="D13" s="211"/>
      <c r="E13" s="211"/>
      <c r="F13" s="211"/>
      <c r="G13" s="211"/>
      <c r="H13" s="211"/>
      <c r="I13" s="211"/>
      <c r="J13" s="211"/>
      <c r="K13" s="212"/>
      <c r="L13" s="174"/>
      <c r="M13" s="173"/>
      <c r="N13" s="173"/>
      <c r="O13" s="173"/>
      <c r="P13" s="173"/>
      <c r="Q13" s="173"/>
      <c r="R13" s="173"/>
      <c r="S13" s="173"/>
      <c r="T13" s="173"/>
      <c r="U13" s="173"/>
      <c r="V13" s="5"/>
      <c r="W13" s="5"/>
      <c r="X13" s="5"/>
    </row>
    <row r="14" spans="1:26" ht="15" thickTop="1" x14ac:dyDescent="0.15">
      <c r="A14" s="88"/>
      <c r="B14" s="89"/>
      <c r="C14" s="89"/>
      <c r="D14" s="90"/>
      <c r="E14" s="90"/>
      <c r="F14" s="90"/>
      <c r="G14" s="90"/>
      <c r="H14" s="90"/>
      <c r="I14" s="90"/>
      <c r="J14" s="90"/>
      <c r="K14" s="90"/>
      <c r="L14" s="174"/>
      <c r="M14" s="173"/>
      <c r="N14" s="173"/>
      <c r="O14" s="173"/>
      <c r="P14" s="173"/>
      <c r="Q14" s="173"/>
      <c r="R14" s="173"/>
      <c r="S14" s="173"/>
      <c r="T14" s="173"/>
      <c r="U14" s="173"/>
      <c r="V14" s="5"/>
      <c r="W14" s="5"/>
      <c r="X14" s="5"/>
    </row>
    <row r="15" spans="1:26" ht="15" thickBot="1" x14ac:dyDescent="0.2">
      <c r="A15" s="22"/>
      <c r="B15" s="23"/>
      <c r="C15" s="24"/>
      <c r="D15" s="25"/>
      <c r="E15" s="25"/>
      <c r="F15" s="26"/>
      <c r="G15" s="26"/>
      <c r="H15" s="26"/>
      <c r="I15" s="27"/>
      <c r="J15" s="27"/>
      <c r="K15" s="27"/>
      <c r="L15" s="174"/>
      <c r="M15" s="173"/>
      <c r="N15" s="173"/>
      <c r="O15" s="173"/>
      <c r="P15" s="173"/>
      <c r="Q15" s="173"/>
      <c r="R15" s="173"/>
      <c r="S15" s="173"/>
      <c r="T15" s="173"/>
      <c r="U15" s="173"/>
      <c r="V15" s="5"/>
      <c r="W15" s="5"/>
      <c r="X15" s="5"/>
    </row>
    <row r="16" spans="1:26" ht="27.75" thickTop="1" x14ac:dyDescent="0.15">
      <c r="A16" s="213" t="s">
        <v>23</v>
      </c>
      <c r="B16" s="215" t="s">
        <v>24</v>
      </c>
      <c r="C16" s="215" t="s">
        <v>25</v>
      </c>
      <c r="D16" s="91" t="s">
        <v>26</v>
      </c>
      <c r="E16" s="92" t="s">
        <v>27</v>
      </c>
      <c r="F16" s="217" t="s">
        <v>117</v>
      </c>
      <c r="G16" s="218"/>
      <c r="H16" s="218"/>
      <c r="I16" s="219"/>
      <c r="J16" s="141" t="s">
        <v>123</v>
      </c>
      <c r="K16" s="138" t="s">
        <v>29</v>
      </c>
      <c r="L16" s="220" t="s">
        <v>30</v>
      </c>
      <c r="M16" s="227" t="s">
        <v>31</v>
      </c>
      <c r="N16" s="228"/>
      <c r="O16" s="228"/>
      <c r="P16" s="228"/>
      <c r="Q16" s="228"/>
      <c r="R16" s="229"/>
      <c r="S16" s="225" t="s">
        <v>32</v>
      </c>
      <c r="T16" s="226"/>
      <c r="U16" s="93"/>
      <c r="Z16" s="6" t="s">
        <v>124</v>
      </c>
    </row>
    <row r="17" spans="1:27" x14ac:dyDescent="0.15">
      <c r="A17" s="214"/>
      <c r="B17" s="216"/>
      <c r="C17" s="216"/>
      <c r="D17" s="94"/>
      <c r="E17" s="95" t="s">
        <v>33</v>
      </c>
      <c r="F17" s="95" t="s">
        <v>33</v>
      </c>
      <c r="G17" s="95" t="s">
        <v>34</v>
      </c>
      <c r="H17" s="95" t="s">
        <v>35</v>
      </c>
      <c r="I17" s="95" t="s">
        <v>36</v>
      </c>
      <c r="J17" s="142"/>
      <c r="K17" s="139"/>
      <c r="L17" s="221"/>
      <c r="M17" s="148" t="s">
        <v>37</v>
      </c>
      <c r="N17" s="149"/>
      <c r="O17" s="150" t="s">
        <v>38</v>
      </c>
      <c r="P17" s="150"/>
      <c r="Q17" s="150" t="s">
        <v>39</v>
      </c>
      <c r="R17" s="150"/>
      <c r="S17" s="151" t="s">
        <v>40</v>
      </c>
      <c r="T17" s="151" t="s">
        <v>41</v>
      </c>
      <c r="U17" s="223" t="s">
        <v>42</v>
      </c>
      <c r="Y17" s="34" t="s">
        <v>23</v>
      </c>
      <c r="Z17" s="35" t="s">
        <v>25</v>
      </c>
      <c r="AA17" s="36" t="s">
        <v>43</v>
      </c>
    </row>
    <row r="18" spans="1:27" ht="15" thickBot="1" x14ac:dyDescent="0.2">
      <c r="A18" s="214"/>
      <c r="B18" s="216"/>
      <c r="C18" s="216"/>
      <c r="D18" s="94" t="s">
        <v>44</v>
      </c>
      <c r="E18" s="94" t="s">
        <v>45</v>
      </c>
      <c r="F18" s="94" t="s">
        <v>46</v>
      </c>
      <c r="G18" s="94" t="s">
        <v>47</v>
      </c>
      <c r="H18" s="96" t="s">
        <v>48</v>
      </c>
      <c r="I18" s="96" t="s">
        <v>49</v>
      </c>
      <c r="J18" s="142"/>
      <c r="K18" s="139" t="s">
        <v>50</v>
      </c>
      <c r="L18" s="222"/>
      <c r="M18" s="39" t="s">
        <v>51</v>
      </c>
      <c r="N18" s="40" t="s">
        <v>52</v>
      </c>
      <c r="O18" s="41" t="s">
        <v>51</v>
      </c>
      <c r="P18" s="40" t="s">
        <v>52</v>
      </c>
      <c r="Q18" s="41" t="s">
        <v>51</v>
      </c>
      <c r="R18" s="40" t="s">
        <v>52</v>
      </c>
      <c r="S18" s="152"/>
      <c r="T18" s="152"/>
      <c r="U18" s="224"/>
      <c r="Y18" s="42">
        <v>1</v>
      </c>
      <c r="Z18" s="43" t="s">
        <v>53</v>
      </c>
      <c r="AA18" s="44">
        <v>2780</v>
      </c>
    </row>
    <row r="19" spans="1:27" ht="18" thickTop="1" x14ac:dyDescent="0.15">
      <c r="A19" s="97">
        <v>1</v>
      </c>
      <c r="B19" s="98" t="s">
        <v>118</v>
      </c>
      <c r="C19" s="99" t="s">
        <v>53</v>
      </c>
      <c r="D19" s="100">
        <f>IF(C19="","",VLOOKUP(C19,Z18:AA69,2,FALSE))</f>
        <v>2780</v>
      </c>
      <c r="E19" s="101">
        <v>160</v>
      </c>
      <c r="F19" s="102">
        <v>120</v>
      </c>
      <c r="G19" s="103">
        <v>15</v>
      </c>
      <c r="H19" s="103">
        <v>0</v>
      </c>
      <c r="I19" s="104">
        <v>0</v>
      </c>
      <c r="J19" s="143">
        <f t="shared" ref="J19:J38" si="0">IF(C19="","",ROUND((F19+G19*1.25+H19*1.35+I19*0.25),0))</f>
        <v>139</v>
      </c>
      <c r="K19" s="140">
        <f>IF(C19="","",ROUND(D19*F19,0)+ROUND(ROUND(D19*1.25,0)*G19,0)+ROUND(ROUND(D19*1.35,0)*H19,0)+ROUND(ROUND(D19*0.25,0)*I19,0))</f>
        <v>385725</v>
      </c>
      <c r="L19" s="105" t="str">
        <f t="shared" ref="L19:L38" si="1">IF(OR(D19="",U19=""),"",IF(U19&gt;=K19,"○","×"))</f>
        <v>○</v>
      </c>
      <c r="M19" s="106">
        <v>410000</v>
      </c>
      <c r="N19" s="53">
        <f t="shared" ref="N19:N38" si="2">M19*F19/E19</f>
        <v>307500</v>
      </c>
      <c r="O19" s="106">
        <v>5000</v>
      </c>
      <c r="P19" s="53">
        <f t="shared" ref="P19:P38" si="3">O19*F19/E19</f>
        <v>3750</v>
      </c>
      <c r="Q19" s="106">
        <v>30000</v>
      </c>
      <c r="R19" s="53">
        <f t="shared" ref="R19:R38" si="4">Q19*F19/E19</f>
        <v>22500</v>
      </c>
      <c r="S19" s="107">
        <v>37500</v>
      </c>
      <c r="T19" s="107">
        <v>20000</v>
      </c>
      <c r="U19" s="108">
        <f t="shared" ref="U19:U38" si="5">N19+P19+R19+S19+T19</f>
        <v>391250</v>
      </c>
      <c r="Y19" s="42">
        <v>2</v>
      </c>
      <c r="Z19" s="43" t="s">
        <v>54</v>
      </c>
      <c r="AA19" s="44">
        <v>2430</v>
      </c>
    </row>
    <row r="20" spans="1:27" ht="17.25" x14ac:dyDescent="0.15">
      <c r="A20" s="97">
        <v>2</v>
      </c>
      <c r="B20" s="109" t="s">
        <v>119</v>
      </c>
      <c r="C20" s="110" t="s">
        <v>54</v>
      </c>
      <c r="D20" s="100">
        <f>IF(C20="","",VLOOKUP(C20,Z18:AA69,2,FALSE))</f>
        <v>2430</v>
      </c>
      <c r="E20" s="111">
        <v>160</v>
      </c>
      <c r="F20" s="112">
        <v>160</v>
      </c>
      <c r="G20" s="106">
        <v>0</v>
      </c>
      <c r="H20" s="106">
        <v>0</v>
      </c>
      <c r="I20" s="113">
        <v>0</v>
      </c>
      <c r="J20" s="143">
        <f t="shared" si="0"/>
        <v>160</v>
      </c>
      <c r="K20" s="140">
        <f t="shared" ref="K20:K38" si="6">IF(C20="","",ROUND(D20*F20,0)+ROUND(ROUND(D20*1.25,0)*G20,0)+ROUND(ROUND(D20*1.35,0)*H20,0)+ROUND(ROUND(D20*0.25,0)*I20,0))</f>
        <v>388800</v>
      </c>
      <c r="L20" s="105" t="str">
        <f t="shared" si="1"/>
        <v>○</v>
      </c>
      <c r="M20" s="106">
        <v>320000</v>
      </c>
      <c r="N20" s="57">
        <f t="shared" si="2"/>
        <v>320000</v>
      </c>
      <c r="O20" s="106">
        <v>25000</v>
      </c>
      <c r="P20" s="57">
        <f t="shared" si="3"/>
        <v>25000</v>
      </c>
      <c r="Q20" s="106">
        <v>30000</v>
      </c>
      <c r="R20" s="57">
        <f t="shared" si="4"/>
        <v>30000</v>
      </c>
      <c r="S20" s="114"/>
      <c r="T20" s="114">
        <v>20000</v>
      </c>
      <c r="U20" s="108">
        <f t="shared" si="5"/>
        <v>395000</v>
      </c>
      <c r="Y20" s="42">
        <v>3</v>
      </c>
      <c r="Z20" s="43" t="s">
        <v>55</v>
      </c>
      <c r="AA20" s="44">
        <v>1755</v>
      </c>
    </row>
    <row r="21" spans="1:27" ht="17.25" x14ac:dyDescent="0.15">
      <c r="A21" s="97">
        <v>3</v>
      </c>
      <c r="B21" s="109" t="s">
        <v>120</v>
      </c>
      <c r="C21" s="110" t="s">
        <v>55</v>
      </c>
      <c r="D21" s="100">
        <f>IF(C21="","",VLOOKUP(C21,Z18:AA69,2,FALSE))</f>
        <v>1755</v>
      </c>
      <c r="E21" s="111">
        <v>160</v>
      </c>
      <c r="F21" s="112">
        <v>100</v>
      </c>
      <c r="G21" s="106">
        <v>0</v>
      </c>
      <c r="H21" s="106">
        <v>0</v>
      </c>
      <c r="I21" s="113">
        <v>0</v>
      </c>
      <c r="J21" s="143">
        <f t="shared" si="0"/>
        <v>100</v>
      </c>
      <c r="K21" s="140">
        <f t="shared" si="6"/>
        <v>175500</v>
      </c>
      <c r="L21" s="105" t="str">
        <f t="shared" si="1"/>
        <v>○</v>
      </c>
      <c r="M21" s="106">
        <v>250000</v>
      </c>
      <c r="N21" s="53">
        <f t="shared" si="2"/>
        <v>156250</v>
      </c>
      <c r="O21" s="106"/>
      <c r="P21" s="53">
        <f t="shared" si="3"/>
        <v>0</v>
      </c>
      <c r="Q21" s="106">
        <v>20000</v>
      </c>
      <c r="R21" s="53">
        <f t="shared" si="4"/>
        <v>12500</v>
      </c>
      <c r="S21" s="107"/>
      <c r="T21" s="107">
        <v>8000</v>
      </c>
      <c r="U21" s="108">
        <f t="shared" si="5"/>
        <v>176750</v>
      </c>
      <c r="Y21" s="42">
        <v>4</v>
      </c>
      <c r="Z21" s="43" t="s">
        <v>56</v>
      </c>
      <c r="AA21" s="44">
        <v>2430</v>
      </c>
    </row>
    <row r="22" spans="1:27" ht="17.25" x14ac:dyDescent="0.15">
      <c r="A22" s="97">
        <v>4</v>
      </c>
      <c r="B22" s="109" t="s">
        <v>121</v>
      </c>
      <c r="C22" s="110" t="s">
        <v>87</v>
      </c>
      <c r="D22" s="100">
        <f>IF(C22="","",VLOOKUP(C22,Z18:AA69,2,FALSE))</f>
        <v>2880</v>
      </c>
      <c r="E22" s="111">
        <v>160</v>
      </c>
      <c r="F22" s="112">
        <v>100</v>
      </c>
      <c r="G22" s="106">
        <v>0</v>
      </c>
      <c r="H22" s="106">
        <v>0</v>
      </c>
      <c r="I22" s="113">
        <v>0</v>
      </c>
      <c r="J22" s="143">
        <f t="shared" si="0"/>
        <v>100</v>
      </c>
      <c r="K22" s="140">
        <f t="shared" si="6"/>
        <v>288000</v>
      </c>
      <c r="L22" s="105" t="str">
        <f t="shared" si="1"/>
        <v>○</v>
      </c>
      <c r="M22" s="106">
        <v>380000</v>
      </c>
      <c r="N22" s="57">
        <f t="shared" si="2"/>
        <v>237500</v>
      </c>
      <c r="O22" s="106">
        <v>25000</v>
      </c>
      <c r="P22" s="57">
        <f t="shared" si="3"/>
        <v>15625</v>
      </c>
      <c r="Q22" s="106">
        <v>40000</v>
      </c>
      <c r="R22" s="57">
        <f t="shared" si="4"/>
        <v>25000</v>
      </c>
      <c r="S22" s="114"/>
      <c r="T22" s="114">
        <v>10000</v>
      </c>
      <c r="U22" s="108">
        <f t="shared" si="5"/>
        <v>288125</v>
      </c>
      <c r="Y22" s="42">
        <v>5</v>
      </c>
      <c r="Z22" s="43" t="s">
        <v>57</v>
      </c>
      <c r="AA22" s="44">
        <v>3050</v>
      </c>
    </row>
    <row r="23" spans="1:27" ht="17.25" x14ac:dyDescent="0.15">
      <c r="A23" s="97">
        <v>5</v>
      </c>
      <c r="B23" s="115"/>
      <c r="C23" s="116"/>
      <c r="D23" s="100" t="str">
        <f>IF(C23="","",VLOOKUP(C23,Z18:AA69,2,FALSE))</f>
        <v/>
      </c>
      <c r="E23" s="117"/>
      <c r="F23" s="118"/>
      <c r="G23" s="59"/>
      <c r="H23" s="59"/>
      <c r="I23" s="119"/>
      <c r="J23" s="143" t="str">
        <f t="shared" si="0"/>
        <v/>
      </c>
      <c r="K23" s="140" t="str">
        <f t="shared" si="6"/>
        <v/>
      </c>
      <c r="L23" s="105" t="e">
        <f t="shared" si="1"/>
        <v>#DIV/0!</v>
      </c>
      <c r="M23" s="52"/>
      <c r="N23" s="53" t="e">
        <f t="shared" si="2"/>
        <v>#DIV/0!</v>
      </c>
      <c r="O23" s="52"/>
      <c r="P23" s="53" t="e">
        <f t="shared" si="3"/>
        <v>#DIV/0!</v>
      </c>
      <c r="Q23" s="52"/>
      <c r="R23" s="53" t="e">
        <f t="shared" si="4"/>
        <v>#DIV/0!</v>
      </c>
      <c r="S23" s="54"/>
      <c r="T23" s="54"/>
      <c r="U23" s="108" t="e">
        <f t="shared" si="5"/>
        <v>#DIV/0!</v>
      </c>
      <c r="Y23" s="42">
        <v>6</v>
      </c>
      <c r="Z23" s="43" t="s">
        <v>58</v>
      </c>
      <c r="AA23" s="44">
        <v>3140</v>
      </c>
    </row>
    <row r="24" spans="1:27" ht="17.25" x14ac:dyDescent="0.15">
      <c r="A24" s="97">
        <v>6</v>
      </c>
      <c r="B24" s="115"/>
      <c r="C24" s="116"/>
      <c r="D24" s="100" t="str">
        <f>IF(C24="","",VLOOKUP(C24,Z18:AA69,2,FALSE))</f>
        <v/>
      </c>
      <c r="E24" s="117"/>
      <c r="F24" s="56"/>
      <c r="G24" s="52"/>
      <c r="H24" s="52"/>
      <c r="I24" s="120"/>
      <c r="J24" s="143" t="str">
        <f t="shared" si="0"/>
        <v/>
      </c>
      <c r="K24" s="140" t="str">
        <f t="shared" si="6"/>
        <v/>
      </c>
      <c r="L24" s="105" t="e">
        <f t="shared" si="1"/>
        <v>#DIV/0!</v>
      </c>
      <c r="M24" s="52"/>
      <c r="N24" s="57" t="e">
        <f t="shared" si="2"/>
        <v>#DIV/0!</v>
      </c>
      <c r="O24" s="52"/>
      <c r="P24" s="57" t="e">
        <f t="shared" si="3"/>
        <v>#DIV/0!</v>
      </c>
      <c r="Q24" s="52"/>
      <c r="R24" s="57" t="e">
        <f t="shared" si="4"/>
        <v>#DIV/0!</v>
      </c>
      <c r="S24" s="58"/>
      <c r="T24" s="58"/>
      <c r="U24" s="108" t="e">
        <f t="shared" si="5"/>
        <v>#DIV/0!</v>
      </c>
      <c r="Y24" s="42">
        <v>7</v>
      </c>
      <c r="Z24" s="43" t="s">
        <v>59</v>
      </c>
      <c r="AA24" s="44">
        <v>3072</v>
      </c>
    </row>
    <row r="25" spans="1:27" ht="17.25" x14ac:dyDescent="0.15">
      <c r="A25" s="97">
        <v>7</v>
      </c>
      <c r="B25" s="115"/>
      <c r="C25" s="116"/>
      <c r="D25" s="100" t="str">
        <f>IF(C25="","",VLOOKUP(C25,Z18:AA69,2,FALSE))</f>
        <v/>
      </c>
      <c r="E25" s="117"/>
      <c r="F25" s="118"/>
      <c r="G25" s="59"/>
      <c r="H25" s="59"/>
      <c r="I25" s="119"/>
      <c r="J25" s="143" t="str">
        <f t="shared" si="0"/>
        <v/>
      </c>
      <c r="K25" s="140" t="str">
        <f t="shared" si="6"/>
        <v/>
      </c>
      <c r="L25" s="105" t="e">
        <f t="shared" si="1"/>
        <v>#DIV/0!</v>
      </c>
      <c r="M25" s="52"/>
      <c r="N25" s="53" t="e">
        <f t="shared" si="2"/>
        <v>#DIV/0!</v>
      </c>
      <c r="O25" s="52"/>
      <c r="P25" s="53" t="e">
        <f t="shared" si="3"/>
        <v>#DIV/0!</v>
      </c>
      <c r="Q25" s="52"/>
      <c r="R25" s="53" t="e">
        <f t="shared" si="4"/>
        <v>#DIV/0!</v>
      </c>
      <c r="S25" s="54"/>
      <c r="T25" s="54"/>
      <c r="U25" s="108" t="e">
        <f t="shared" si="5"/>
        <v>#DIV/0!</v>
      </c>
      <c r="Y25" s="42">
        <v>8</v>
      </c>
      <c r="Z25" s="43" t="s">
        <v>60</v>
      </c>
      <c r="AA25" s="44">
        <v>2847</v>
      </c>
    </row>
    <row r="26" spans="1:27" ht="17.25" x14ac:dyDescent="0.15">
      <c r="A26" s="97">
        <v>8</v>
      </c>
      <c r="B26" s="115"/>
      <c r="C26" s="116"/>
      <c r="D26" s="100" t="str">
        <f>IF(C26="","",VLOOKUP(C26,Z18:AA69,2,FALSE))</f>
        <v/>
      </c>
      <c r="E26" s="117"/>
      <c r="F26" s="56"/>
      <c r="G26" s="52"/>
      <c r="H26" s="52"/>
      <c r="I26" s="120"/>
      <c r="J26" s="143" t="str">
        <f t="shared" si="0"/>
        <v/>
      </c>
      <c r="K26" s="140" t="str">
        <f t="shared" si="6"/>
        <v/>
      </c>
      <c r="L26" s="105" t="e">
        <f t="shared" si="1"/>
        <v>#DIV/0!</v>
      </c>
      <c r="M26" s="52"/>
      <c r="N26" s="57" t="e">
        <f t="shared" si="2"/>
        <v>#DIV/0!</v>
      </c>
      <c r="O26" s="52"/>
      <c r="P26" s="57" t="e">
        <f t="shared" si="3"/>
        <v>#DIV/0!</v>
      </c>
      <c r="Q26" s="52"/>
      <c r="R26" s="57" t="e">
        <f t="shared" si="4"/>
        <v>#DIV/0!</v>
      </c>
      <c r="S26" s="58"/>
      <c r="T26" s="58"/>
      <c r="U26" s="108" t="e">
        <f t="shared" si="5"/>
        <v>#DIV/0!</v>
      </c>
      <c r="Y26" s="42">
        <v>9</v>
      </c>
      <c r="Z26" s="43" t="s">
        <v>61</v>
      </c>
      <c r="AA26" s="44">
        <v>2892</v>
      </c>
    </row>
    <row r="27" spans="1:27" ht="17.25" x14ac:dyDescent="0.15">
      <c r="A27" s="97">
        <v>9</v>
      </c>
      <c r="B27" s="115"/>
      <c r="C27" s="116"/>
      <c r="D27" s="100" t="str">
        <f>IF(C27="","",VLOOKUP(C27,Z18:AA69,2,FALSE))</f>
        <v/>
      </c>
      <c r="E27" s="117"/>
      <c r="F27" s="118"/>
      <c r="G27" s="59"/>
      <c r="H27" s="59"/>
      <c r="I27" s="119"/>
      <c r="J27" s="143" t="str">
        <f t="shared" si="0"/>
        <v/>
      </c>
      <c r="K27" s="140" t="str">
        <f t="shared" si="6"/>
        <v/>
      </c>
      <c r="L27" s="105" t="e">
        <f t="shared" si="1"/>
        <v>#DIV/0!</v>
      </c>
      <c r="M27" s="52"/>
      <c r="N27" s="53" t="e">
        <f t="shared" si="2"/>
        <v>#DIV/0!</v>
      </c>
      <c r="O27" s="52"/>
      <c r="P27" s="53" t="e">
        <f t="shared" si="3"/>
        <v>#DIV/0!</v>
      </c>
      <c r="Q27" s="52"/>
      <c r="R27" s="53" t="e">
        <f t="shared" si="4"/>
        <v>#DIV/0!</v>
      </c>
      <c r="S27" s="54"/>
      <c r="T27" s="54"/>
      <c r="U27" s="108" t="e">
        <f t="shared" si="5"/>
        <v>#DIV/0!</v>
      </c>
      <c r="Y27" s="42">
        <v>10</v>
      </c>
      <c r="Z27" s="43" t="s">
        <v>62</v>
      </c>
      <c r="AA27" s="44">
        <v>3105</v>
      </c>
    </row>
    <row r="28" spans="1:27" ht="17.25" x14ac:dyDescent="0.15">
      <c r="A28" s="97">
        <v>10</v>
      </c>
      <c r="B28" s="115"/>
      <c r="C28" s="116"/>
      <c r="D28" s="100" t="str">
        <f>IF(C28="","",VLOOKUP(C28,Z18:AA69,2,FALSE))</f>
        <v/>
      </c>
      <c r="E28" s="117"/>
      <c r="F28" s="56"/>
      <c r="G28" s="52"/>
      <c r="H28" s="52"/>
      <c r="I28" s="120"/>
      <c r="J28" s="143" t="str">
        <f t="shared" si="0"/>
        <v/>
      </c>
      <c r="K28" s="140" t="str">
        <f t="shared" si="6"/>
        <v/>
      </c>
      <c r="L28" s="105" t="e">
        <f t="shared" si="1"/>
        <v>#DIV/0!</v>
      </c>
      <c r="M28" s="52"/>
      <c r="N28" s="57" t="e">
        <f t="shared" si="2"/>
        <v>#DIV/0!</v>
      </c>
      <c r="O28" s="52"/>
      <c r="P28" s="57" t="e">
        <f t="shared" si="3"/>
        <v>#DIV/0!</v>
      </c>
      <c r="Q28" s="52"/>
      <c r="R28" s="57" t="e">
        <f t="shared" si="4"/>
        <v>#DIV/0!</v>
      </c>
      <c r="S28" s="58"/>
      <c r="T28" s="58"/>
      <c r="U28" s="108" t="e">
        <f t="shared" si="5"/>
        <v>#DIV/0!</v>
      </c>
      <c r="Y28" s="42">
        <v>11</v>
      </c>
      <c r="Z28" s="43" t="s">
        <v>63</v>
      </c>
      <c r="AA28" s="44">
        <v>2892</v>
      </c>
    </row>
    <row r="29" spans="1:27" ht="17.25" x14ac:dyDescent="0.15">
      <c r="A29" s="97">
        <v>11</v>
      </c>
      <c r="B29" s="115"/>
      <c r="C29" s="116"/>
      <c r="D29" s="100" t="str">
        <f>IF(C29="","",VLOOKUP(C29,Z18:AA69,2,FALSE))</f>
        <v/>
      </c>
      <c r="E29" s="117"/>
      <c r="F29" s="118"/>
      <c r="G29" s="59"/>
      <c r="H29" s="59"/>
      <c r="I29" s="119"/>
      <c r="J29" s="143" t="str">
        <f t="shared" si="0"/>
        <v/>
      </c>
      <c r="K29" s="140" t="str">
        <f t="shared" si="6"/>
        <v/>
      </c>
      <c r="L29" s="105" t="e">
        <f t="shared" si="1"/>
        <v>#DIV/0!</v>
      </c>
      <c r="M29" s="52"/>
      <c r="N29" s="53" t="e">
        <f t="shared" si="2"/>
        <v>#DIV/0!</v>
      </c>
      <c r="O29" s="52"/>
      <c r="P29" s="53" t="e">
        <f t="shared" si="3"/>
        <v>#DIV/0!</v>
      </c>
      <c r="Q29" s="52"/>
      <c r="R29" s="53" t="e">
        <f t="shared" si="4"/>
        <v>#DIV/0!</v>
      </c>
      <c r="S29" s="54"/>
      <c r="T29" s="54"/>
      <c r="U29" s="108" t="e">
        <f t="shared" si="5"/>
        <v>#DIV/0!</v>
      </c>
      <c r="Y29" s="42">
        <v>12</v>
      </c>
      <c r="Z29" s="43" t="s">
        <v>64</v>
      </c>
      <c r="AA29" s="44">
        <v>3285</v>
      </c>
    </row>
    <row r="30" spans="1:27" ht="17.25" x14ac:dyDescent="0.15">
      <c r="A30" s="97">
        <v>12</v>
      </c>
      <c r="B30" s="115"/>
      <c r="C30" s="116"/>
      <c r="D30" s="100" t="str">
        <f>IF(C30="","",VLOOKUP(C30,Z18:AA69,2,FALSE))</f>
        <v/>
      </c>
      <c r="E30" s="117"/>
      <c r="F30" s="56"/>
      <c r="G30" s="52"/>
      <c r="H30" s="52"/>
      <c r="I30" s="120"/>
      <c r="J30" s="143" t="str">
        <f t="shared" si="0"/>
        <v/>
      </c>
      <c r="K30" s="140" t="str">
        <f t="shared" si="6"/>
        <v/>
      </c>
      <c r="L30" s="105" t="e">
        <f t="shared" si="1"/>
        <v>#DIV/0!</v>
      </c>
      <c r="M30" s="52"/>
      <c r="N30" s="57" t="e">
        <f t="shared" si="2"/>
        <v>#DIV/0!</v>
      </c>
      <c r="O30" s="52"/>
      <c r="P30" s="57" t="e">
        <f t="shared" si="3"/>
        <v>#DIV/0!</v>
      </c>
      <c r="Q30" s="52"/>
      <c r="R30" s="57" t="e">
        <f t="shared" si="4"/>
        <v>#DIV/0!</v>
      </c>
      <c r="S30" s="58"/>
      <c r="T30" s="58"/>
      <c r="U30" s="108" t="e">
        <f t="shared" si="5"/>
        <v>#DIV/0!</v>
      </c>
      <c r="Y30" s="42">
        <v>13</v>
      </c>
      <c r="Z30" s="43" t="s">
        <v>65</v>
      </c>
      <c r="AA30" s="44">
        <v>3522</v>
      </c>
    </row>
    <row r="31" spans="1:27" ht="17.25" x14ac:dyDescent="0.15">
      <c r="A31" s="97">
        <v>13</v>
      </c>
      <c r="B31" s="115"/>
      <c r="C31" s="116"/>
      <c r="D31" s="100" t="str">
        <f>IF(C31="","",VLOOKUP(C31,Z18:AA69,2,FALSE))</f>
        <v/>
      </c>
      <c r="E31" s="117"/>
      <c r="F31" s="118"/>
      <c r="G31" s="59"/>
      <c r="H31" s="59"/>
      <c r="I31" s="119"/>
      <c r="J31" s="143" t="str">
        <f t="shared" si="0"/>
        <v/>
      </c>
      <c r="K31" s="140" t="str">
        <f t="shared" si="6"/>
        <v/>
      </c>
      <c r="L31" s="105" t="e">
        <f t="shared" si="1"/>
        <v>#DIV/0!</v>
      </c>
      <c r="M31" s="52"/>
      <c r="N31" s="53" t="e">
        <f t="shared" si="2"/>
        <v>#DIV/0!</v>
      </c>
      <c r="O31" s="52"/>
      <c r="P31" s="53" t="e">
        <f t="shared" si="3"/>
        <v>#DIV/0!</v>
      </c>
      <c r="Q31" s="52"/>
      <c r="R31" s="53" t="e">
        <f t="shared" si="4"/>
        <v>#DIV/0!</v>
      </c>
      <c r="S31" s="54"/>
      <c r="T31" s="54"/>
      <c r="U31" s="108" t="e">
        <f t="shared" si="5"/>
        <v>#DIV/0!</v>
      </c>
      <c r="Y31" s="42">
        <v>14</v>
      </c>
      <c r="Z31" s="43" t="s">
        <v>66</v>
      </c>
      <c r="AA31" s="44">
        <v>2768</v>
      </c>
    </row>
    <row r="32" spans="1:27" ht="17.25" x14ac:dyDescent="0.15">
      <c r="A32" s="97">
        <v>14</v>
      </c>
      <c r="B32" s="115"/>
      <c r="C32" s="116"/>
      <c r="D32" s="100" t="str">
        <f>IF(C32="","",VLOOKUP(C32,Z18:AA69,2,FALSE))</f>
        <v/>
      </c>
      <c r="E32" s="117"/>
      <c r="F32" s="56"/>
      <c r="G32" s="52"/>
      <c r="H32" s="52"/>
      <c r="I32" s="120"/>
      <c r="J32" s="143" t="str">
        <f t="shared" si="0"/>
        <v/>
      </c>
      <c r="K32" s="140" t="str">
        <f t="shared" si="6"/>
        <v/>
      </c>
      <c r="L32" s="105" t="e">
        <f t="shared" si="1"/>
        <v>#DIV/0!</v>
      </c>
      <c r="M32" s="52"/>
      <c r="N32" s="57" t="e">
        <f t="shared" si="2"/>
        <v>#DIV/0!</v>
      </c>
      <c r="O32" s="52"/>
      <c r="P32" s="57" t="e">
        <f t="shared" si="3"/>
        <v>#DIV/0!</v>
      </c>
      <c r="Q32" s="52"/>
      <c r="R32" s="57" t="e">
        <f t="shared" si="4"/>
        <v>#DIV/0!</v>
      </c>
      <c r="S32" s="58"/>
      <c r="T32" s="58"/>
      <c r="U32" s="108" t="e">
        <f t="shared" si="5"/>
        <v>#DIV/0!</v>
      </c>
      <c r="Y32" s="42">
        <v>15</v>
      </c>
      <c r="Z32" s="43" t="s">
        <v>67</v>
      </c>
      <c r="AA32" s="44">
        <v>2285</v>
      </c>
    </row>
    <row r="33" spans="1:27" ht="17.25" x14ac:dyDescent="0.15">
      <c r="A33" s="97">
        <v>15</v>
      </c>
      <c r="B33" s="115"/>
      <c r="C33" s="116"/>
      <c r="D33" s="100" t="str">
        <f>IF(C33="","",VLOOKUP(C33,Z18:AA69,2,FALSE))</f>
        <v/>
      </c>
      <c r="E33" s="117"/>
      <c r="F33" s="118"/>
      <c r="G33" s="59"/>
      <c r="H33" s="59"/>
      <c r="I33" s="119"/>
      <c r="J33" s="143" t="str">
        <f t="shared" si="0"/>
        <v/>
      </c>
      <c r="K33" s="140" t="str">
        <f t="shared" si="6"/>
        <v/>
      </c>
      <c r="L33" s="105" t="e">
        <f t="shared" si="1"/>
        <v>#DIV/0!</v>
      </c>
      <c r="M33" s="52"/>
      <c r="N33" s="53" t="e">
        <f t="shared" si="2"/>
        <v>#DIV/0!</v>
      </c>
      <c r="O33" s="52"/>
      <c r="P33" s="53" t="e">
        <f t="shared" si="3"/>
        <v>#DIV/0!</v>
      </c>
      <c r="Q33" s="52"/>
      <c r="R33" s="53" t="e">
        <f t="shared" si="4"/>
        <v>#DIV/0!</v>
      </c>
      <c r="S33" s="54"/>
      <c r="T33" s="54"/>
      <c r="U33" s="108" t="e">
        <f t="shared" si="5"/>
        <v>#DIV/0!</v>
      </c>
      <c r="Y33" s="42">
        <v>16</v>
      </c>
      <c r="Z33" s="43" t="s">
        <v>68</v>
      </c>
      <c r="AA33" s="44">
        <v>3420</v>
      </c>
    </row>
    <row r="34" spans="1:27" ht="17.25" x14ac:dyDescent="0.15">
      <c r="A34" s="97">
        <v>16</v>
      </c>
      <c r="B34" s="115"/>
      <c r="C34" s="116"/>
      <c r="D34" s="100" t="str">
        <f>IF(C34="","",VLOOKUP(C34,Z18:AA69,2,FALSE))</f>
        <v/>
      </c>
      <c r="E34" s="117"/>
      <c r="F34" s="56"/>
      <c r="G34" s="52"/>
      <c r="H34" s="52"/>
      <c r="I34" s="120"/>
      <c r="J34" s="143" t="str">
        <f t="shared" si="0"/>
        <v/>
      </c>
      <c r="K34" s="140" t="str">
        <f t="shared" si="6"/>
        <v/>
      </c>
      <c r="L34" s="105" t="e">
        <f t="shared" si="1"/>
        <v>#DIV/0!</v>
      </c>
      <c r="M34" s="52"/>
      <c r="N34" s="57" t="e">
        <f t="shared" si="2"/>
        <v>#DIV/0!</v>
      </c>
      <c r="O34" s="52"/>
      <c r="P34" s="57" t="e">
        <f t="shared" si="3"/>
        <v>#DIV/0!</v>
      </c>
      <c r="Q34" s="52"/>
      <c r="R34" s="57" t="e">
        <f t="shared" si="4"/>
        <v>#DIV/0!</v>
      </c>
      <c r="S34" s="58"/>
      <c r="T34" s="58"/>
      <c r="U34" s="108" t="e">
        <f t="shared" si="5"/>
        <v>#DIV/0!</v>
      </c>
      <c r="Y34" s="42">
        <v>17</v>
      </c>
      <c r="Z34" s="43" t="s">
        <v>69</v>
      </c>
      <c r="AA34" s="44">
        <v>4028</v>
      </c>
    </row>
    <row r="35" spans="1:27" ht="17.25" x14ac:dyDescent="0.15">
      <c r="A35" s="97">
        <v>17</v>
      </c>
      <c r="B35" s="115"/>
      <c r="C35" s="116"/>
      <c r="D35" s="100" t="str">
        <f>IF(C35="","",VLOOKUP(C35,Z18:AA69,2,FALSE))</f>
        <v/>
      </c>
      <c r="E35" s="117"/>
      <c r="F35" s="118"/>
      <c r="G35" s="59"/>
      <c r="H35" s="59"/>
      <c r="I35" s="119"/>
      <c r="J35" s="143" t="str">
        <f t="shared" si="0"/>
        <v/>
      </c>
      <c r="K35" s="140" t="str">
        <f t="shared" si="6"/>
        <v/>
      </c>
      <c r="L35" s="105" t="e">
        <f t="shared" si="1"/>
        <v>#DIV/0!</v>
      </c>
      <c r="M35" s="52"/>
      <c r="N35" s="53" t="e">
        <f t="shared" si="2"/>
        <v>#DIV/0!</v>
      </c>
      <c r="O35" s="52"/>
      <c r="P35" s="53" t="e">
        <f t="shared" si="3"/>
        <v>#DIV/0!</v>
      </c>
      <c r="Q35" s="52"/>
      <c r="R35" s="53" t="e">
        <f t="shared" si="4"/>
        <v>#DIV/0!</v>
      </c>
      <c r="S35" s="54"/>
      <c r="T35" s="54"/>
      <c r="U35" s="108" t="e">
        <f t="shared" si="5"/>
        <v>#DIV/0!</v>
      </c>
      <c r="Y35" s="42">
        <v>18</v>
      </c>
      <c r="Z35" s="43" t="s">
        <v>70</v>
      </c>
      <c r="AA35" s="44">
        <v>3477</v>
      </c>
    </row>
    <row r="36" spans="1:27" ht="17.25" x14ac:dyDescent="0.15">
      <c r="A36" s="97">
        <v>18</v>
      </c>
      <c r="B36" s="115"/>
      <c r="C36" s="116"/>
      <c r="D36" s="100" t="str">
        <f>IF(C36="","",VLOOKUP(C36,Z18:AA69,2,FALSE))</f>
        <v/>
      </c>
      <c r="E36" s="117"/>
      <c r="F36" s="56"/>
      <c r="G36" s="52"/>
      <c r="H36" s="52"/>
      <c r="I36" s="120"/>
      <c r="J36" s="143" t="str">
        <f t="shared" si="0"/>
        <v/>
      </c>
      <c r="K36" s="140" t="str">
        <f t="shared" si="6"/>
        <v/>
      </c>
      <c r="L36" s="105" t="e">
        <f t="shared" si="1"/>
        <v>#DIV/0!</v>
      </c>
      <c r="M36" s="52"/>
      <c r="N36" s="57" t="e">
        <f t="shared" si="2"/>
        <v>#DIV/0!</v>
      </c>
      <c r="O36" s="52"/>
      <c r="P36" s="57" t="e">
        <f t="shared" si="3"/>
        <v>#DIV/0!</v>
      </c>
      <c r="Q36" s="52"/>
      <c r="R36" s="57" t="e">
        <f t="shared" si="4"/>
        <v>#DIV/0!</v>
      </c>
      <c r="S36" s="58"/>
      <c r="T36" s="58"/>
      <c r="U36" s="108" t="e">
        <f t="shared" si="5"/>
        <v>#DIV/0!</v>
      </c>
      <c r="Y36" s="42">
        <v>19</v>
      </c>
      <c r="Z36" s="43" t="s">
        <v>71</v>
      </c>
      <c r="AA36" s="44">
        <v>3308</v>
      </c>
    </row>
    <row r="37" spans="1:27" ht="17.25" x14ac:dyDescent="0.15">
      <c r="A37" s="97">
        <v>19</v>
      </c>
      <c r="B37" s="115"/>
      <c r="C37" s="116"/>
      <c r="D37" s="100" t="str">
        <f>IF(C37="","",VLOOKUP(C37,Z18:AA69,2,FALSE))</f>
        <v/>
      </c>
      <c r="E37" s="117"/>
      <c r="F37" s="49"/>
      <c r="G37" s="50"/>
      <c r="H37" s="50"/>
      <c r="I37" s="121"/>
      <c r="J37" s="143" t="str">
        <f t="shared" si="0"/>
        <v/>
      </c>
      <c r="K37" s="140" t="str">
        <f t="shared" si="6"/>
        <v/>
      </c>
      <c r="L37" s="105" t="e">
        <f t="shared" si="1"/>
        <v>#DIV/0!</v>
      </c>
      <c r="M37" s="52"/>
      <c r="N37" s="53" t="e">
        <f t="shared" si="2"/>
        <v>#DIV/0!</v>
      </c>
      <c r="O37" s="52"/>
      <c r="P37" s="53" t="e">
        <f t="shared" si="3"/>
        <v>#DIV/0!</v>
      </c>
      <c r="Q37" s="52"/>
      <c r="R37" s="53" t="e">
        <f t="shared" si="4"/>
        <v>#DIV/0!</v>
      </c>
      <c r="S37" s="60"/>
      <c r="T37" s="60"/>
      <c r="U37" s="108" t="e">
        <f t="shared" si="5"/>
        <v>#DIV/0!</v>
      </c>
      <c r="Y37" s="42">
        <v>20</v>
      </c>
      <c r="Z37" s="43" t="s">
        <v>72</v>
      </c>
      <c r="AA37" s="44">
        <v>2790</v>
      </c>
    </row>
    <row r="38" spans="1:27" ht="18" thickBot="1" x14ac:dyDescent="0.2">
      <c r="A38" s="97">
        <v>20</v>
      </c>
      <c r="B38" s="122"/>
      <c r="C38" s="123"/>
      <c r="D38" s="100" t="str">
        <f>IF(C38="","",VLOOKUP(C38,Z18:AA69,2,FALSE))</f>
        <v/>
      </c>
      <c r="E38" s="124"/>
      <c r="F38" s="125"/>
      <c r="G38" s="126"/>
      <c r="H38" s="126"/>
      <c r="I38" s="127"/>
      <c r="J38" s="143" t="str">
        <f t="shared" si="0"/>
        <v/>
      </c>
      <c r="K38" s="140" t="str">
        <f t="shared" si="6"/>
        <v/>
      </c>
      <c r="L38" s="128" t="e">
        <f t="shared" si="1"/>
        <v>#DIV/0!</v>
      </c>
      <c r="M38" s="129"/>
      <c r="N38" s="130" t="e">
        <f t="shared" si="2"/>
        <v>#DIV/0!</v>
      </c>
      <c r="O38" s="129"/>
      <c r="P38" s="130" t="e">
        <f t="shared" si="3"/>
        <v>#DIV/0!</v>
      </c>
      <c r="Q38" s="129"/>
      <c r="R38" s="130" t="e">
        <f t="shared" si="4"/>
        <v>#DIV/0!</v>
      </c>
      <c r="S38" s="131"/>
      <c r="T38" s="131"/>
      <c r="U38" s="132" t="e">
        <f t="shared" si="5"/>
        <v>#DIV/0!</v>
      </c>
      <c r="Y38" s="42">
        <v>21</v>
      </c>
      <c r="Z38" s="43" t="s">
        <v>73</v>
      </c>
      <c r="AA38" s="44">
        <v>3780</v>
      </c>
    </row>
    <row r="39" spans="1:27" ht="18" thickTop="1" x14ac:dyDescent="0.15">
      <c r="B39" s="62"/>
      <c r="C39" s="62"/>
      <c r="D39" s="62"/>
      <c r="E39" s="62"/>
      <c r="F39" s="62"/>
      <c r="G39" s="62"/>
      <c r="H39" s="62"/>
      <c r="I39" s="63"/>
      <c r="J39" s="62"/>
      <c r="K39" s="64" t="s">
        <v>122</v>
      </c>
      <c r="L39" s="133"/>
      <c r="M39" s="66"/>
      <c r="N39" s="66" t="s">
        <v>74</v>
      </c>
      <c r="O39" s="66"/>
      <c r="P39" s="66"/>
      <c r="Q39" s="66"/>
      <c r="R39" s="66"/>
      <c r="S39" s="66"/>
      <c r="T39" s="66"/>
      <c r="U39" s="66"/>
      <c r="Y39" s="42">
        <v>22</v>
      </c>
      <c r="Z39" s="43" t="s">
        <v>75</v>
      </c>
      <c r="AA39" s="44">
        <v>3420</v>
      </c>
    </row>
    <row r="40" spans="1:27" x14ac:dyDescent="0.15">
      <c r="Y40" s="42">
        <v>23</v>
      </c>
      <c r="Z40" s="43" t="s">
        <v>76</v>
      </c>
      <c r="AA40" s="44">
        <v>3510</v>
      </c>
    </row>
    <row r="41" spans="1:27" x14ac:dyDescent="0.15">
      <c r="J41" s="68"/>
      <c r="Y41" s="42">
        <v>24</v>
      </c>
      <c r="Z41" s="43" t="s">
        <v>77</v>
      </c>
      <c r="AA41" s="44">
        <v>4005</v>
      </c>
    </row>
    <row r="42" spans="1:27" x14ac:dyDescent="0.15">
      <c r="Y42" s="42">
        <v>25</v>
      </c>
      <c r="Z42" s="43" t="s">
        <v>78</v>
      </c>
      <c r="AA42" s="44">
        <v>2870</v>
      </c>
    </row>
    <row r="43" spans="1:27" x14ac:dyDescent="0.15">
      <c r="Y43" s="42">
        <v>26</v>
      </c>
      <c r="Z43" s="43" t="s">
        <v>79</v>
      </c>
      <c r="AA43" s="44">
        <v>3432</v>
      </c>
    </row>
    <row r="44" spans="1:27" x14ac:dyDescent="0.15">
      <c r="Y44" s="42">
        <v>27</v>
      </c>
      <c r="Z44" s="43" t="s">
        <v>80</v>
      </c>
      <c r="AA44" s="44">
        <v>2712</v>
      </c>
    </row>
    <row r="45" spans="1:27" x14ac:dyDescent="0.15">
      <c r="Y45" s="42">
        <v>28</v>
      </c>
      <c r="Z45" s="43" t="s">
        <v>81</v>
      </c>
      <c r="AA45" s="44">
        <v>4658</v>
      </c>
    </row>
    <row r="46" spans="1:27" x14ac:dyDescent="0.15">
      <c r="Y46" s="42">
        <v>29</v>
      </c>
      <c r="Z46" s="43" t="s">
        <v>82</v>
      </c>
      <c r="AA46" s="44">
        <v>3285</v>
      </c>
    </row>
    <row r="47" spans="1:27" x14ac:dyDescent="0.15">
      <c r="Y47" s="42">
        <v>30</v>
      </c>
      <c r="Z47" s="43" t="s">
        <v>83</v>
      </c>
      <c r="AA47" s="44">
        <v>3207</v>
      </c>
    </row>
    <row r="48" spans="1:27" x14ac:dyDescent="0.15">
      <c r="Y48" s="42">
        <v>31</v>
      </c>
      <c r="Z48" s="43" t="s">
        <v>84</v>
      </c>
      <c r="AA48" s="44">
        <v>3027</v>
      </c>
    </row>
    <row r="49" spans="25:27" x14ac:dyDescent="0.15">
      <c r="Y49" s="42">
        <v>32</v>
      </c>
      <c r="Z49" s="43" t="s">
        <v>85</v>
      </c>
      <c r="AA49" s="44">
        <v>5255</v>
      </c>
    </row>
    <row r="50" spans="25:27" x14ac:dyDescent="0.15">
      <c r="Y50" s="42">
        <v>33</v>
      </c>
      <c r="Z50" s="43" t="s">
        <v>86</v>
      </c>
      <c r="AA50" s="44">
        <v>2960</v>
      </c>
    </row>
    <row r="51" spans="25:27" x14ac:dyDescent="0.15">
      <c r="Y51" s="42">
        <v>34</v>
      </c>
      <c r="Z51" s="43" t="s">
        <v>87</v>
      </c>
      <c r="AA51" s="44">
        <v>2880</v>
      </c>
    </row>
    <row r="52" spans="25:27" x14ac:dyDescent="0.15">
      <c r="Y52" s="42">
        <v>35</v>
      </c>
      <c r="Z52" s="43" t="s">
        <v>88</v>
      </c>
      <c r="AA52" s="44">
        <v>3117</v>
      </c>
    </row>
    <row r="53" spans="25:27" x14ac:dyDescent="0.15">
      <c r="Y53" s="42">
        <v>36</v>
      </c>
      <c r="Z53" s="43" t="s">
        <v>89</v>
      </c>
      <c r="AA53" s="44">
        <v>2645</v>
      </c>
    </row>
    <row r="54" spans="25:27" x14ac:dyDescent="0.15">
      <c r="Y54" s="42">
        <v>37</v>
      </c>
      <c r="Z54" s="43" t="s">
        <v>90</v>
      </c>
      <c r="AA54" s="44">
        <v>2825</v>
      </c>
    </row>
    <row r="55" spans="25:27" x14ac:dyDescent="0.15">
      <c r="Y55" s="42">
        <v>38</v>
      </c>
      <c r="Z55" s="43" t="s">
        <v>91</v>
      </c>
      <c r="AA55" s="44">
        <v>3365</v>
      </c>
    </row>
    <row r="56" spans="25:27" x14ac:dyDescent="0.15">
      <c r="Y56" s="42">
        <v>39</v>
      </c>
      <c r="Z56" s="43" t="s">
        <v>92</v>
      </c>
      <c r="AA56" s="44">
        <v>3218</v>
      </c>
    </row>
    <row r="57" spans="25:27" x14ac:dyDescent="0.15">
      <c r="Y57" s="42">
        <v>40</v>
      </c>
      <c r="Z57" s="43" t="s">
        <v>93</v>
      </c>
      <c r="AA57" s="44">
        <v>2629</v>
      </c>
    </row>
    <row r="58" spans="25:27" x14ac:dyDescent="0.15">
      <c r="Y58" s="42">
        <v>41</v>
      </c>
      <c r="Z58" s="43" t="s">
        <v>94</v>
      </c>
      <c r="AA58" s="44">
        <v>2892</v>
      </c>
    </row>
    <row r="59" spans="25:27" x14ac:dyDescent="0.15">
      <c r="Y59" s="42">
        <v>42</v>
      </c>
      <c r="Z59" s="43" t="s">
        <v>95</v>
      </c>
      <c r="AA59" s="44">
        <v>1909</v>
      </c>
    </row>
    <row r="60" spans="25:27" x14ac:dyDescent="0.15">
      <c r="Y60" s="42">
        <v>43</v>
      </c>
      <c r="Z60" s="43" t="s">
        <v>96</v>
      </c>
      <c r="AA60" s="44">
        <v>3150</v>
      </c>
    </row>
    <row r="61" spans="25:27" x14ac:dyDescent="0.15">
      <c r="Y61" s="42">
        <v>44</v>
      </c>
      <c r="Z61" s="43" t="s">
        <v>97</v>
      </c>
      <c r="AA61" s="44">
        <v>2892</v>
      </c>
    </row>
    <row r="62" spans="25:27" x14ac:dyDescent="0.15">
      <c r="Y62" s="42">
        <v>45</v>
      </c>
      <c r="Z62" s="43" t="s">
        <v>98</v>
      </c>
      <c r="AA62" s="44">
        <v>2795</v>
      </c>
    </row>
    <row r="63" spans="25:27" x14ac:dyDescent="0.15">
      <c r="Y63" s="42">
        <v>46</v>
      </c>
      <c r="Z63" s="43" t="s">
        <v>99</v>
      </c>
      <c r="AA63" s="44">
        <v>2577</v>
      </c>
    </row>
    <row r="64" spans="25:27" x14ac:dyDescent="0.15">
      <c r="Y64" s="42">
        <v>47</v>
      </c>
      <c r="Z64" s="43" t="s">
        <v>100</v>
      </c>
      <c r="AA64" s="44">
        <v>2555</v>
      </c>
    </row>
    <row r="65" spans="25:27" x14ac:dyDescent="0.15">
      <c r="Y65" s="42">
        <v>48</v>
      </c>
      <c r="Z65" s="43" t="s">
        <v>101</v>
      </c>
      <c r="AA65" s="44">
        <v>2712</v>
      </c>
    </row>
    <row r="66" spans="25:27" x14ac:dyDescent="0.15">
      <c r="Y66" s="42">
        <v>49</v>
      </c>
      <c r="Z66" s="43" t="s">
        <v>102</v>
      </c>
      <c r="AA66" s="44">
        <v>2588</v>
      </c>
    </row>
    <row r="67" spans="25:27" x14ac:dyDescent="0.15">
      <c r="Y67" s="42">
        <v>50</v>
      </c>
      <c r="Z67" s="43" t="s">
        <v>103</v>
      </c>
      <c r="AA67" s="44">
        <v>1755</v>
      </c>
    </row>
    <row r="68" spans="25:27" x14ac:dyDescent="0.15">
      <c r="Y68" s="69">
        <v>51</v>
      </c>
      <c r="Z68" s="70" t="s">
        <v>104</v>
      </c>
      <c r="AA68" s="71">
        <v>1565</v>
      </c>
    </row>
    <row r="69" spans="25:27" x14ac:dyDescent="0.15">
      <c r="Y69" s="72">
        <v>52</v>
      </c>
      <c r="Z69" s="73" t="s">
        <v>105</v>
      </c>
      <c r="AA69" s="74">
        <v>1365</v>
      </c>
    </row>
  </sheetData>
  <mergeCells count="45">
    <mergeCell ref="U17:U18"/>
    <mergeCell ref="S16:T16"/>
    <mergeCell ref="M17:N17"/>
    <mergeCell ref="O17:P17"/>
    <mergeCell ref="Q17:R17"/>
    <mergeCell ref="S17:S18"/>
    <mergeCell ref="T17:T18"/>
    <mergeCell ref="M16:R16"/>
    <mergeCell ref="A16:A18"/>
    <mergeCell ref="B16:B18"/>
    <mergeCell ref="C16:C18"/>
    <mergeCell ref="F16:I16"/>
    <mergeCell ref="L16:L18"/>
    <mergeCell ref="F10:H10"/>
    <mergeCell ref="A11:B11"/>
    <mergeCell ref="F11:H11"/>
    <mergeCell ref="I11:K11"/>
    <mergeCell ref="L11:U15"/>
    <mergeCell ref="A12:B12"/>
    <mergeCell ref="F12:H12"/>
    <mergeCell ref="I12:K12"/>
    <mergeCell ref="A13:B13"/>
    <mergeCell ref="C13:K13"/>
    <mergeCell ref="A8:B8"/>
    <mergeCell ref="C8:E8"/>
    <mergeCell ref="F8:H8"/>
    <mergeCell ref="I8:K8"/>
    <mergeCell ref="A9:B9"/>
    <mergeCell ref="C9:E9"/>
    <mergeCell ref="F9:H9"/>
    <mergeCell ref="I9:K9"/>
    <mergeCell ref="I7:K7"/>
    <mergeCell ref="A4:B4"/>
    <mergeCell ref="C4:E4"/>
    <mergeCell ref="F4:H4"/>
    <mergeCell ref="I4:K4"/>
    <mergeCell ref="A5:B5"/>
    <mergeCell ref="C5:E5"/>
    <mergeCell ref="F5:H5"/>
    <mergeCell ref="I5:K5"/>
    <mergeCell ref="A6:B6"/>
    <mergeCell ref="F6:H6"/>
    <mergeCell ref="A7:B7"/>
    <mergeCell ref="C7:E7"/>
    <mergeCell ref="F7:H7"/>
  </mergeCells>
  <phoneticPr fontId="4"/>
  <conditionalFormatting sqref="U19">
    <cfRule type="cellIs" dxfId="39" priority="1" stopIfTrue="1" operator="greaterThanOrEqual">
      <formula>$K$19</formula>
    </cfRule>
    <cfRule type="cellIs" dxfId="38" priority="2" stopIfTrue="1" operator="lessThan">
      <formula>$K$19</formula>
    </cfRule>
  </conditionalFormatting>
  <conditionalFormatting sqref="U20">
    <cfRule type="cellIs" dxfId="37" priority="3" stopIfTrue="1" operator="greaterThanOrEqual">
      <formula>$K$20</formula>
    </cfRule>
    <cfRule type="cellIs" dxfId="36" priority="4" stopIfTrue="1" operator="lessThan">
      <formula>$K$20</formula>
    </cfRule>
  </conditionalFormatting>
  <conditionalFormatting sqref="U21">
    <cfRule type="cellIs" dxfId="35" priority="5" stopIfTrue="1" operator="greaterThanOrEqual">
      <formula>$K$21</formula>
    </cfRule>
    <cfRule type="cellIs" dxfId="34" priority="6" stopIfTrue="1" operator="lessThan">
      <formula>$K$21</formula>
    </cfRule>
  </conditionalFormatting>
  <conditionalFormatting sqref="U22">
    <cfRule type="cellIs" dxfId="33" priority="7" stopIfTrue="1" operator="greaterThanOrEqual">
      <formula>$K$22</formula>
    </cfRule>
    <cfRule type="cellIs" dxfId="32" priority="8" stopIfTrue="1" operator="lessThan">
      <formula>$K$22</formula>
    </cfRule>
  </conditionalFormatting>
  <conditionalFormatting sqref="U23">
    <cfRule type="cellIs" dxfId="31" priority="9" stopIfTrue="1" operator="greaterThanOrEqual">
      <formula>$K$23</formula>
    </cfRule>
    <cfRule type="cellIs" dxfId="30" priority="10" stopIfTrue="1" operator="lessThan">
      <formula>$K$23</formula>
    </cfRule>
  </conditionalFormatting>
  <conditionalFormatting sqref="U24">
    <cfRule type="cellIs" dxfId="29" priority="11" stopIfTrue="1" operator="greaterThanOrEqual">
      <formula>$K$24</formula>
    </cfRule>
    <cfRule type="cellIs" dxfId="28" priority="12" stopIfTrue="1" operator="lessThan">
      <formula>$K$24</formula>
    </cfRule>
  </conditionalFormatting>
  <conditionalFormatting sqref="U25">
    <cfRule type="cellIs" dxfId="27" priority="13" stopIfTrue="1" operator="greaterThanOrEqual">
      <formula>$K$25</formula>
    </cfRule>
    <cfRule type="cellIs" dxfId="26" priority="14" stopIfTrue="1" operator="lessThan">
      <formula>$K$25</formula>
    </cfRule>
  </conditionalFormatting>
  <conditionalFormatting sqref="U26">
    <cfRule type="cellIs" dxfId="25" priority="15" stopIfTrue="1" operator="greaterThanOrEqual">
      <formula>$K$26</formula>
    </cfRule>
    <cfRule type="cellIs" dxfId="24" priority="16" stopIfTrue="1" operator="lessThan">
      <formula>$K$26</formula>
    </cfRule>
  </conditionalFormatting>
  <conditionalFormatting sqref="U27">
    <cfRule type="cellIs" dxfId="23" priority="17" stopIfTrue="1" operator="greaterThanOrEqual">
      <formula>$K$27</formula>
    </cfRule>
    <cfRule type="cellIs" dxfId="22" priority="18" stopIfTrue="1" operator="lessThan">
      <formula>$K$27</formula>
    </cfRule>
  </conditionalFormatting>
  <conditionalFormatting sqref="U28">
    <cfRule type="cellIs" dxfId="21" priority="19" stopIfTrue="1" operator="greaterThanOrEqual">
      <formula>$K$28</formula>
    </cfRule>
    <cfRule type="cellIs" dxfId="20" priority="20" stopIfTrue="1" operator="lessThan">
      <formula>$K$28</formula>
    </cfRule>
  </conditionalFormatting>
  <conditionalFormatting sqref="U29">
    <cfRule type="cellIs" dxfId="19" priority="21" stopIfTrue="1" operator="greaterThanOrEqual">
      <formula>$K$29</formula>
    </cfRule>
    <cfRule type="cellIs" dxfId="18" priority="22" stopIfTrue="1" operator="lessThan">
      <formula>$K$29</formula>
    </cfRule>
  </conditionalFormatting>
  <conditionalFormatting sqref="U30">
    <cfRule type="cellIs" dxfId="17" priority="23" stopIfTrue="1" operator="greaterThanOrEqual">
      <formula>$K$30</formula>
    </cfRule>
    <cfRule type="cellIs" dxfId="16" priority="24" stopIfTrue="1" operator="lessThan">
      <formula>$K$30</formula>
    </cfRule>
  </conditionalFormatting>
  <conditionalFormatting sqref="U31">
    <cfRule type="cellIs" dxfId="15" priority="25" stopIfTrue="1" operator="greaterThanOrEqual">
      <formula>$K$31</formula>
    </cfRule>
    <cfRule type="cellIs" dxfId="14" priority="26" stopIfTrue="1" operator="lessThan">
      <formula>$K$31</formula>
    </cfRule>
  </conditionalFormatting>
  <conditionalFormatting sqref="U32">
    <cfRule type="cellIs" dxfId="13" priority="27" stopIfTrue="1" operator="greaterThanOrEqual">
      <formula>$K$32</formula>
    </cfRule>
    <cfRule type="cellIs" dxfId="12" priority="28" stopIfTrue="1" operator="lessThan">
      <formula>$K$32</formula>
    </cfRule>
  </conditionalFormatting>
  <conditionalFormatting sqref="U33">
    <cfRule type="cellIs" dxfId="11" priority="29" stopIfTrue="1" operator="greaterThanOrEqual">
      <formula>$K$33</formula>
    </cfRule>
    <cfRule type="cellIs" dxfId="10" priority="30" stopIfTrue="1" operator="lessThan">
      <formula>$K$33</formula>
    </cfRule>
  </conditionalFormatting>
  <conditionalFormatting sqref="U34">
    <cfRule type="cellIs" dxfId="9" priority="31" stopIfTrue="1" operator="greaterThanOrEqual">
      <formula>$K$34</formula>
    </cfRule>
    <cfRule type="cellIs" dxfId="8" priority="32" stopIfTrue="1" operator="lessThan">
      <formula>$K$34</formula>
    </cfRule>
  </conditionalFormatting>
  <conditionalFormatting sqref="U35">
    <cfRule type="cellIs" dxfId="7" priority="33" stopIfTrue="1" operator="greaterThanOrEqual">
      <formula>$K$35</formula>
    </cfRule>
    <cfRule type="cellIs" dxfId="6" priority="34" stopIfTrue="1" operator="lessThan">
      <formula>$K$35</formula>
    </cfRule>
  </conditionalFormatting>
  <conditionalFormatting sqref="U36">
    <cfRule type="cellIs" dxfId="5" priority="35" stopIfTrue="1" operator="greaterThanOrEqual">
      <formula>$K$36</formula>
    </cfRule>
    <cfRule type="cellIs" dxfId="4" priority="36" stopIfTrue="1" operator="lessThan">
      <formula>$K$36</formula>
    </cfRule>
  </conditionalFormatting>
  <conditionalFormatting sqref="U37">
    <cfRule type="cellIs" dxfId="3" priority="37" stopIfTrue="1" operator="greaterThanOrEqual">
      <formula>$K$37</formula>
    </cfRule>
    <cfRule type="cellIs" dxfId="2" priority="38" stopIfTrue="1" operator="lessThan">
      <formula>$K$37</formula>
    </cfRule>
  </conditionalFormatting>
  <conditionalFormatting sqref="U38">
    <cfRule type="cellIs" dxfId="1" priority="39" stopIfTrue="1" operator="greaterThanOrEqual">
      <formula>$K$38</formula>
    </cfRule>
    <cfRule type="cellIs" dxfId="0" priority="40" stopIfTrue="1" operator="lessThan">
      <formula>$K$38</formula>
    </cfRule>
  </conditionalFormatting>
  <dataValidations disablePrompts="1" count="2">
    <dataValidation type="list" allowBlank="1" showInputMessage="1" showErrorMessage="1" sqref="C19:C38" xr:uid="{15BBD594-395C-493D-B2D6-C49D2E6DC89D}">
      <formula1>$Z$18:$Z$69</formula1>
    </dataValidation>
    <dataValidation type="list" allowBlank="1" showInputMessage="1" showErrorMessage="1" sqref="C13" xr:uid="{01BDF7AD-1F21-4102-82F1-A080B2900237}">
      <formula1>"下記の労働者に支払った賃金等は、下限総額（基準額）を超えていることを確認しました。"</formula1>
    </dataValidation>
  </dataValidations>
  <pageMargins left="0.70866141732283472" right="0.70866141732283472" top="0.74803149606299213" bottom="0.15748031496062992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労務台帳（R4年度契約用）</vt:lpstr>
      <vt:lpstr>【記入例】</vt:lpstr>
      <vt:lpstr>【記入例】!Print_Area</vt:lpstr>
      <vt:lpstr>'労務台帳（R4年度契約用）'!Print_Area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2021-06-21T05:46:16Z</cp:lastPrinted>
  <dcterms:created xsi:type="dcterms:W3CDTF">2020-08-06T03:45:42Z</dcterms:created>
  <dcterms:modified xsi:type="dcterms:W3CDTF">2023-07-28T06:55:12Z</dcterms:modified>
</cp:coreProperties>
</file>