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13_ncr:1_{DC7B56F7-AB3A-493C-91B4-B1EB31E89DC8}" xr6:coauthVersionLast="36" xr6:coauthVersionMax="36" xr10:uidLastSave="{00000000-0000-0000-0000-000000000000}"/>
  <bookViews>
    <workbookView xWindow="0" yWindow="0" windowWidth="20490" windowHeight="75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Y25" i="70"/>
  <c r="AB55" i="73" l="1"/>
  <c r="AB56" i="73"/>
  <c r="AB57" i="73"/>
  <c r="AB58" i="7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B96" i="73"/>
  <c r="AB97" i="73"/>
  <c r="AB98" i="73"/>
  <c r="AB99" i="73"/>
  <c r="AB100" i="73"/>
  <c r="AB101" i="73"/>
  <c r="AB102" i="73"/>
  <c r="AB103" i="73"/>
  <c r="AB104" i="73"/>
  <c r="AB105" i="73"/>
  <c r="AB106" i="73"/>
  <c r="AB107" i="73"/>
  <c r="AB108" i="73"/>
  <c r="AB109" i="73"/>
  <c r="AB110" i="73"/>
  <c r="AB111" i="73"/>
  <c r="AB112" i="73"/>
  <c r="AB113" i="73"/>
  <c r="AB114" i="73"/>
  <c r="AB115" i="73"/>
  <c r="AB116" i="73"/>
  <c r="AB117" i="73"/>
  <c r="AB118" i="73"/>
  <c r="AB119" i="73"/>
  <c r="AB120" i="73"/>
  <c r="AB121" i="73"/>
  <c r="AB122" i="73"/>
  <c r="AB123" i="73"/>
  <c r="AB124" i="73"/>
  <c r="AB125" i="73"/>
  <c r="AB126" i="73"/>
  <c r="AB127" i="73"/>
  <c r="AB128" i="73"/>
  <c r="AB129" i="73"/>
  <c r="AB130" i="73"/>
  <c r="AB131" i="73"/>
  <c r="AB132" i="73"/>
  <c r="AB133" i="73"/>
  <c r="AB134" i="73"/>
  <c r="AB135" i="73"/>
  <c r="AB136" i="73"/>
  <c r="AB137" i="73"/>
  <c r="AB138" i="73"/>
  <c r="AB139" i="73"/>
  <c r="AB140" i="73"/>
  <c r="AB141" i="73"/>
  <c r="AB142" i="73"/>
  <c r="AB143" i="73"/>
  <c r="AB144" i="73"/>
  <c r="AB145" i="73"/>
  <c r="AB146" i="73"/>
  <c r="AB147" i="73"/>
  <c r="AB148" i="73"/>
  <c r="AB149" i="73"/>
  <c r="AB150" i="73"/>
  <c r="AB151" i="73"/>
  <c r="AB152" i="73"/>
  <c r="AB153" i="73"/>
  <c r="AB54" i="73"/>
  <c r="AS74" i="9" l="1"/>
  <c r="AS98" i="9"/>
  <c r="AS170" i="9"/>
  <c r="AS194" i="9"/>
  <c r="AG55" i="9"/>
  <c r="AS53" i="9" s="1"/>
  <c r="AG58" i="9"/>
  <c r="AS56" i="9" s="1"/>
  <c r="AG61" i="9"/>
  <c r="AS59" i="9" s="1"/>
  <c r="AG64" i="9"/>
  <c r="AS62" i="9" s="1"/>
  <c r="AG67" i="9"/>
  <c r="AS65" i="9" s="1"/>
  <c r="AG70" i="9"/>
  <c r="AS68" i="9" s="1"/>
  <c r="AG73" i="9"/>
  <c r="AS71" i="9" s="1"/>
  <c r="AG76" i="9"/>
  <c r="AG79" i="9"/>
  <c r="AS77" i="9" s="1"/>
  <c r="AG82" i="9"/>
  <c r="AS80" i="9" s="1"/>
  <c r="AG85" i="9"/>
  <c r="AS83" i="9" s="1"/>
  <c r="AG88" i="9"/>
  <c r="AS86" i="9" s="1"/>
  <c r="AG91" i="9"/>
  <c r="AS89" i="9" s="1"/>
  <c r="AG94" i="9"/>
  <c r="AS92" i="9" s="1"/>
  <c r="AG97" i="9"/>
  <c r="AS95" i="9" s="1"/>
  <c r="AG100" i="9"/>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G175" i="9"/>
  <c r="AS173" i="9" s="1"/>
  <c r="AG178" i="9"/>
  <c r="AS176" i="9" s="1"/>
  <c r="AG181" i="9"/>
  <c r="AS179" i="9" s="1"/>
  <c r="AG184" i="9"/>
  <c r="AS182" i="9" s="1"/>
  <c r="AG187" i="9"/>
  <c r="AS185" i="9" s="1"/>
  <c r="AG190" i="9"/>
  <c r="AS188" i="9" s="1"/>
  <c r="AG193" i="9"/>
  <c r="AS191" i="9" s="1"/>
  <c r="AG196" i="9"/>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V52" i="90" s="1"/>
  <c r="AD50" i="90"/>
  <c r="AG52" i="90"/>
  <c r="X54" i="90"/>
  <c r="Z54" i="90"/>
  <c r="AB54" i="90"/>
  <c r="AD54" i="90"/>
  <c r="AG56" i="90"/>
  <c r="X58" i="90"/>
  <c r="Z58" i="90"/>
  <c r="AB58" i="90"/>
  <c r="AV60" i="90" s="1"/>
  <c r="AD58" i="90"/>
  <c r="AG60" i="90"/>
  <c r="X62" i="90"/>
  <c r="Z62" i="90"/>
  <c r="AB62" i="90"/>
  <c r="AD62" i="90"/>
  <c r="AG64" i="90"/>
  <c r="X66" i="90"/>
  <c r="Z66" i="90"/>
  <c r="AB66" i="90"/>
  <c r="AD66" i="90"/>
  <c r="AG68" i="90"/>
  <c r="X70" i="90"/>
  <c r="Z70" i="90"/>
  <c r="AB70" i="90"/>
  <c r="AD70" i="90"/>
  <c r="AG72" i="90"/>
  <c r="X74" i="90"/>
  <c r="Z74" i="90"/>
  <c r="AB74" i="90"/>
  <c r="AV76" i="90" s="1"/>
  <c r="AD74" i="90"/>
  <c r="AG76" i="90"/>
  <c r="X78" i="90"/>
  <c r="Z78" i="90"/>
  <c r="AB78" i="90"/>
  <c r="AV80" i="90" s="1"/>
  <c r="AD78" i="90"/>
  <c r="AG80" i="90"/>
  <c r="X82" i="90"/>
  <c r="Z82" i="90"/>
  <c r="AB82" i="90"/>
  <c r="AV84" i="90" s="1"/>
  <c r="AD82" i="90"/>
  <c r="AG84" i="90"/>
  <c r="X86" i="90"/>
  <c r="Z86" i="90"/>
  <c r="AB86" i="90"/>
  <c r="AD86" i="90"/>
  <c r="AG88" i="90"/>
  <c r="X90" i="90"/>
  <c r="Z90" i="90"/>
  <c r="AB90" i="90"/>
  <c r="AV92" i="90" s="1"/>
  <c r="AD90" i="90"/>
  <c r="AG92" i="90"/>
  <c r="X94" i="90"/>
  <c r="Z94" i="90"/>
  <c r="AB94" i="90"/>
  <c r="AD94" i="90"/>
  <c r="AG96" i="90"/>
  <c r="X98" i="90"/>
  <c r="Z98" i="90"/>
  <c r="AB98" i="90"/>
  <c r="AV100" i="90" s="1"/>
  <c r="AD98" i="90"/>
  <c r="AG100" i="90"/>
  <c r="X102" i="90"/>
  <c r="Z102" i="90"/>
  <c r="AB102" i="90"/>
  <c r="AD102" i="90"/>
  <c r="AG104" i="90"/>
  <c r="X106" i="90"/>
  <c r="Z106" i="90"/>
  <c r="AB106" i="90"/>
  <c r="AV108" i="90" s="1"/>
  <c r="AD106" i="90"/>
  <c r="AG108" i="90"/>
  <c r="X110" i="90"/>
  <c r="Z110" i="90"/>
  <c r="AB110" i="90"/>
  <c r="AD110" i="90"/>
  <c r="AG112" i="90"/>
  <c r="X114" i="90"/>
  <c r="Z114" i="90"/>
  <c r="AB114" i="90"/>
  <c r="AV116" i="90" s="1"/>
  <c r="AD114" i="90"/>
  <c r="AG116" i="90"/>
  <c r="X118" i="90"/>
  <c r="Z118" i="90"/>
  <c r="AB118" i="90"/>
  <c r="AD118" i="90"/>
  <c r="AG120" i="90"/>
  <c r="X122" i="90"/>
  <c r="Z122" i="90"/>
  <c r="AB122" i="90"/>
  <c r="AV124" i="90" s="1"/>
  <c r="AD122" i="90"/>
  <c r="AG124" i="90"/>
  <c r="X126" i="90"/>
  <c r="Z126" i="90"/>
  <c r="AB126" i="90"/>
  <c r="AD126" i="90"/>
  <c r="AG128" i="90"/>
  <c r="X130" i="90"/>
  <c r="Z130" i="90"/>
  <c r="AB130" i="90"/>
  <c r="AV132" i="90" s="1"/>
  <c r="AD130" i="90"/>
  <c r="AG132" i="90"/>
  <c r="X134" i="90"/>
  <c r="Z134" i="90"/>
  <c r="AB134" i="90"/>
  <c r="AD134" i="90"/>
  <c r="AG136" i="90"/>
  <c r="X138" i="90"/>
  <c r="Z138" i="90"/>
  <c r="AB138" i="90"/>
  <c r="AV140" i="90" s="1"/>
  <c r="AD138" i="90"/>
  <c r="AG140" i="90"/>
  <c r="X142" i="90"/>
  <c r="Z142" i="90"/>
  <c r="AB142" i="90"/>
  <c r="AD142" i="90"/>
  <c r="AG144" i="90"/>
  <c r="X146" i="90"/>
  <c r="Z146" i="90"/>
  <c r="AB146" i="90"/>
  <c r="AV148" i="90" s="1"/>
  <c r="AD146" i="90"/>
  <c r="AG148" i="90"/>
  <c r="X150" i="90"/>
  <c r="Z150" i="90"/>
  <c r="AB150" i="90"/>
  <c r="AD150" i="90"/>
  <c r="AG152" i="90"/>
  <c r="X154" i="90"/>
  <c r="Z154" i="90"/>
  <c r="AB154" i="90"/>
  <c r="AV156" i="90" s="1"/>
  <c r="AD154" i="90"/>
  <c r="AG156" i="90"/>
  <c r="X158" i="90"/>
  <c r="Z158" i="90"/>
  <c r="AB158" i="90"/>
  <c r="AD158" i="90"/>
  <c r="AG160" i="90"/>
  <c r="X162" i="90"/>
  <c r="Z162" i="90"/>
  <c r="AB162" i="90"/>
  <c r="AV164" i="90" s="1"/>
  <c r="AD162" i="90"/>
  <c r="AG164" i="90"/>
  <c r="X166" i="90"/>
  <c r="Z166" i="90"/>
  <c r="AB166" i="90"/>
  <c r="AD166" i="90"/>
  <c r="AG168" i="90"/>
  <c r="X170" i="90"/>
  <c r="Z170" i="90"/>
  <c r="AB170" i="90"/>
  <c r="AV172" i="90" s="1"/>
  <c r="AD170" i="90"/>
  <c r="AG172" i="90"/>
  <c r="X174" i="90"/>
  <c r="Z174" i="90"/>
  <c r="AB174" i="90"/>
  <c r="AD174" i="90"/>
  <c r="AG176" i="90"/>
  <c r="X178" i="90"/>
  <c r="Z178" i="90"/>
  <c r="AB178" i="90"/>
  <c r="AV180" i="90" s="1"/>
  <c r="AD178" i="90"/>
  <c r="AG180" i="90"/>
  <c r="X182" i="90"/>
  <c r="Z182" i="90"/>
  <c r="AB182" i="90"/>
  <c r="AD182" i="90"/>
  <c r="AG184" i="90"/>
  <c r="X186" i="90"/>
  <c r="Z186" i="90"/>
  <c r="AB186" i="90"/>
  <c r="AV188" i="90" s="1"/>
  <c r="AD186" i="90"/>
  <c r="AG188" i="90"/>
  <c r="X190" i="90"/>
  <c r="Z190" i="90"/>
  <c r="AB190" i="90"/>
  <c r="AD190" i="90"/>
  <c r="AG192" i="90"/>
  <c r="X194" i="90"/>
  <c r="Z194" i="90"/>
  <c r="AB194" i="90"/>
  <c r="AV196" i="90" s="1"/>
  <c r="AD194" i="90"/>
  <c r="AG196" i="90"/>
  <c r="X198" i="90"/>
  <c r="Z198" i="90"/>
  <c r="AB198" i="90"/>
  <c r="AD198" i="90"/>
  <c r="AG200" i="90"/>
  <c r="X202" i="90"/>
  <c r="Z202" i="90"/>
  <c r="AB202" i="90"/>
  <c r="AV204" i="90" s="1"/>
  <c r="AD202" i="90"/>
  <c r="AG204" i="90"/>
  <c r="X206" i="90"/>
  <c r="Z206" i="90"/>
  <c r="AB206" i="90"/>
  <c r="AD206" i="90"/>
  <c r="AG208" i="90"/>
  <c r="X210" i="90"/>
  <c r="Z210" i="90"/>
  <c r="AB210" i="90"/>
  <c r="AV212" i="90" s="1"/>
  <c r="AD210" i="90"/>
  <c r="AG212" i="90"/>
  <c r="X214" i="90"/>
  <c r="Z214" i="90"/>
  <c r="AB214" i="90"/>
  <c r="AD214" i="90"/>
  <c r="AG216" i="90"/>
  <c r="X218" i="90"/>
  <c r="Z218" i="90"/>
  <c r="AB218" i="90"/>
  <c r="AV220" i="90" s="1"/>
  <c r="AD218" i="90"/>
  <c r="AG220" i="90"/>
  <c r="X222" i="90"/>
  <c r="Z222" i="90"/>
  <c r="AB222" i="90"/>
  <c r="AD222" i="90"/>
  <c r="AG224" i="90"/>
  <c r="X226" i="90"/>
  <c r="Z226" i="90"/>
  <c r="AB226" i="90"/>
  <c r="AV228" i="90" s="1"/>
  <c r="AD226" i="90"/>
  <c r="AG228" i="90"/>
  <c r="X230" i="90"/>
  <c r="Z230" i="90"/>
  <c r="AB230" i="90"/>
  <c r="AD230" i="90"/>
  <c r="AG232" i="90"/>
  <c r="X234" i="90"/>
  <c r="Z234" i="90"/>
  <c r="AB234" i="90"/>
  <c r="AV236" i="90" s="1"/>
  <c r="AD234" i="90"/>
  <c r="AG236" i="90"/>
  <c r="X238" i="90"/>
  <c r="Z238" i="90"/>
  <c r="AB238" i="90"/>
  <c r="AD238" i="90"/>
  <c r="AG240" i="90"/>
  <c r="X242" i="90"/>
  <c r="Z242" i="90"/>
  <c r="AB242" i="90"/>
  <c r="AV244" i="90" s="1"/>
  <c r="AD242" i="90"/>
  <c r="AG244" i="90"/>
  <c r="X246" i="90"/>
  <c r="Z246" i="90"/>
  <c r="AB246" i="90"/>
  <c r="AD246" i="90"/>
  <c r="AG248" i="90"/>
  <c r="X250" i="90"/>
  <c r="Z250" i="90"/>
  <c r="AB250" i="90"/>
  <c r="AV252" i="90" s="1"/>
  <c r="AD250" i="90"/>
  <c r="AG252" i="90"/>
  <c r="X254" i="90"/>
  <c r="Z254" i="90"/>
  <c r="AB254" i="90"/>
  <c r="AD254" i="90"/>
  <c r="AG256" i="90"/>
  <c r="X258" i="90"/>
  <c r="Z258" i="90"/>
  <c r="AB258" i="90"/>
  <c r="AV260" i="90" s="1"/>
  <c r="AD258" i="90"/>
  <c r="AG260" i="90"/>
  <c r="X262" i="90"/>
  <c r="Z262" i="90"/>
  <c r="AB262" i="90"/>
  <c r="AD262" i="90"/>
  <c r="AG264" i="90"/>
  <c r="X266" i="90"/>
  <c r="Z266" i="90"/>
  <c r="AB266" i="90"/>
  <c r="AV268" i="90" s="1"/>
  <c r="AD266" i="90"/>
  <c r="AG268" i="90"/>
  <c r="X270" i="90"/>
  <c r="Z270" i="90"/>
  <c r="AB270" i="90"/>
  <c r="AD270" i="90"/>
  <c r="AG272" i="90"/>
  <c r="X274" i="90"/>
  <c r="Z274" i="90"/>
  <c r="AB274" i="90"/>
  <c r="AV276" i="90" s="1"/>
  <c r="AD274" i="90"/>
  <c r="AG276" i="90"/>
  <c r="X278" i="90"/>
  <c r="Z278" i="90"/>
  <c r="AB278" i="90"/>
  <c r="AD278" i="90"/>
  <c r="AG280" i="90"/>
  <c r="X282" i="90"/>
  <c r="Z282" i="90"/>
  <c r="AB282" i="90"/>
  <c r="AV284" i="90" s="1"/>
  <c r="AD282" i="90"/>
  <c r="AG284" i="90"/>
  <c r="X286" i="90"/>
  <c r="Z286" i="90"/>
  <c r="AB286" i="90"/>
  <c r="AV288" i="90" s="1"/>
  <c r="AD286" i="90"/>
  <c r="AG288" i="90"/>
  <c r="X290" i="90"/>
  <c r="Z290" i="90"/>
  <c r="AB290" i="90"/>
  <c r="AV292" i="90" s="1"/>
  <c r="AD290" i="90"/>
  <c r="AG292" i="90"/>
  <c r="X294" i="90"/>
  <c r="Z294" i="90"/>
  <c r="AB294" i="90"/>
  <c r="AD294" i="90"/>
  <c r="AG296" i="90"/>
  <c r="X298" i="90"/>
  <c r="Z298" i="90"/>
  <c r="AB298" i="90"/>
  <c r="AV300" i="90" s="1"/>
  <c r="AD298" i="90"/>
  <c r="AG300" i="90"/>
  <c r="X302" i="90"/>
  <c r="Z302" i="90"/>
  <c r="AB302" i="90"/>
  <c r="AD302" i="90"/>
  <c r="AG304" i="90"/>
  <c r="X306" i="90"/>
  <c r="Z306" i="90"/>
  <c r="AB306" i="90"/>
  <c r="AV308" i="90" s="1"/>
  <c r="AD306" i="90"/>
  <c r="AG308" i="90"/>
  <c r="X310" i="90"/>
  <c r="Z310" i="90"/>
  <c r="AB310" i="90"/>
  <c r="AD310" i="90"/>
  <c r="AG312" i="90"/>
  <c r="X314" i="90"/>
  <c r="Z314" i="90"/>
  <c r="AB314" i="90"/>
  <c r="AV316" i="90" s="1"/>
  <c r="AD314" i="90"/>
  <c r="AG316" i="90"/>
  <c r="X318" i="90"/>
  <c r="Z318" i="90"/>
  <c r="AB318" i="90"/>
  <c r="AV320" i="90" s="1"/>
  <c r="AD318" i="90"/>
  <c r="AG320" i="90"/>
  <c r="X322" i="90"/>
  <c r="Z322" i="90"/>
  <c r="AB322" i="90"/>
  <c r="AV324" i="90" s="1"/>
  <c r="AD322" i="90"/>
  <c r="AG324" i="90"/>
  <c r="X326" i="90"/>
  <c r="Z326" i="90"/>
  <c r="AB326" i="90"/>
  <c r="AD326" i="90"/>
  <c r="AG328" i="90"/>
  <c r="X330" i="90"/>
  <c r="Z330" i="90"/>
  <c r="AB330" i="90"/>
  <c r="AV332" i="90" s="1"/>
  <c r="AD330" i="90"/>
  <c r="AG332" i="90"/>
  <c r="X334" i="90"/>
  <c r="Z334" i="90"/>
  <c r="AB334" i="90"/>
  <c r="AD334" i="90"/>
  <c r="AG336" i="90"/>
  <c r="X338" i="90"/>
  <c r="Z338" i="90"/>
  <c r="AB338" i="90"/>
  <c r="AV340" i="90" s="1"/>
  <c r="AD338" i="90"/>
  <c r="AG340" i="90"/>
  <c r="X342" i="90"/>
  <c r="Z342" i="90"/>
  <c r="AB342" i="90"/>
  <c r="AD342" i="90"/>
  <c r="AG344" i="90"/>
  <c r="X346" i="90"/>
  <c r="Z346" i="90"/>
  <c r="AB346" i="90"/>
  <c r="AV348" i="90" s="1"/>
  <c r="AD346" i="90"/>
  <c r="AG348" i="90"/>
  <c r="X350" i="90"/>
  <c r="Z350" i="90"/>
  <c r="AB350" i="90"/>
  <c r="AD350" i="90"/>
  <c r="AG352" i="90"/>
  <c r="X354" i="90"/>
  <c r="Z354" i="90"/>
  <c r="AB354" i="90"/>
  <c r="AV356" i="90" s="1"/>
  <c r="AD354" i="90"/>
  <c r="AG356" i="90"/>
  <c r="X358" i="90"/>
  <c r="Z358" i="90"/>
  <c r="AB358" i="90"/>
  <c r="AD358" i="90"/>
  <c r="AG360" i="90"/>
  <c r="X362" i="90"/>
  <c r="Z362" i="90"/>
  <c r="AB362" i="90"/>
  <c r="AV364" i="90" s="1"/>
  <c r="AD362" i="90"/>
  <c r="AG364" i="90"/>
  <c r="X366" i="90"/>
  <c r="Z366" i="90"/>
  <c r="AB366" i="90"/>
  <c r="AD366" i="90"/>
  <c r="AG368" i="90"/>
  <c r="X370" i="90"/>
  <c r="Z370" i="90"/>
  <c r="AB370" i="90"/>
  <c r="AV372" i="90" s="1"/>
  <c r="AD370" i="90"/>
  <c r="AG372" i="90"/>
  <c r="X374" i="90"/>
  <c r="Z374" i="90"/>
  <c r="AB374" i="90"/>
  <c r="AD374" i="90"/>
  <c r="AG376" i="90"/>
  <c r="X378" i="90"/>
  <c r="Z378" i="90"/>
  <c r="AB378" i="90"/>
  <c r="AV380" i="90" s="1"/>
  <c r="AD378" i="90"/>
  <c r="AG380" i="90"/>
  <c r="X382" i="90"/>
  <c r="Z382" i="90"/>
  <c r="AB382" i="90"/>
  <c r="AD382" i="90"/>
  <c r="AG384" i="90"/>
  <c r="X386" i="90"/>
  <c r="Z386" i="90"/>
  <c r="AB386" i="90"/>
  <c r="AV388" i="90" s="1"/>
  <c r="AD386" i="90"/>
  <c r="AG388" i="90"/>
  <c r="X390" i="90"/>
  <c r="Z390" i="90"/>
  <c r="AB390" i="90"/>
  <c r="AD390" i="90"/>
  <c r="AG392" i="90"/>
  <c r="X394" i="90"/>
  <c r="Z394" i="90"/>
  <c r="AB394" i="90"/>
  <c r="AV396" i="90" s="1"/>
  <c r="AD394" i="90"/>
  <c r="AG396" i="90"/>
  <c r="X398" i="90"/>
  <c r="Z398" i="90"/>
  <c r="AB398" i="90"/>
  <c r="AD398" i="90"/>
  <c r="AG400" i="90"/>
  <c r="X402" i="90"/>
  <c r="Z402" i="90"/>
  <c r="AB402" i="90"/>
  <c r="AV404" i="90" s="1"/>
  <c r="AD402" i="90"/>
  <c r="AG404" i="90"/>
  <c r="X406" i="90"/>
  <c r="Z406" i="90"/>
  <c r="AB406" i="90"/>
  <c r="AD406" i="90"/>
  <c r="AG408" i="90"/>
  <c r="X410" i="90"/>
  <c r="Z410" i="90"/>
  <c r="AB410" i="90"/>
  <c r="AV412" i="90" s="1"/>
  <c r="AD410" i="90"/>
  <c r="AG412" i="90"/>
  <c r="X46" i="90"/>
  <c r="Z46" i="90"/>
  <c r="AB46" i="90"/>
  <c r="AV48" i="90" s="1"/>
  <c r="AD46" i="90"/>
  <c r="AG48" i="90"/>
  <c r="X42" i="90"/>
  <c r="Z42" i="90"/>
  <c r="AB42" i="90"/>
  <c r="AV44" i="90" s="1"/>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08" i="90" l="1"/>
  <c r="AV376" i="90"/>
  <c r="AV344" i="90"/>
  <c r="AV312" i="90"/>
  <c r="AV280" i="90"/>
  <c r="AV248" i="90"/>
  <c r="AV216" i="90"/>
  <c r="AV184" i="90"/>
  <c r="AV152" i="90"/>
  <c r="AV120" i="90"/>
  <c r="AV88" i="90"/>
  <c r="AV56" i="90"/>
  <c r="AV68" i="90"/>
  <c r="AV400" i="90"/>
  <c r="AV368" i="90"/>
  <c r="AV336" i="90"/>
  <c r="AV304" i="90"/>
  <c r="AV272" i="90"/>
  <c r="AV240" i="90"/>
  <c r="AV208" i="90"/>
  <c r="AV176" i="90"/>
  <c r="AV144" i="90"/>
  <c r="AV112" i="90"/>
  <c r="AV392" i="90"/>
  <c r="AV360" i="90"/>
  <c r="AV328" i="90"/>
  <c r="AV296" i="90"/>
  <c r="AV264" i="90"/>
  <c r="AV232" i="90"/>
  <c r="AV200" i="90"/>
  <c r="AV168" i="90"/>
  <c r="AV136" i="90"/>
  <c r="AV104" i="90"/>
  <c r="AV72" i="90"/>
  <c r="AV384" i="90"/>
  <c r="AV352" i="90"/>
  <c r="AT350" i="90" s="1"/>
  <c r="AV256" i="90"/>
  <c r="AV224" i="90"/>
  <c r="AV192" i="90"/>
  <c r="AV160" i="90"/>
  <c r="AV128" i="90"/>
  <c r="AV96" i="90"/>
  <c r="AV64" i="90"/>
  <c r="AT411" i="90"/>
  <c r="AT379" i="90"/>
  <c r="AT346" i="90"/>
  <c r="AT317" i="90"/>
  <c r="AT382"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V40" i="90" s="1"/>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AV20" i="90" s="1"/>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V32" i="90" l="1"/>
  <c r="AV24" i="90"/>
  <c r="AV36" i="90"/>
  <c r="AV28" i="90"/>
  <c r="AY34" i="83"/>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L140" i="9"/>
  <c r="L143" i="9"/>
  <c r="L146" i="9"/>
  <c r="L149" i="9"/>
  <c r="L152" i="9"/>
  <c r="L155" i="9"/>
  <c r="L158" i="9"/>
  <c r="L161" i="9"/>
  <c r="L164" i="9"/>
  <c r="L167" i="9"/>
  <c r="L170" i="9"/>
  <c r="L173" i="9"/>
  <c r="L176" i="9"/>
  <c r="L179" i="9"/>
  <c r="L182" i="9"/>
  <c r="L185" i="9"/>
  <c r="L188" i="9"/>
  <c r="L191" i="9"/>
  <c r="L194" i="9"/>
  <c r="L197" i="9"/>
  <c r="L200" i="9"/>
  <c r="L203" i="9"/>
  <c r="L206" i="9"/>
  <c r="L209" i="9"/>
  <c r="L212" i="9"/>
  <c r="L215" i="9"/>
  <c r="L218" i="9"/>
  <c r="L221" i="9"/>
  <c r="L224" i="9"/>
  <c r="L227" i="9"/>
  <c r="L230" i="9"/>
  <c r="L233" i="9"/>
  <c r="L236" i="9"/>
  <c r="L239" i="9"/>
  <c r="L242" i="9"/>
  <c r="L245" i="9"/>
  <c r="L248" i="9"/>
  <c r="L251" i="9"/>
  <c r="L254" i="9"/>
  <c r="L257" i="9"/>
  <c r="L260" i="9"/>
  <c r="L263" i="9"/>
  <c r="L266" i="9"/>
  <c r="L269" i="9"/>
  <c r="L272" i="9"/>
  <c r="L275" i="9"/>
  <c r="L278" i="9"/>
  <c r="L281" i="9"/>
  <c r="L284" i="9"/>
  <c r="L287" i="9"/>
  <c r="L290" i="9"/>
  <c r="L293" i="9"/>
  <c r="L296" i="9"/>
  <c r="L299" i="9"/>
  <c r="L302" i="9"/>
  <c r="L305" i="9"/>
  <c r="L308" i="9"/>
  <c r="L311" i="9"/>
  <c r="L20" i="9"/>
  <c r="L23" i="9"/>
  <c r="L26" i="9"/>
  <c r="L29" i="9"/>
  <c r="L17" i="9"/>
  <c r="L14" i="9"/>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3" i="70" l="1"/>
  <c r="AI95" i="70"/>
  <c r="AK223" i="70"/>
  <c r="T106" i="70" l="1"/>
  <c r="AK114" i="70" s="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AS14" i="9" l="1"/>
  <c r="AG11" i="9" s="1"/>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00000000-0006-0000-0000-00000100000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0000000-0006-0000-0000-000002000000}">
      <text>
        <r>
          <rPr>
            <sz val="9"/>
            <color indexed="81"/>
            <rFont val="MS P ゴシック"/>
            <family val="3"/>
            <charset val="128"/>
          </rPr>
          <t>社会保険労務士事務所等の担当者の
氏名・連絡先を記入しても構いません。</t>
        </r>
      </text>
    </comment>
    <comment ref="B51" authorId="0" shapeId="0" xr:uid="{00000000-0006-0000-0000-00000300000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00000000-0006-0000-0000-00000400000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00000000-0006-0000-0000-00000500000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0000000-0006-0000-0000-00000600000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0000000-0006-0000-0000-00000700000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00000000-0006-0000-0100-00000100000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00000000-0006-0000-0100-00000200000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00000000-0006-0000-0100-00000300000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00000000-0006-0000-0100-00000400000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00000000-0006-0000-0100-00000500000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00000000-0006-0000-0100-00000600000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00000000-0006-0000-0100-00000700000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00000000-0006-0000-0100-00000800000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00000000-0006-0000-0100-00000900000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00000000-0006-0000-0100-00000A00000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00000000-0006-0000-0100-00000B00000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00000000-0006-0000-0100-00000C00000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00000000-0006-0000-0100-00000D00000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00000000-0006-0000-0200-000001000000}">
      <text>
        <r>
          <rPr>
            <sz val="12"/>
            <color indexed="81"/>
            <rFont val="MS P ゴシック"/>
            <family val="3"/>
            <charset val="128"/>
          </rPr>
          <t>処遇改善加算を取得せずに特定加算・
ベースアップ等加算を取得することはできません。</t>
        </r>
      </text>
    </comment>
    <comment ref="R13" authorId="0" shapeId="0" xr:uid="{00000000-0006-0000-0200-00000200000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00000000-0006-0000-0200-00000300000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00000000-0006-0000-0200-00000400000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00000000-0006-0000-0200-00000500000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3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00000000-0006-0000-0300-00000200000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00000000-0006-0000-0300-00000300000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00000000-0006-0000-0300-00000400000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00000000-0006-0000-0300-000005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00000000-0006-0000-0300-00000600000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00000000-0006-0000-0300-00000700000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4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00000000-0006-0000-0400-00000200000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00000000-0006-0000-0400-00000300000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00000000-0006-0000-0400-00000400000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00000000-0006-0000-0400-00000500000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0000000-0006-0000-0400-000006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<sst xmlns="http://schemas.openxmlformats.org/spreadsheetml/2006/main" count="11395" uniqueCount="2405">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</sst>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176" fontId="48" fillId="0" borderId="79" xfId="0" applyNumberFormat="1" applyFont="1" applyBorder="1" applyProtection="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00000000-0005-0000-0000-000001000000}"/>
    <cellStyle name="20% - アクセント 2" xfId="2" builtinId="34" customBuiltin="1"/>
    <cellStyle name="20% - アクセント 2 2" xfId="53" xr:uid="{00000000-0005-0000-0000-000003000000}"/>
    <cellStyle name="20% - アクセント 3" xfId="3" builtinId="38" customBuiltin="1"/>
    <cellStyle name="20% - アクセント 3 2" xfId="54" xr:uid="{00000000-0005-0000-0000-000005000000}"/>
    <cellStyle name="20% - アクセント 4" xfId="4" builtinId="42" customBuiltin="1"/>
    <cellStyle name="20% - アクセント 4 2" xfId="55" xr:uid="{00000000-0005-0000-0000-000007000000}"/>
    <cellStyle name="20% - アクセント 5" xfId="5" builtinId="46" customBuiltin="1"/>
    <cellStyle name="20% - アクセント 5 2" xfId="56" xr:uid="{00000000-0005-0000-0000-000009000000}"/>
    <cellStyle name="20% - アクセント 6" xfId="6" builtinId="50" customBuiltin="1"/>
    <cellStyle name="20% - アクセント 6 2" xfId="57" xr:uid="{00000000-0005-0000-0000-00000B000000}"/>
    <cellStyle name="40% - アクセント 1" xfId="7" builtinId="31" customBuiltin="1"/>
    <cellStyle name="40% - アクセント 1 2" xfId="58" xr:uid="{00000000-0005-0000-0000-00000D000000}"/>
    <cellStyle name="40% - アクセント 2" xfId="8" builtinId="35" customBuiltin="1"/>
    <cellStyle name="40% - アクセント 2 2" xfId="59" xr:uid="{00000000-0005-0000-0000-00000F000000}"/>
    <cellStyle name="40% - アクセント 3" xfId="9" builtinId="39" customBuiltin="1"/>
    <cellStyle name="40% - アクセント 3 2" xfId="60" xr:uid="{00000000-0005-0000-0000-000011000000}"/>
    <cellStyle name="40% - アクセント 4" xfId="10" builtinId="43" customBuiltin="1"/>
    <cellStyle name="40% - アクセント 4 2" xfId="61" xr:uid="{00000000-0005-0000-0000-000013000000}"/>
    <cellStyle name="40% - アクセント 5" xfId="11" builtinId="47" customBuiltin="1"/>
    <cellStyle name="40% - アクセント 5 2" xfId="62" xr:uid="{00000000-0005-0000-0000-000015000000}"/>
    <cellStyle name="40% - アクセント 6" xfId="12" builtinId="51" customBuiltin="1"/>
    <cellStyle name="40% - アクセント 6 2" xfId="63" xr:uid="{00000000-0005-0000-0000-000017000000}"/>
    <cellStyle name="60% - アクセント 1" xfId="13" builtinId="32" customBuiltin="1"/>
    <cellStyle name="60% - アクセント 1 2" xfId="64" xr:uid="{00000000-0005-0000-0000-000019000000}"/>
    <cellStyle name="60% - アクセント 2" xfId="14" builtinId="36" customBuiltin="1"/>
    <cellStyle name="60% - アクセント 2 2" xfId="65" xr:uid="{00000000-0005-0000-0000-00001B000000}"/>
    <cellStyle name="60% - アクセント 3" xfId="15" builtinId="40" customBuiltin="1"/>
    <cellStyle name="60% - アクセント 3 2" xfId="66" xr:uid="{00000000-0005-0000-0000-00001D000000}"/>
    <cellStyle name="60% - アクセント 4" xfId="16" builtinId="44" customBuiltin="1"/>
    <cellStyle name="60% - アクセント 4 2" xfId="67" xr:uid="{00000000-0005-0000-0000-00001F000000}"/>
    <cellStyle name="60% - アクセント 5" xfId="17" builtinId="48" customBuiltin="1"/>
    <cellStyle name="60% - アクセント 5 2" xfId="68" xr:uid="{00000000-0005-0000-0000-000021000000}"/>
    <cellStyle name="60% - アクセント 6" xfId="18" builtinId="52" customBuiltin="1"/>
    <cellStyle name="60% - アクセント 6 2" xfId="69" xr:uid="{00000000-0005-0000-0000-000023000000}"/>
    <cellStyle name="アクセント 1" xfId="19" builtinId="29" customBuiltin="1"/>
    <cellStyle name="アクセント 1 2" xfId="70" xr:uid="{00000000-0005-0000-0000-000025000000}"/>
    <cellStyle name="アクセント 2" xfId="20" builtinId="33" customBuiltin="1"/>
    <cellStyle name="アクセント 2 2" xfId="71" xr:uid="{00000000-0005-0000-0000-000027000000}"/>
    <cellStyle name="アクセント 3" xfId="21" builtinId="37" customBuiltin="1"/>
    <cellStyle name="アクセント 3 2" xfId="72" xr:uid="{00000000-0005-0000-0000-000029000000}"/>
    <cellStyle name="アクセント 4" xfId="22" builtinId="41" customBuiltin="1"/>
    <cellStyle name="アクセント 4 2" xfId="73" xr:uid="{00000000-0005-0000-0000-00002B000000}"/>
    <cellStyle name="アクセント 5" xfId="23" builtinId="45" customBuiltin="1"/>
    <cellStyle name="アクセント 5 2" xfId="74" xr:uid="{00000000-0005-0000-0000-00002D000000}"/>
    <cellStyle name="アクセント 6" xfId="24" builtinId="49" customBuiltin="1"/>
    <cellStyle name="アクセント 6 2" xfId="75" xr:uid="{00000000-0005-0000-0000-00002F000000}"/>
    <cellStyle name="タイトル" xfId="25" builtinId="15" customBuiltin="1"/>
    <cellStyle name="タイトル 2" xfId="76" xr:uid="{00000000-0005-0000-0000-000031000000}"/>
    <cellStyle name="チェック セル" xfId="26" builtinId="23" customBuiltin="1"/>
    <cellStyle name="チェック セル 2" xfId="77" xr:uid="{00000000-0005-0000-0000-000033000000}"/>
    <cellStyle name="どちらでもない" xfId="27" builtinId="28" customBuiltin="1"/>
    <cellStyle name="どちらでもない 2" xfId="78" xr:uid="{00000000-0005-0000-0000-000035000000}"/>
    <cellStyle name="パーセント" xfId="28" builtinId="5"/>
    <cellStyle name="パーセント 2" xfId="50" xr:uid="{00000000-0005-0000-0000-000037000000}"/>
    <cellStyle name="ハイパーリンク" xfId="48" builtinId="8"/>
    <cellStyle name="メモ" xfId="29" builtinId="10" customBuiltin="1"/>
    <cellStyle name="メモ 2" xfId="79" xr:uid="{00000000-0005-0000-0000-00003A000000}"/>
    <cellStyle name="リンク セル" xfId="30" builtinId="24" customBuiltin="1"/>
    <cellStyle name="リンク セル 2" xfId="80" xr:uid="{00000000-0005-0000-0000-00003C000000}"/>
    <cellStyle name="悪い" xfId="31" builtinId="27" customBuiltin="1"/>
    <cellStyle name="悪い 2" xfId="81" xr:uid="{00000000-0005-0000-0000-00003E000000}"/>
    <cellStyle name="計算" xfId="32" builtinId="22" customBuiltin="1"/>
    <cellStyle name="計算 2" xfId="82" xr:uid="{00000000-0005-0000-0000-000040000000}"/>
    <cellStyle name="警告文" xfId="33" builtinId="11" customBuiltin="1"/>
    <cellStyle name="警告文 2" xfId="83" xr:uid="{00000000-0005-0000-0000-000042000000}"/>
    <cellStyle name="桁区切り" xfId="34" builtinId="6"/>
    <cellStyle name="桁区切り 2" xfId="49" xr:uid="{00000000-0005-0000-0000-000044000000}"/>
    <cellStyle name="見出し 1" xfId="35" builtinId="16" customBuiltin="1"/>
    <cellStyle name="見出し 1 2" xfId="84" xr:uid="{00000000-0005-0000-0000-000046000000}"/>
    <cellStyle name="見出し 2" xfId="36" builtinId="17" customBuiltin="1"/>
    <cellStyle name="見出し 2 2" xfId="85" xr:uid="{00000000-0005-0000-0000-000048000000}"/>
    <cellStyle name="見出し 3" xfId="37" builtinId="18" customBuiltin="1"/>
    <cellStyle name="見出し 3 2" xfId="86" xr:uid="{00000000-0005-0000-0000-00004A000000}"/>
    <cellStyle name="見出し 3 2 2" xfId="102" xr:uid="{00000000-0005-0000-0000-00004B000000}"/>
    <cellStyle name="見出し 4" xfId="38" builtinId="19" customBuiltin="1"/>
    <cellStyle name="見出し 4 2" xfId="87" xr:uid="{00000000-0005-0000-0000-00004D000000}"/>
    <cellStyle name="集計" xfId="39" builtinId="25" customBuiltin="1"/>
    <cellStyle name="集計 2" xfId="88" xr:uid="{00000000-0005-0000-0000-00004F000000}"/>
    <cellStyle name="出力" xfId="40" builtinId="21" customBuiltin="1"/>
    <cellStyle name="出力 2" xfId="89" xr:uid="{00000000-0005-0000-0000-000051000000}"/>
    <cellStyle name="説明文" xfId="41" builtinId="53" customBuiltin="1"/>
    <cellStyle name="説明文 2" xfId="90" xr:uid="{00000000-0005-0000-0000-000053000000}"/>
    <cellStyle name="入力" xfId="42" builtinId="20" customBuiltin="1"/>
    <cellStyle name="入力 2" xfId="91" xr:uid="{00000000-0005-0000-0000-000055000000}"/>
    <cellStyle name="標準" xfId="0" builtinId="0"/>
    <cellStyle name="標準 10" xfId="97" xr:uid="{00000000-0005-0000-0000-000057000000}"/>
    <cellStyle name="標準 2" xfId="43" xr:uid="{00000000-0005-0000-0000-000058000000}"/>
    <cellStyle name="標準 2 2" xfId="51" xr:uid="{00000000-0005-0000-0000-000059000000}"/>
    <cellStyle name="標準 2 2 2" xfId="101" xr:uid="{00000000-0005-0000-0000-00005A000000}"/>
    <cellStyle name="標準 2 3" xfId="92" xr:uid="{00000000-0005-0000-0000-00005B000000}"/>
    <cellStyle name="標準 3" xfId="45" xr:uid="{00000000-0005-0000-0000-00005C000000}"/>
    <cellStyle name="標準 3 2" xfId="46" xr:uid="{00000000-0005-0000-0000-00005D000000}"/>
    <cellStyle name="標準 3 2 2" xfId="95" xr:uid="{00000000-0005-0000-0000-00005E000000}"/>
    <cellStyle name="標準 3 2 2 2" xfId="104" xr:uid="{00000000-0005-0000-0000-00005F000000}"/>
    <cellStyle name="標準 3 2 3" xfId="99" xr:uid="{00000000-0005-0000-0000-000060000000}"/>
    <cellStyle name="標準 3 3" xfId="47" xr:uid="{00000000-0005-0000-0000-000061000000}"/>
    <cellStyle name="標準 3 3 2" xfId="96" xr:uid="{00000000-0005-0000-0000-000062000000}"/>
    <cellStyle name="標準 3 3 2 2" xfId="105" xr:uid="{00000000-0005-0000-0000-000063000000}"/>
    <cellStyle name="標準 3 3 3" xfId="100" xr:uid="{00000000-0005-0000-0000-000064000000}"/>
    <cellStyle name="標準 3 4" xfId="94" xr:uid="{00000000-0005-0000-0000-000065000000}"/>
    <cellStyle name="標準 3 4 2" xfId="103" xr:uid="{00000000-0005-0000-0000-000066000000}"/>
    <cellStyle name="標準 3 5" xfId="98" xr:uid="{00000000-0005-0000-0000-000067000000}"/>
    <cellStyle name="良い" xfId="44" builtinId="26" customBuiltin="1"/>
    <cellStyle name="良い 2" xfId="93" xr:uid="{00000000-0005-0000-0000-000069000000}"/>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9166" y="496153"/>
          <a:ext cx="6147957" cy="135465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E153"/>
  <sheetViews>
    <sheetView showGridLines="0" tabSelected="1" view="pageBreakPreview" zoomScale="80" zoomScaleNormal="100" zoomScaleSheetLayoutView="80" workbookViewId="0">
      <selection activeCell="B1" sqref="B1"/>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695" t="str">
        <f>IF(Y54="訪問型サービス（総合事業）","上記に含む",IF(Y54="通所型サービス（総合事業）","上記に含む",IF(Z54-AA54=0,"",Z54-AA54)))</f>
        <v/>
      </c>
      <c r="AC54" s="111" t="str">
        <f>IF(Y54="","",IFERROR(INDEX(【参考】数式用2!$G$3:$I$451,MATCH(W54,【参考】数式用2!$F$3:$F$451,0),MATCH(VLOOKUP(Y54,【参考】数式用2!$J$2:$K$26,2,FALSE),【参考】数式用2!$G$2:$I$2,0)),10))</f>
        <v/>
      </c>
      <c r="AD54" s="442"/>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3" t="str">
        <f t="shared" ref="AB55:AB118" si="0">IF(Y55="訪問型サービス（総合事業）","上記に含む",IF(Y55="通所型サービス（総合事業）","上記に含む",IF(Z55-AA55=0,"",Z55-AA55)))</f>
        <v/>
      </c>
      <c r="AC55" s="112" t="str">
        <f>IF(Y55="","",IFERROR(INDEX(【参考】数式用2!$G$3:$I$451,MATCH(W55,【参考】数式用2!$F$3:$F$451,0),MATCH(VLOOKUP(Y55,【参考】数式用2!$J$2:$K$26,2,FALSE),【参考】数式用2!$G$2:$I$2,0)),10))</f>
        <v/>
      </c>
      <c r="AD55" s="442"/>
    </row>
    <row r="56" spans="1:30" ht="37.5" customHeight="1">
      <c r="A56" s="194"/>
      <c r="B56" s="429">
        <f t="shared" ref="B56:B92" si="1">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3" t="str">
        <f t="shared" si="0"/>
        <v/>
      </c>
      <c r="AC56" s="112" t="str">
        <f>IF(Y56="","",IFERROR(INDEX(【参考】数式用2!$G$3:$I$451,MATCH(W56,【参考】数式用2!$F$3:$F$451,0),MATCH(VLOOKUP(Y56,【参考】数式用2!$J$2:$K$26,2,FALSE),【参考】数式用2!$G$2:$I$2,0)),10))</f>
        <v/>
      </c>
      <c r="AD56" s="442"/>
    </row>
    <row r="57" spans="1:30" ht="37.5" customHeight="1">
      <c r="A57" s="194"/>
      <c r="B57" s="429">
        <f t="shared" si="1"/>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3" t="str">
        <f t="shared" si="0"/>
        <v/>
      </c>
      <c r="AC57" s="112" t="str">
        <f>IF(Y57="","",IFERROR(INDEX(【参考】数式用2!$G$3:$I$451,MATCH(W57,【参考】数式用2!$F$3:$F$451,0),MATCH(VLOOKUP(Y57,【参考】数式用2!$J$2:$K$26,2,FALSE),【参考】数式用2!$G$2:$I$2,0)),10))</f>
        <v/>
      </c>
      <c r="AD57" s="442"/>
    </row>
    <row r="58" spans="1:30" ht="37.5" customHeight="1">
      <c r="A58" s="194"/>
      <c r="B58" s="429">
        <f t="shared" si="1"/>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3" t="str">
        <f t="shared" si="0"/>
        <v/>
      </c>
      <c r="AC58" s="112" t="str">
        <f>IF(Y58="","",IFERROR(INDEX(【参考】数式用2!$G$3:$I$451,MATCH(W58,【参考】数式用2!$F$3:$F$451,0),MATCH(VLOOKUP(Y58,【参考】数式用2!$J$2:$K$26,2,FALSE),【参考】数式用2!$G$2:$I$2,0)),10))</f>
        <v/>
      </c>
      <c r="AD58" s="442"/>
    </row>
    <row r="59" spans="1:30" ht="37.5" customHeight="1">
      <c r="A59" s="194"/>
      <c r="B59" s="429">
        <f t="shared" si="1"/>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3" t="str">
        <f t="shared" si="0"/>
        <v/>
      </c>
      <c r="AC59" s="112" t="str">
        <f>IF(Y59="","",IFERROR(INDEX(【参考】数式用2!$G$3:$I$451,MATCH(W59,【参考】数式用2!$F$3:$F$451,0),MATCH(VLOOKUP(Y59,【参考】数式用2!$J$2:$K$26,2,FALSE),【参考】数式用2!$G$2:$I$2,0)),10))</f>
        <v/>
      </c>
      <c r="AD59" s="442"/>
    </row>
    <row r="60" spans="1:30" ht="37.5" customHeight="1">
      <c r="A60" s="194"/>
      <c r="B60" s="429">
        <f t="shared" si="1"/>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3" t="str">
        <f t="shared" si="0"/>
        <v/>
      </c>
      <c r="AC60" s="112" t="str">
        <f>IF(Y60="","",IFERROR(INDEX(【参考】数式用2!$G$3:$I$451,MATCH(W60,【参考】数式用2!$F$3:$F$451,0),MATCH(VLOOKUP(Y60,【参考】数式用2!$J$2:$K$26,2,FALSE),【参考】数式用2!$G$2:$I$2,0)),10))</f>
        <v/>
      </c>
      <c r="AD60" s="442"/>
    </row>
    <row r="61" spans="1:30" ht="37.5" customHeight="1">
      <c r="A61" s="194"/>
      <c r="B61" s="429">
        <f t="shared" si="1"/>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3" t="str">
        <f t="shared" si="0"/>
        <v/>
      </c>
      <c r="AC61" s="112" t="str">
        <f>IF(Y61="","",IFERROR(INDEX(【参考】数式用2!$G$3:$I$451,MATCH(W61,【参考】数式用2!$F$3:$F$451,0),MATCH(VLOOKUP(Y61,【参考】数式用2!$J$2:$K$26,2,FALSE),【参考】数式用2!$G$2:$I$2,0)),10))</f>
        <v/>
      </c>
      <c r="AD61" s="444"/>
    </row>
    <row r="62" spans="1:30" ht="37.5" customHeight="1">
      <c r="A62" s="194"/>
      <c r="B62" s="429">
        <f t="shared" si="1"/>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3" t="str">
        <f t="shared" si="0"/>
        <v/>
      </c>
      <c r="AC62" s="112" t="str">
        <f>IF(Y62="","",IFERROR(INDEX(【参考】数式用2!$G$3:$I$451,MATCH(W62,【参考】数式用2!$F$3:$F$451,0),MATCH(VLOOKUP(Y62,【参考】数式用2!$J$2:$K$26,2,FALSE),【参考】数式用2!$G$2:$I$2,0)),10))</f>
        <v/>
      </c>
      <c r="AD62" s="444"/>
    </row>
    <row r="63" spans="1:30" ht="37.5" customHeight="1">
      <c r="A63" s="194"/>
      <c r="B63" s="429">
        <f t="shared" si="1"/>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3" t="str">
        <f t="shared" si="0"/>
        <v/>
      </c>
      <c r="AC63" s="112" t="str">
        <f>IF(Y63="","",IFERROR(INDEX(【参考】数式用2!$G$3:$I$451,MATCH(W63,【参考】数式用2!$F$3:$F$451,0),MATCH(VLOOKUP(Y63,【参考】数式用2!$J$2:$K$26,2,FALSE),【参考】数式用2!$G$2:$I$2,0)),10))</f>
        <v/>
      </c>
      <c r="AD63" s="444"/>
    </row>
    <row r="64" spans="1:30" ht="37.5" customHeight="1">
      <c r="A64" s="194"/>
      <c r="B64" s="429">
        <f t="shared" si="1"/>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3" t="str">
        <f t="shared" si="0"/>
        <v/>
      </c>
      <c r="AC64" s="112" t="str">
        <f>IF(Y64="","",IFERROR(INDEX(【参考】数式用2!$G$3:$I$451,MATCH(W64,【参考】数式用2!$F$3:$F$451,0),MATCH(VLOOKUP(Y64,【参考】数式用2!$J$2:$K$26,2,FALSE),【参考】数式用2!$G$2:$I$2,0)),10))</f>
        <v/>
      </c>
      <c r="AD64" s="444"/>
    </row>
    <row r="65" spans="1:30" ht="37.5" customHeight="1">
      <c r="A65" s="194"/>
      <c r="B65" s="429">
        <f t="shared" si="1"/>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3" t="str">
        <f t="shared" si="0"/>
        <v/>
      </c>
      <c r="AC65" s="112" t="str">
        <f>IF(Y65="","",IFERROR(INDEX(【参考】数式用2!$G$3:$I$451,MATCH(W65,【参考】数式用2!$F$3:$F$451,0),MATCH(VLOOKUP(Y65,【参考】数式用2!$J$2:$K$26,2,FALSE),【参考】数式用2!$G$2:$I$2,0)),10))</f>
        <v/>
      </c>
      <c r="AD65" s="444"/>
    </row>
    <row r="66" spans="1:30" ht="37.5" customHeight="1">
      <c r="A66" s="194"/>
      <c r="B66" s="429">
        <f t="shared" si="1"/>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3" t="str">
        <f t="shared" si="0"/>
        <v/>
      </c>
      <c r="AC66" s="112" t="str">
        <f>IF(Y66="","",IFERROR(INDEX(【参考】数式用2!$G$3:$I$451,MATCH(W66,【参考】数式用2!$F$3:$F$451,0),MATCH(VLOOKUP(Y66,【参考】数式用2!$J$2:$K$26,2,FALSE),【参考】数式用2!$G$2:$I$2,0)),10))</f>
        <v/>
      </c>
      <c r="AD66" s="444"/>
    </row>
    <row r="67" spans="1:30" ht="37.5" customHeight="1">
      <c r="A67" s="194"/>
      <c r="B67" s="429">
        <f t="shared" si="1"/>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3" t="str">
        <f t="shared" si="0"/>
        <v/>
      </c>
      <c r="AC67" s="112" t="str">
        <f>IF(Y67="","",IFERROR(INDEX(【参考】数式用2!$G$3:$I$451,MATCH(W67,【参考】数式用2!$F$3:$F$451,0),MATCH(VLOOKUP(Y67,【参考】数式用2!$J$2:$K$26,2,FALSE),【参考】数式用2!$G$2:$I$2,0)),10))</f>
        <v/>
      </c>
      <c r="AD67" s="444"/>
    </row>
    <row r="68" spans="1:30" ht="37.5" customHeight="1">
      <c r="A68" s="194"/>
      <c r="B68" s="429">
        <f t="shared" si="1"/>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3" t="str">
        <f t="shared" si="0"/>
        <v/>
      </c>
      <c r="AC68" s="112" t="str">
        <f>IF(Y68="","",IFERROR(INDEX(【参考】数式用2!$G$3:$I$451,MATCH(W68,【参考】数式用2!$F$3:$F$451,0),MATCH(VLOOKUP(Y68,【参考】数式用2!$J$2:$K$26,2,FALSE),【参考】数式用2!$G$2:$I$2,0)),10))</f>
        <v/>
      </c>
      <c r="AD68" s="444"/>
    </row>
    <row r="69" spans="1:30" ht="37.5" customHeight="1">
      <c r="A69" s="194"/>
      <c r="B69" s="429">
        <f t="shared" si="1"/>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3" t="str">
        <f t="shared" si="0"/>
        <v/>
      </c>
      <c r="AC69" s="112" t="str">
        <f>IF(Y69="","",IFERROR(INDEX(【参考】数式用2!$G$3:$I$451,MATCH(W69,【参考】数式用2!$F$3:$F$451,0),MATCH(VLOOKUP(Y69,【参考】数式用2!$J$2:$K$26,2,FALSE),【参考】数式用2!$G$2:$I$2,0)),10))</f>
        <v/>
      </c>
      <c r="AD69" s="444"/>
    </row>
    <row r="70" spans="1:30" ht="37.5" customHeight="1">
      <c r="A70" s="194"/>
      <c r="B70" s="429">
        <f t="shared" si="1"/>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3" t="str">
        <f t="shared" si="0"/>
        <v/>
      </c>
      <c r="AC70" s="112" t="str">
        <f>IF(Y70="","",IFERROR(INDEX(【参考】数式用2!$G$3:$I$451,MATCH(W70,【参考】数式用2!$F$3:$F$451,0),MATCH(VLOOKUP(Y70,【参考】数式用2!$J$2:$K$26,2,FALSE),【参考】数式用2!$G$2:$I$2,0)),10))</f>
        <v/>
      </c>
      <c r="AD70" s="444"/>
    </row>
    <row r="71" spans="1:30" ht="37.5" customHeight="1">
      <c r="A71" s="194"/>
      <c r="B71" s="429">
        <f t="shared" si="1"/>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3" t="str">
        <f t="shared" si="0"/>
        <v/>
      </c>
      <c r="AC71" s="112" t="str">
        <f>IF(Y71="","",IFERROR(INDEX(【参考】数式用2!$G$3:$I$451,MATCH(W71,【参考】数式用2!$F$3:$F$451,0),MATCH(VLOOKUP(Y71,【参考】数式用2!$J$2:$K$26,2,FALSE),【参考】数式用2!$G$2:$I$2,0)),10))</f>
        <v/>
      </c>
      <c r="AD71" s="444"/>
    </row>
    <row r="72" spans="1:30" ht="37.5" customHeight="1">
      <c r="A72" s="194"/>
      <c r="B72" s="429">
        <f t="shared" si="1"/>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3" t="str">
        <f t="shared" si="0"/>
        <v/>
      </c>
      <c r="AC72" s="112" t="str">
        <f>IF(Y72="","",IFERROR(INDEX(【参考】数式用2!$G$3:$I$451,MATCH(W72,【参考】数式用2!$F$3:$F$451,0),MATCH(VLOOKUP(Y72,【参考】数式用2!$J$2:$K$26,2,FALSE),【参考】数式用2!$G$2:$I$2,0)),10))</f>
        <v/>
      </c>
      <c r="AD72" s="444"/>
    </row>
    <row r="73" spans="1:30" ht="37.5" customHeight="1">
      <c r="A73" s="194"/>
      <c r="B73" s="429">
        <f t="shared" si="1"/>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3" t="str">
        <f t="shared" si="0"/>
        <v/>
      </c>
      <c r="AC73" s="112" t="str">
        <f>IF(Y73="","",IFERROR(INDEX(【参考】数式用2!$G$3:$I$451,MATCH(W73,【参考】数式用2!$F$3:$F$451,0),MATCH(VLOOKUP(Y73,【参考】数式用2!$J$2:$K$26,2,FALSE),【参考】数式用2!$G$2:$I$2,0)),10))</f>
        <v/>
      </c>
      <c r="AD73" s="444"/>
    </row>
    <row r="74" spans="1:30" ht="37.5" customHeight="1">
      <c r="A74" s="194"/>
      <c r="B74" s="429">
        <f t="shared" si="1"/>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3" t="str">
        <f t="shared" si="0"/>
        <v/>
      </c>
      <c r="AC74" s="112" t="str">
        <f>IF(Y74="","",IFERROR(INDEX(【参考】数式用2!$G$3:$I$451,MATCH(W74,【参考】数式用2!$F$3:$F$451,0),MATCH(VLOOKUP(Y74,【参考】数式用2!$J$2:$K$26,2,FALSE),【参考】数式用2!$G$2:$I$2,0)),10))</f>
        <v/>
      </c>
      <c r="AD74" s="444"/>
    </row>
    <row r="75" spans="1:30" ht="37.5" customHeight="1">
      <c r="A75" s="194"/>
      <c r="B75" s="429">
        <f t="shared" si="1"/>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3" t="str">
        <f t="shared" si="0"/>
        <v/>
      </c>
      <c r="AC75" s="112" t="str">
        <f>IF(Y75="","",IFERROR(INDEX(【参考】数式用2!$G$3:$I$451,MATCH(W75,【参考】数式用2!$F$3:$F$451,0),MATCH(VLOOKUP(Y75,【参考】数式用2!$J$2:$K$26,2,FALSE),【参考】数式用2!$G$2:$I$2,0)),10))</f>
        <v/>
      </c>
      <c r="AD75" s="444"/>
    </row>
    <row r="76" spans="1:30" ht="37.5" customHeight="1">
      <c r="A76" s="194"/>
      <c r="B76" s="429">
        <f t="shared" si="1"/>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3" t="str">
        <f t="shared" si="0"/>
        <v/>
      </c>
      <c r="AC76" s="112" t="str">
        <f>IF(Y76="","",IFERROR(INDEX(【参考】数式用2!$G$3:$I$451,MATCH(W76,【参考】数式用2!$F$3:$F$451,0),MATCH(VLOOKUP(Y76,【参考】数式用2!$J$2:$K$26,2,FALSE),【参考】数式用2!$G$2:$I$2,0)),10))</f>
        <v/>
      </c>
      <c r="AD76" s="444"/>
    </row>
    <row r="77" spans="1:30" ht="37.5" customHeight="1">
      <c r="A77" s="194"/>
      <c r="B77" s="429">
        <f t="shared" si="1"/>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3" t="str">
        <f t="shared" si="0"/>
        <v/>
      </c>
      <c r="AC77" s="112" t="str">
        <f>IF(Y77="","",IFERROR(INDEX(【参考】数式用2!$G$3:$I$451,MATCH(W77,【参考】数式用2!$F$3:$F$451,0),MATCH(VLOOKUP(Y77,【参考】数式用2!$J$2:$K$26,2,FALSE),【参考】数式用2!$G$2:$I$2,0)),10))</f>
        <v/>
      </c>
      <c r="AD77" s="444"/>
    </row>
    <row r="78" spans="1:30" ht="37.5" customHeight="1">
      <c r="A78" s="194"/>
      <c r="B78" s="429">
        <f t="shared" si="1"/>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3" t="str">
        <f t="shared" si="0"/>
        <v/>
      </c>
      <c r="AC78" s="112" t="str">
        <f>IF(Y78="","",IFERROR(INDEX(【参考】数式用2!$G$3:$I$451,MATCH(W78,【参考】数式用2!$F$3:$F$451,0),MATCH(VLOOKUP(Y78,【参考】数式用2!$J$2:$K$26,2,FALSE),【参考】数式用2!$G$2:$I$2,0)),10))</f>
        <v/>
      </c>
      <c r="AD78" s="444"/>
    </row>
    <row r="79" spans="1:30" ht="37.5" customHeight="1">
      <c r="A79" s="194"/>
      <c r="B79" s="429">
        <f t="shared" si="1"/>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3" t="str">
        <f t="shared" si="0"/>
        <v/>
      </c>
      <c r="AC79" s="112" t="str">
        <f>IF(Y79="","",IFERROR(INDEX(【参考】数式用2!$G$3:$I$451,MATCH(W79,【参考】数式用2!$F$3:$F$451,0),MATCH(VLOOKUP(Y79,【参考】数式用2!$J$2:$K$26,2,FALSE),【参考】数式用2!$G$2:$I$2,0)),10))</f>
        <v/>
      </c>
      <c r="AD79" s="444"/>
    </row>
    <row r="80" spans="1:30" ht="37.5" customHeight="1">
      <c r="A80" s="194"/>
      <c r="B80" s="429">
        <f t="shared" si="1"/>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3" t="str">
        <f t="shared" si="0"/>
        <v/>
      </c>
      <c r="AC80" s="112" t="str">
        <f>IF(Y80="","",IFERROR(INDEX(【参考】数式用2!$G$3:$I$451,MATCH(W80,【参考】数式用2!$F$3:$F$451,0),MATCH(VLOOKUP(Y80,【参考】数式用2!$J$2:$K$26,2,FALSE),【参考】数式用2!$G$2:$I$2,0)),10))</f>
        <v/>
      </c>
      <c r="AD80" s="444"/>
    </row>
    <row r="81" spans="1:30" ht="37.5" customHeight="1">
      <c r="A81" s="194"/>
      <c r="B81" s="429">
        <f t="shared" si="1"/>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3" t="str">
        <f t="shared" si="0"/>
        <v/>
      </c>
      <c r="AC81" s="112" t="str">
        <f>IF(Y81="","",IFERROR(INDEX(【参考】数式用2!$G$3:$I$451,MATCH(W81,【参考】数式用2!$F$3:$F$451,0),MATCH(VLOOKUP(Y81,【参考】数式用2!$J$2:$K$26,2,FALSE),【参考】数式用2!$G$2:$I$2,0)),10))</f>
        <v/>
      </c>
      <c r="AD81" s="444"/>
    </row>
    <row r="82" spans="1:30" ht="37.5" customHeight="1">
      <c r="A82" s="194"/>
      <c r="B82" s="429">
        <f t="shared" si="1"/>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3" t="str">
        <f t="shared" si="0"/>
        <v/>
      </c>
      <c r="AC82" s="112" t="str">
        <f>IF(Y82="","",IFERROR(INDEX(【参考】数式用2!$G$3:$I$451,MATCH(W82,【参考】数式用2!$F$3:$F$451,0),MATCH(VLOOKUP(Y82,【参考】数式用2!$J$2:$K$26,2,FALSE),【参考】数式用2!$G$2:$I$2,0)),10))</f>
        <v/>
      </c>
      <c r="AD82" s="444"/>
    </row>
    <row r="83" spans="1:30" ht="37.5" customHeight="1">
      <c r="A83" s="194"/>
      <c r="B83" s="429">
        <f t="shared" si="1"/>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3" t="str">
        <f t="shared" si="0"/>
        <v/>
      </c>
      <c r="AC83" s="112" t="str">
        <f>IF(Y83="","",IFERROR(INDEX(【参考】数式用2!$G$3:$I$451,MATCH(W83,【参考】数式用2!$F$3:$F$451,0),MATCH(VLOOKUP(Y83,【参考】数式用2!$J$2:$K$26,2,FALSE),【参考】数式用2!$G$2:$I$2,0)),10))</f>
        <v/>
      </c>
      <c r="AD83" s="444"/>
    </row>
    <row r="84" spans="1:30" ht="37.5" customHeight="1">
      <c r="A84" s="194"/>
      <c r="B84" s="429">
        <f t="shared" si="1"/>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3" t="str">
        <f t="shared" si="0"/>
        <v/>
      </c>
      <c r="AC84" s="112" t="str">
        <f>IF(Y84="","",IFERROR(INDEX(【参考】数式用2!$G$3:$I$451,MATCH(W84,【参考】数式用2!$F$3:$F$451,0),MATCH(VLOOKUP(Y84,【参考】数式用2!$J$2:$K$26,2,FALSE),【参考】数式用2!$G$2:$I$2,0)),10))</f>
        <v/>
      </c>
      <c r="AD84" s="444"/>
    </row>
    <row r="85" spans="1:30" ht="37.5" customHeight="1">
      <c r="A85" s="194"/>
      <c r="B85" s="429">
        <f t="shared" si="1"/>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3" t="str">
        <f t="shared" si="0"/>
        <v/>
      </c>
      <c r="AC85" s="112" t="str">
        <f>IF(Y85="","",IFERROR(INDEX(【参考】数式用2!$G$3:$I$451,MATCH(W85,【参考】数式用2!$F$3:$F$451,0),MATCH(VLOOKUP(Y85,【参考】数式用2!$J$2:$K$26,2,FALSE),【参考】数式用2!$G$2:$I$2,0)),10))</f>
        <v/>
      </c>
      <c r="AD85" s="444"/>
    </row>
    <row r="86" spans="1:30" ht="37.5" customHeight="1">
      <c r="A86" s="194"/>
      <c r="B86" s="429">
        <f t="shared" si="1"/>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3" t="str">
        <f t="shared" si="0"/>
        <v/>
      </c>
      <c r="AC86" s="112" t="str">
        <f>IF(Y86="","",IFERROR(INDEX(【参考】数式用2!$G$3:$I$451,MATCH(W86,【参考】数式用2!$F$3:$F$451,0),MATCH(VLOOKUP(Y86,【参考】数式用2!$J$2:$K$26,2,FALSE),【参考】数式用2!$G$2:$I$2,0)),10))</f>
        <v/>
      </c>
      <c r="AD86" s="444"/>
    </row>
    <row r="87" spans="1:30" ht="37.5" customHeight="1">
      <c r="A87" s="194"/>
      <c r="B87" s="429">
        <f t="shared" si="1"/>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3" t="str">
        <f t="shared" si="0"/>
        <v/>
      </c>
      <c r="AC87" s="112" t="str">
        <f>IF(Y87="","",IFERROR(INDEX(【参考】数式用2!$G$3:$I$451,MATCH(W87,【参考】数式用2!$F$3:$F$451,0),MATCH(VLOOKUP(Y87,【参考】数式用2!$J$2:$K$26,2,FALSE),【参考】数式用2!$G$2:$I$2,0)),10))</f>
        <v/>
      </c>
      <c r="AD87" s="444"/>
    </row>
    <row r="88" spans="1:30" ht="37.5" customHeight="1">
      <c r="A88" s="194"/>
      <c r="B88" s="429">
        <f t="shared" si="1"/>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3" t="str">
        <f t="shared" si="0"/>
        <v/>
      </c>
      <c r="AC88" s="112" t="str">
        <f>IF(Y88="","",IFERROR(INDEX(【参考】数式用2!$G$3:$I$451,MATCH(W88,【参考】数式用2!$F$3:$F$451,0),MATCH(VLOOKUP(Y88,【参考】数式用2!$J$2:$K$26,2,FALSE),【参考】数式用2!$G$2:$I$2,0)),10))</f>
        <v/>
      </c>
      <c r="AD88" s="444"/>
    </row>
    <row r="89" spans="1:30" ht="37.5" customHeight="1">
      <c r="A89" s="194"/>
      <c r="B89" s="429">
        <f t="shared" si="1"/>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3" t="str">
        <f t="shared" si="0"/>
        <v/>
      </c>
      <c r="AC89" s="112" t="str">
        <f>IF(Y89="","",IFERROR(INDEX(【参考】数式用2!$G$3:$I$451,MATCH(W89,【参考】数式用2!$F$3:$F$451,0),MATCH(VLOOKUP(Y89,【参考】数式用2!$J$2:$K$26,2,FALSE),【参考】数式用2!$G$2:$I$2,0)),10))</f>
        <v/>
      </c>
      <c r="AD89" s="444"/>
    </row>
    <row r="90" spans="1:30" ht="37.5" customHeight="1">
      <c r="A90" s="194"/>
      <c r="B90" s="429">
        <f t="shared" si="1"/>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3" t="str">
        <f t="shared" si="0"/>
        <v/>
      </c>
      <c r="AC90" s="112" t="str">
        <f>IF(Y90="","",IFERROR(INDEX(【参考】数式用2!$G$3:$I$451,MATCH(W90,【参考】数式用2!$F$3:$F$451,0),MATCH(VLOOKUP(Y90,【参考】数式用2!$J$2:$K$26,2,FALSE),【参考】数式用2!$G$2:$I$2,0)),10))</f>
        <v/>
      </c>
      <c r="AD90" s="444"/>
    </row>
    <row r="91" spans="1:30" ht="37.5" customHeight="1">
      <c r="A91" s="194"/>
      <c r="B91" s="429">
        <f t="shared" si="1"/>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3" t="str">
        <f t="shared" si="0"/>
        <v/>
      </c>
      <c r="AC91" s="112" t="str">
        <f>IF(Y91="","",IFERROR(INDEX(【参考】数式用2!$G$3:$I$451,MATCH(W91,【参考】数式用2!$F$3:$F$451,0),MATCH(VLOOKUP(Y91,【参考】数式用2!$J$2:$K$26,2,FALSE),【参考】数式用2!$G$2:$I$2,0)),10))</f>
        <v/>
      </c>
      <c r="AD91" s="444"/>
    </row>
    <row r="92" spans="1:30" ht="37.5" customHeight="1">
      <c r="A92" s="194"/>
      <c r="B92" s="429">
        <f t="shared" si="1"/>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3" t="str">
        <f t="shared" si="0"/>
        <v/>
      </c>
      <c r="AC92" s="112" t="str">
        <f>IF(Y92="","",IFERROR(INDEX(【参考】数式用2!$G$3:$I$451,MATCH(W92,【参考】数式用2!$F$3:$F$451,0),MATCH(VLOOKUP(Y92,【参考】数式用2!$J$2:$K$26,2,FALSE),【参考】数式用2!$G$2:$I$2,0)),10))</f>
        <v/>
      </c>
      <c r="AD92" s="444"/>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3" t="str">
        <f t="shared" si="0"/>
        <v/>
      </c>
      <c r="AC93" s="112" t="str">
        <f>IF(Y93="","",IFERROR(INDEX(【参考】数式用2!$G$3:$I$451,MATCH(W93,【参考】数式用2!$F$3:$F$451,0),MATCH(VLOOKUP(Y93,【参考】数式用2!$J$2:$K$26,2,FALSE),【参考】数式用2!$G$2:$I$2,0)),10))</f>
        <v/>
      </c>
      <c r="AD93" s="444"/>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3" t="str">
        <f t="shared" si="0"/>
        <v/>
      </c>
      <c r="AC94" s="112" t="str">
        <f>IF(Y94="","",IFERROR(INDEX(【参考】数式用2!$G$3:$I$451,MATCH(W94,【参考】数式用2!$F$3:$F$451,0),MATCH(VLOOKUP(Y94,【参考】数式用2!$J$2:$K$26,2,FALSE),【参考】数式用2!$G$2:$I$2,0)),10))</f>
        <v/>
      </c>
      <c r="AD94" s="444"/>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3" t="str">
        <f t="shared" si="0"/>
        <v/>
      </c>
      <c r="AC95" s="112" t="str">
        <f>IF(Y95="","",IFERROR(INDEX(【参考】数式用2!$G$3:$I$451,MATCH(W95,【参考】数式用2!$F$3:$F$451,0),MATCH(VLOOKUP(Y95,【参考】数式用2!$J$2:$K$26,2,FALSE),【参考】数式用2!$G$2:$I$2,0)),10))</f>
        <v/>
      </c>
      <c r="AD95" s="444"/>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3" t="str">
        <f t="shared" si="0"/>
        <v/>
      </c>
      <c r="AC96" s="112" t="str">
        <f>IF(Y96="","",IFERROR(INDEX(【参考】数式用2!$G$3:$I$451,MATCH(W96,【参考】数式用2!$F$3:$F$451,0),MATCH(VLOOKUP(Y96,【参考】数式用2!$J$2:$K$26,2,FALSE),【参考】数式用2!$G$2:$I$2,0)),10))</f>
        <v/>
      </c>
      <c r="AD96" s="444"/>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3" t="str">
        <f t="shared" si="0"/>
        <v/>
      </c>
      <c r="AC97" s="112" t="str">
        <f>IF(Y97="","",IFERROR(INDEX(【参考】数式用2!$G$3:$I$451,MATCH(W97,【参考】数式用2!$F$3:$F$451,0),MATCH(VLOOKUP(Y97,【参考】数式用2!$J$2:$K$26,2,FALSE),【参考】数式用2!$G$2:$I$2,0)),10))</f>
        <v/>
      </c>
      <c r="AD97" s="444"/>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3" t="str">
        <f t="shared" si="0"/>
        <v/>
      </c>
      <c r="AC98" s="112" t="str">
        <f>IF(Y98="","",IFERROR(INDEX(【参考】数式用2!$G$3:$I$451,MATCH(W98,【参考】数式用2!$F$3:$F$451,0),MATCH(VLOOKUP(Y98,【参考】数式用2!$J$2:$K$26,2,FALSE),【参考】数式用2!$G$2:$I$2,0)),10))</f>
        <v/>
      </c>
      <c r="AD98" s="444"/>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3" t="str">
        <f t="shared" si="0"/>
        <v/>
      </c>
      <c r="AC99" s="112" t="str">
        <f>IF(Y99="","",IFERROR(INDEX(【参考】数式用2!$G$3:$I$451,MATCH(W99,【参考】数式用2!$F$3:$F$451,0),MATCH(VLOOKUP(Y99,【参考】数式用2!$J$2:$K$26,2,FALSE),【参考】数式用2!$G$2:$I$2,0)),10))</f>
        <v/>
      </c>
      <c r="AD99" s="444"/>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3" t="str">
        <f t="shared" si="0"/>
        <v/>
      </c>
      <c r="AC100" s="112" t="str">
        <f>IF(Y100="","",IFERROR(INDEX(【参考】数式用2!$G$3:$I$451,MATCH(W100,【参考】数式用2!$F$3:$F$451,0),MATCH(VLOOKUP(Y100,【参考】数式用2!$J$2:$K$26,2,FALSE),【参考】数式用2!$G$2:$I$2,0)),10))</f>
        <v/>
      </c>
      <c r="AD100" s="444"/>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3" t="str">
        <f t="shared" si="0"/>
        <v/>
      </c>
      <c r="AC101" s="112" t="str">
        <f>IF(Y101="","",IFERROR(INDEX(【参考】数式用2!$G$3:$I$451,MATCH(W101,【参考】数式用2!$F$3:$F$451,0),MATCH(VLOOKUP(Y101,【参考】数式用2!$J$2:$K$26,2,FALSE),【参考】数式用2!$G$2:$I$2,0)),10))</f>
        <v/>
      </c>
      <c r="AD101" s="444"/>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3" t="str">
        <f t="shared" si="0"/>
        <v/>
      </c>
      <c r="AC102" s="112" t="str">
        <f>IF(Y102="","",IFERROR(INDEX(【参考】数式用2!$G$3:$I$451,MATCH(W102,【参考】数式用2!$F$3:$F$451,0),MATCH(VLOOKUP(Y102,【参考】数式用2!$J$2:$K$26,2,FALSE),【参考】数式用2!$G$2:$I$2,0)),10))</f>
        <v/>
      </c>
      <c r="AD102" s="444"/>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3" t="str">
        <f t="shared" si="0"/>
        <v/>
      </c>
      <c r="AC103" s="112" t="str">
        <f>IF(Y103="","",IFERROR(INDEX(【参考】数式用2!$G$3:$I$451,MATCH(W103,【参考】数式用2!$F$3:$F$451,0),MATCH(VLOOKUP(Y103,【参考】数式用2!$J$2:$K$26,2,FALSE),【参考】数式用2!$G$2:$I$2,0)),10))</f>
        <v/>
      </c>
      <c r="AD103" s="444"/>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3" t="str">
        <f t="shared" si="0"/>
        <v/>
      </c>
      <c r="AC104" s="112" t="str">
        <f>IF(Y104="","",IFERROR(INDEX(【参考】数式用2!$G$3:$I$451,MATCH(W104,【参考】数式用2!$F$3:$F$451,0),MATCH(VLOOKUP(Y104,【参考】数式用2!$J$2:$K$26,2,FALSE),【参考】数式用2!$G$2:$I$2,0)),10))</f>
        <v/>
      </c>
      <c r="AD104" s="444"/>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3" t="str">
        <f t="shared" si="0"/>
        <v/>
      </c>
      <c r="AC105" s="112" t="str">
        <f>IF(Y105="","",IFERROR(INDEX(【参考】数式用2!$G$3:$I$451,MATCH(W105,【参考】数式用2!$F$3:$F$451,0),MATCH(VLOOKUP(Y105,【参考】数式用2!$J$2:$K$26,2,FALSE),【参考】数式用2!$G$2:$I$2,0)),10))</f>
        <v/>
      </c>
      <c r="AD105" s="444"/>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3" t="str">
        <f t="shared" si="0"/>
        <v/>
      </c>
      <c r="AC106" s="112" t="str">
        <f>IF(Y106="","",IFERROR(INDEX(【参考】数式用2!$G$3:$I$451,MATCH(W106,【参考】数式用2!$F$3:$F$451,0),MATCH(VLOOKUP(Y106,【参考】数式用2!$J$2:$K$26,2,FALSE),【参考】数式用2!$G$2:$I$2,0)),10))</f>
        <v/>
      </c>
      <c r="AD106" s="444"/>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3" t="str">
        <f t="shared" si="0"/>
        <v/>
      </c>
      <c r="AC107" s="112" t="str">
        <f>IF(Y107="","",IFERROR(INDEX(【参考】数式用2!$G$3:$I$451,MATCH(W107,【参考】数式用2!$F$3:$F$451,0),MATCH(VLOOKUP(Y107,【参考】数式用2!$J$2:$K$26,2,FALSE),【参考】数式用2!$G$2:$I$2,0)),10))</f>
        <v/>
      </c>
      <c r="AD107" s="444"/>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3" t="str">
        <f t="shared" si="0"/>
        <v/>
      </c>
      <c r="AC108" s="112" t="str">
        <f>IF(Y108="","",IFERROR(INDEX(【参考】数式用2!$G$3:$I$451,MATCH(W108,【参考】数式用2!$F$3:$F$451,0),MATCH(VLOOKUP(Y108,【参考】数式用2!$J$2:$K$26,2,FALSE),【参考】数式用2!$G$2:$I$2,0)),10))</f>
        <v/>
      </c>
      <c r="AD108" s="444"/>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3" t="str">
        <f t="shared" si="0"/>
        <v/>
      </c>
      <c r="AC109" s="112" t="str">
        <f>IF(Y109="","",IFERROR(INDEX(【参考】数式用2!$G$3:$I$451,MATCH(W109,【参考】数式用2!$F$3:$F$451,0),MATCH(VLOOKUP(Y109,【参考】数式用2!$J$2:$K$26,2,FALSE),【参考】数式用2!$G$2:$I$2,0)),10))</f>
        <v/>
      </c>
      <c r="AD109" s="444"/>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3" t="str">
        <f t="shared" si="0"/>
        <v/>
      </c>
      <c r="AC110" s="112" t="str">
        <f>IF(Y110="","",IFERROR(INDEX(【参考】数式用2!$G$3:$I$451,MATCH(W110,【参考】数式用2!$F$3:$F$451,0),MATCH(VLOOKUP(Y110,【参考】数式用2!$J$2:$K$26,2,FALSE),【参考】数式用2!$G$2:$I$2,0)),10))</f>
        <v/>
      </c>
      <c r="AD110" s="444"/>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3" t="str">
        <f t="shared" si="0"/>
        <v/>
      </c>
      <c r="AC111" s="112" t="str">
        <f>IF(Y111="","",IFERROR(INDEX(【参考】数式用2!$G$3:$I$451,MATCH(W111,【参考】数式用2!$F$3:$F$451,0),MATCH(VLOOKUP(Y111,【参考】数式用2!$J$2:$K$26,2,FALSE),【参考】数式用2!$G$2:$I$2,0)),10))</f>
        <v/>
      </c>
      <c r="AD111" s="444"/>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3" t="str">
        <f t="shared" si="0"/>
        <v/>
      </c>
      <c r="AC112" s="112" t="str">
        <f>IF(Y112="","",IFERROR(INDEX(【参考】数式用2!$G$3:$I$451,MATCH(W112,【参考】数式用2!$F$3:$F$451,0),MATCH(VLOOKUP(Y112,【参考】数式用2!$J$2:$K$26,2,FALSE),【参考】数式用2!$G$2:$I$2,0)),10))</f>
        <v/>
      </c>
      <c r="AD112" s="444"/>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3" t="str">
        <f t="shared" si="0"/>
        <v/>
      </c>
      <c r="AC113" s="112" t="str">
        <f>IF(Y113="","",IFERROR(INDEX(【参考】数式用2!$G$3:$I$451,MATCH(W113,【参考】数式用2!$F$3:$F$451,0),MATCH(VLOOKUP(Y113,【参考】数式用2!$J$2:$K$26,2,FALSE),【参考】数式用2!$G$2:$I$2,0)),10))</f>
        <v/>
      </c>
      <c r="AD113" s="444"/>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3" t="str">
        <f t="shared" si="0"/>
        <v/>
      </c>
      <c r="AC114" s="112" t="str">
        <f>IF(Y114="","",IFERROR(INDEX(【参考】数式用2!$G$3:$I$451,MATCH(W114,【参考】数式用2!$F$3:$F$451,0),MATCH(VLOOKUP(Y114,【参考】数式用2!$J$2:$K$26,2,FALSE),【参考】数式用2!$G$2:$I$2,0)),10))</f>
        <v/>
      </c>
      <c r="AD114" s="444"/>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3" t="str">
        <f t="shared" si="0"/>
        <v/>
      </c>
      <c r="AC115" s="112" t="str">
        <f>IF(Y115="","",IFERROR(INDEX(【参考】数式用2!$G$3:$I$451,MATCH(W115,【参考】数式用2!$F$3:$F$451,0),MATCH(VLOOKUP(Y115,【参考】数式用2!$J$2:$K$26,2,FALSE),【参考】数式用2!$G$2:$I$2,0)),10))</f>
        <v/>
      </c>
      <c r="AD115" s="444"/>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3" t="str">
        <f t="shared" si="0"/>
        <v/>
      </c>
      <c r="AC116" s="112" t="str">
        <f>IF(Y116="","",IFERROR(INDEX(【参考】数式用2!$G$3:$I$451,MATCH(W116,【参考】数式用2!$F$3:$F$451,0),MATCH(VLOOKUP(Y116,【参考】数式用2!$J$2:$K$26,2,FALSE),【参考】数式用2!$G$2:$I$2,0)),10))</f>
        <v/>
      </c>
      <c r="AD116" s="444"/>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3" t="str">
        <f t="shared" si="0"/>
        <v/>
      </c>
      <c r="AC117" s="112" t="str">
        <f>IF(Y117="","",IFERROR(INDEX(【参考】数式用2!$G$3:$I$451,MATCH(W117,【参考】数式用2!$F$3:$F$451,0),MATCH(VLOOKUP(Y117,【参考】数式用2!$J$2:$K$26,2,FALSE),【参考】数式用2!$G$2:$I$2,0)),10))</f>
        <v/>
      </c>
      <c r="AD117" s="444"/>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3" t="str">
        <f t="shared" si="0"/>
        <v/>
      </c>
      <c r="AC118" s="112" t="str">
        <f>IF(Y118="","",IFERROR(INDEX(【参考】数式用2!$G$3:$I$451,MATCH(W118,【参考】数式用2!$F$3:$F$451,0),MATCH(VLOOKUP(Y118,【参考】数式用2!$J$2:$K$26,2,FALSE),【参考】数式用2!$G$2:$I$2,0)),10))</f>
        <v/>
      </c>
      <c r="AD118" s="444"/>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3" t="str">
        <f t="shared" ref="AB119:AB153" si="3">IF(Y119="訪問型サービス（総合事業）","上記に含む",IF(Y119="通所型サービス（総合事業）","上記に含む",IF(Z119-AA119=0,"",Z119-AA119)))</f>
        <v/>
      </c>
      <c r="AC119" s="112" t="str">
        <f>IF(Y119="","",IFERROR(INDEX(【参考】数式用2!$G$3:$I$451,MATCH(W119,【参考】数式用2!$F$3:$F$451,0),MATCH(VLOOKUP(Y119,【参考】数式用2!$J$2:$K$26,2,FALSE),【参考】数式用2!$G$2:$I$2,0)),10))</f>
        <v/>
      </c>
      <c r="AD119" s="444"/>
    </row>
    <row r="120" spans="1:30" ht="37.5" customHeight="1">
      <c r="A120" s="194"/>
      <c r="B120" s="429">
        <f t="shared" ref="B120:B145" si="4">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3" t="str">
        <f t="shared" si="3"/>
        <v/>
      </c>
      <c r="AC120" s="112" t="str">
        <f>IF(Y120="","",IFERROR(INDEX(【参考】数式用2!$G$3:$I$451,MATCH(W120,【参考】数式用2!$F$3:$F$451,0),MATCH(VLOOKUP(Y120,【参考】数式用2!$J$2:$K$26,2,FALSE),【参考】数式用2!$G$2:$I$2,0)),10))</f>
        <v/>
      </c>
      <c r="AD120" s="444"/>
    </row>
    <row r="121" spans="1:30" ht="37.5" customHeight="1">
      <c r="A121" s="194"/>
      <c r="B121" s="429">
        <f t="shared" si="4"/>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3" t="str">
        <f t="shared" si="3"/>
        <v/>
      </c>
      <c r="AC121" s="112" t="str">
        <f>IF(Y121="","",IFERROR(INDEX(【参考】数式用2!$G$3:$I$451,MATCH(W121,【参考】数式用2!$F$3:$F$451,0),MATCH(VLOOKUP(Y121,【参考】数式用2!$J$2:$K$26,2,FALSE),【参考】数式用2!$G$2:$I$2,0)),10))</f>
        <v/>
      </c>
      <c r="AD121" s="444"/>
    </row>
    <row r="122" spans="1:30" ht="37.5" customHeight="1">
      <c r="A122" s="194"/>
      <c r="B122" s="429">
        <f t="shared" si="4"/>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3" t="str">
        <f t="shared" si="3"/>
        <v/>
      </c>
      <c r="AC122" s="112" t="str">
        <f>IF(Y122="","",IFERROR(INDEX(【参考】数式用2!$G$3:$I$451,MATCH(W122,【参考】数式用2!$F$3:$F$451,0),MATCH(VLOOKUP(Y122,【参考】数式用2!$J$2:$K$26,2,FALSE),【参考】数式用2!$G$2:$I$2,0)),10))</f>
        <v/>
      </c>
      <c r="AD122" s="444"/>
    </row>
    <row r="123" spans="1:30" ht="37.5" customHeight="1">
      <c r="A123" s="194"/>
      <c r="B123" s="429">
        <f t="shared" si="4"/>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3" t="str">
        <f t="shared" si="3"/>
        <v/>
      </c>
      <c r="AC123" s="112" t="str">
        <f>IF(Y123="","",IFERROR(INDEX(【参考】数式用2!$G$3:$I$451,MATCH(W123,【参考】数式用2!$F$3:$F$451,0),MATCH(VLOOKUP(Y123,【参考】数式用2!$J$2:$K$26,2,FALSE),【参考】数式用2!$G$2:$I$2,0)),10))</f>
        <v/>
      </c>
      <c r="AD123" s="444"/>
    </row>
    <row r="124" spans="1:30" ht="37.5" customHeight="1">
      <c r="A124" s="194"/>
      <c r="B124" s="429">
        <f t="shared" si="4"/>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3" t="str">
        <f t="shared" si="3"/>
        <v/>
      </c>
      <c r="AC124" s="112" t="str">
        <f>IF(Y124="","",IFERROR(INDEX(【参考】数式用2!$G$3:$I$451,MATCH(W124,【参考】数式用2!$F$3:$F$451,0),MATCH(VLOOKUP(Y124,【参考】数式用2!$J$2:$K$26,2,FALSE),【参考】数式用2!$G$2:$I$2,0)),10))</f>
        <v/>
      </c>
      <c r="AD124" s="444"/>
    </row>
    <row r="125" spans="1:30" ht="37.5" customHeight="1">
      <c r="A125" s="194"/>
      <c r="B125" s="429">
        <f t="shared" si="4"/>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3" t="str">
        <f t="shared" si="3"/>
        <v/>
      </c>
      <c r="AC125" s="112" t="str">
        <f>IF(Y125="","",IFERROR(INDEX(【参考】数式用2!$G$3:$I$451,MATCH(W125,【参考】数式用2!$F$3:$F$451,0),MATCH(VLOOKUP(Y125,【参考】数式用2!$J$2:$K$26,2,FALSE),【参考】数式用2!$G$2:$I$2,0)),10))</f>
        <v/>
      </c>
      <c r="AD125" s="444"/>
    </row>
    <row r="126" spans="1:30" ht="37.5" customHeight="1">
      <c r="A126" s="194"/>
      <c r="B126" s="429">
        <f t="shared" si="4"/>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3" t="str">
        <f t="shared" si="3"/>
        <v/>
      </c>
      <c r="AC126" s="112" t="str">
        <f>IF(Y126="","",IFERROR(INDEX(【参考】数式用2!$G$3:$I$451,MATCH(W126,【参考】数式用2!$F$3:$F$451,0),MATCH(VLOOKUP(Y126,【参考】数式用2!$J$2:$K$26,2,FALSE),【参考】数式用2!$G$2:$I$2,0)),10))</f>
        <v/>
      </c>
      <c r="AD126" s="444"/>
    </row>
    <row r="127" spans="1:30" ht="37.5" customHeight="1">
      <c r="A127" s="194"/>
      <c r="B127" s="429">
        <f t="shared" si="4"/>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3" t="str">
        <f t="shared" si="3"/>
        <v/>
      </c>
      <c r="AC127" s="112" t="str">
        <f>IF(Y127="","",IFERROR(INDEX(【参考】数式用2!$G$3:$I$451,MATCH(W127,【参考】数式用2!$F$3:$F$451,0),MATCH(VLOOKUP(Y127,【参考】数式用2!$J$2:$K$26,2,FALSE),【参考】数式用2!$G$2:$I$2,0)),10))</f>
        <v/>
      </c>
      <c r="AD127" s="444"/>
    </row>
    <row r="128" spans="1:30" ht="37.5" customHeight="1">
      <c r="A128" s="194"/>
      <c r="B128" s="429">
        <f t="shared" si="4"/>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3" t="str">
        <f t="shared" si="3"/>
        <v/>
      </c>
      <c r="AC128" s="112" t="str">
        <f>IF(Y128="","",IFERROR(INDEX(【参考】数式用2!$G$3:$I$451,MATCH(W128,【参考】数式用2!$F$3:$F$451,0),MATCH(VLOOKUP(Y128,【参考】数式用2!$J$2:$K$26,2,FALSE),【参考】数式用2!$G$2:$I$2,0)),10))</f>
        <v/>
      </c>
      <c r="AD128" s="444"/>
    </row>
    <row r="129" spans="1:30" ht="37.5" customHeight="1">
      <c r="A129" s="194"/>
      <c r="B129" s="429">
        <f t="shared" si="4"/>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3" t="str">
        <f t="shared" si="3"/>
        <v/>
      </c>
      <c r="AC129" s="112" t="str">
        <f>IF(Y129="","",IFERROR(INDEX(【参考】数式用2!$G$3:$I$451,MATCH(W129,【参考】数式用2!$F$3:$F$451,0),MATCH(VLOOKUP(Y129,【参考】数式用2!$J$2:$K$26,2,FALSE),【参考】数式用2!$G$2:$I$2,0)),10))</f>
        <v/>
      </c>
      <c r="AD129" s="444"/>
    </row>
    <row r="130" spans="1:30" ht="37.5" customHeight="1">
      <c r="A130" s="194"/>
      <c r="B130" s="429">
        <f t="shared" si="4"/>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3" t="str">
        <f t="shared" si="3"/>
        <v/>
      </c>
      <c r="AC130" s="112" t="str">
        <f>IF(Y130="","",IFERROR(INDEX(【参考】数式用2!$G$3:$I$451,MATCH(W130,【参考】数式用2!$F$3:$F$451,0),MATCH(VLOOKUP(Y130,【参考】数式用2!$J$2:$K$26,2,FALSE),【参考】数式用2!$G$2:$I$2,0)),10))</f>
        <v/>
      </c>
      <c r="AD130" s="444"/>
    </row>
    <row r="131" spans="1:30" ht="37.5" customHeight="1">
      <c r="A131" s="194"/>
      <c r="B131" s="429">
        <f t="shared" si="4"/>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3" t="str">
        <f t="shared" si="3"/>
        <v/>
      </c>
      <c r="AC131" s="112" t="str">
        <f>IF(Y131="","",IFERROR(INDEX(【参考】数式用2!$G$3:$I$451,MATCH(W131,【参考】数式用2!$F$3:$F$451,0),MATCH(VLOOKUP(Y131,【参考】数式用2!$J$2:$K$26,2,FALSE),【参考】数式用2!$G$2:$I$2,0)),10))</f>
        <v/>
      </c>
      <c r="AD131" s="444"/>
    </row>
    <row r="132" spans="1:30" ht="37.5" customHeight="1">
      <c r="A132" s="194"/>
      <c r="B132" s="429">
        <f t="shared" si="4"/>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3" t="str">
        <f t="shared" si="3"/>
        <v/>
      </c>
      <c r="AC132" s="112" t="str">
        <f>IF(Y132="","",IFERROR(INDEX(【参考】数式用2!$G$3:$I$451,MATCH(W132,【参考】数式用2!$F$3:$F$451,0),MATCH(VLOOKUP(Y132,【参考】数式用2!$J$2:$K$26,2,FALSE),【参考】数式用2!$G$2:$I$2,0)),10))</f>
        <v/>
      </c>
      <c r="AD132" s="444"/>
    </row>
    <row r="133" spans="1:30" ht="37.5" customHeight="1">
      <c r="A133" s="194"/>
      <c r="B133" s="429">
        <f t="shared" si="4"/>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3" t="str">
        <f t="shared" si="3"/>
        <v/>
      </c>
      <c r="AC133" s="112" t="str">
        <f>IF(Y133="","",IFERROR(INDEX(【参考】数式用2!$G$3:$I$451,MATCH(W133,【参考】数式用2!$F$3:$F$451,0),MATCH(VLOOKUP(Y133,【参考】数式用2!$J$2:$K$26,2,FALSE),【参考】数式用2!$G$2:$I$2,0)),10))</f>
        <v/>
      </c>
      <c r="AD133" s="444"/>
    </row>
    <row r="134" spans="1:30" ht="37.5" customHeight="1">
      <c r="A134" s="194"/>
      <c r="B134" s="429">
        <f t="shared" si="4"/>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3" t="str">
        <f t="shared" si="3"/>
        <v/>
      </c>
      <c r="AC134" s="112" t="str">
        <f>IF(Y134="","",IFERROR(INDEX(【参考】数式用2!$G$3:$I$451,MATCH(W134,【参考】数式用2!$F$3:$F$451,0),MATCH(VLOOKUP(Y134,【参考】数式用2!$J$2:$K$26,2,FALSE),【参考】数式用2!$G$2:$I$2,0)),10))</f>
        <v/>
      </c>
      <c r="AD134" s="444"/>
    </row>
    <row r="135" spans="1:30" ht="37.5" customHeight="1">
      <c r="A135" s="194"/>
      <c r="B135" s="429">
        <f t="shared" si="4"/>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3" t="str">
        <f t="shared" si="3"/>
        <v/>
      </c>
      <c r="AC135" s="112" t="str">
        <f>IF(Y135="","",IFERROR(INDEX(【参考】数式用2!$G$3:$I$451,MATCH(W135,【参考】数式用2!$F$3:$F$451,0),MATCH(VLOOKUP(Y135,【参考】数式用2!$J$2:$K$26,2,FALSE),【参考】数式用2!$G$2:$I$2,0)),10))</f>
        <v/>
      </c>
      <c r="AD135" s="444"/>
    </row>
    <row r="136" spans="1:30" ht="37.5" customHeight="1">
      <c r="A136" s="194"/>
      <c r="B136" s="429">
        <f t="shared" si="4"/>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3" t="str">
        <f t="shared" si="3"/>
        <v/>
      </c>
      <c r="AC136" s="112" t="str">
        <f>IF(Y136="","",IFERROR(INDEX(【参考】数式用2!$G$3:$I$451,MATCH(W136,【参考】数式用2!$F$3:$F$451,0),MATCH(VLOOKUP(Y136,【参考】数式用2!$J$2:$K$26,2,FALSE),【参考】数式用2!$G$2:$I$2,0)),10))</f>
        <v/>
      </c>
      <c r="AD136" s="444"/>
    </row>
    <row r="137" spans="1:30" ht="37.5" customHeight="1">
      <c r="A137" s="194"/>
      <c r="B137" s="429">
        <f t="shared" si="4"/>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3" t="str">
        <f t="shared" si="3"/>
        <v/>
      </c>
      <c r="AC137" s="112" t="str">
        <f>IF(Y137="","",IFERROR(INDEX(【参考】数式用2!$G$3:$I$451,MATCH(W137,【参考】数式用2!$F$3:$F$451,0),MATCH(VLOOKUP(Y137,【参考】数式用2!$J$2:$K$26,2,FALSE),【参考】数式用2!$G$2:$I$2,0)),10))</f>
        <v/>
      </c>
      <c r="AD137" s="444"/>
    </row>
    <row r="138" spans="1:30" ht="37.5" customHeight="1">
      <c r="A138" s="194"/>
      <c r="B138" s="429">
        <f t="shared" si="4"/>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3" t="str">
        <f t="shared" si="3"/>
        <v/>
      </c>
      <c r="AC138" s="112" t="str">
        <f>IF(Y138="","",IFERROR(INDEX(【参考】数式用2!$G$3:$I$451,MATCH(W138,【参考】数式用2!$F$3:$F$451,0),MATCH(VLOOKUP(Y138,【参考】数式用2!$J$2:$K$26,2,FALSE),【参考】数式用2!$G$2:$I$2,0)),10))</f>
        <v/>
      </c>
      <c r="AD138" s="444"/>
    </row>
    <row r="139" spans="1:30" ht="37.5" customHeight="1">
      <c r="A139" s="194"/>
      <c r="B139" s="429">
        <f t="shared" si="4"/>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3" t="str">
        <f t="shared" si="3"/>
        <v/>
      </c>
      <c r="AC139" s="112" t="str">
        <f>IF(Y139="","",IFERROR(INDEX(【参考】数式用2!$G$3:$I$451,MATCH(W139,【参考】数式用2!$F$3:$F$451,0),MATCH(VLOOKUP(Y139,【参考】数式用2!$J$2:$K$26,2,FALSE),【参考】数式用2!$G$2:$I$2,0)),10))</f>
        <v/>
      </c>
      <c r="AD139" s="444"/>
    </row>
    <row r="140" spans="1:30" ht="37.5" customHeight="1">
      <c r="A140" s="194"/>
      <c r="B140" s="429">
        <f t="shared" si="4"/>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3" t="str">
        <f t="shared" si="3"/>
        <v/>
      </c>
      <c r="AC140" s="112" t="str">
        <f>IF(Y140="","",IFERROR(INDEX(【参考】数式用2!$G$3:$I$451,MATCH(W140,【参考】数式用2!$F$3:$F$451,0),MATCH(VLOOKUP(Y140,【参考】数式用2!$J$2:$K$26,2,FALSE),【参考】数式用2!$G$2:$I$2,0)),10))</f>
        <v/>
      </c>
      <c r="AD140" s="444"/>
    </row>
    <row r="141" spans="1:30" ht="37.5" customHeight="1">
      <c r="A141" s="194"/>
      <c r="B141" s="429">
        <f t="shared" si="4"/>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3" t="str">
        <f t="shared" si="3"/>
        <v/>
      </c>
      <c r="AC141" s="112" t="str">
        <f>IF(Y141="","",IFERROR(INDEX(【参考】数式用2!$G$3:$I$451,MATCH(W141,【参考】数式用2!$F$3:$F$451,0),MATCH(VLOOKUP(Y141,【参考】数式用2!$J$2:$K$26,2,FALSE),【参考】数式用2!$G$2:$I$2,0)),10))</f>
        <v/>
      </c>
      <c r="AD141" s="444"/>
    </row>
    <row r="142" spans="1:30" ht="37.5" customHeight="1">
      <c r="A142" s="194"/>
      <c r="B142" s="429">
        <f t="shared" si="4"/>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3" t="str">
        <f t="shared" si="3"/>
        <v/>
      </c>
      <c r="AC142" s="112" t="str">
        <f>IF(Y142="","",IFERROR(INDEX(【参考】数式用2!$G$3:$I$451,MATCH(W142,【参考】数式用2!$F$3:$F$451,0),MATCH(VLOOKUP(Y142,【参考】数式用2!$J$2:$K$26,2,FALSE),【参考】数式用2!$G$2:$I$2,0)),10))</f>
        <v/>
      </c>
      <c r="AD142" s="444"/>
    </row>
    <row r="143" spans="1:30" ht="37.5" customHeight="1">
      <c r="A143" s="194"/>
      <c r="B143" s="429">
        <f t="shared" si="4"/>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3" t="str">
        <f t="shared" si="3"/>
        <v/>
      </c>
      <c r="AC143" s="112" t="str">
        <f>IF(Y143="","",IFERROR(INDEX(【参考】数式用2!$G$3:$I$451,MATCH(W143,【参考】数式用2!$F$3:$F$451,0),MATCH(VLOOKUP(Y143,【参考】数式用2!$J$2:$K$26,2,FALSE),【参考】数式用2!$G$2:$I$2,0)),10))</f>
        <v/>
      </c>
      <c r="AD143" s="444"/>
    </row>
    <row r="144" spans="1:30" ht="37.5" customHeight="1">
      <c r="A144" s="194"/>
      <c r="B144" s="429">
        <f t="shared" si="4"/>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3" t="str">
        <f t="shared" si="3"/>
        <v/>
      </c>
      <c r="AC144" s="112" t="str">
        <f>IF(Y144="","",IFERROR(INDEX(【参考】数式用2!$G$3:$I$451,MATCH(W144,【参考】数式用2!$F$3:$F$451,0),MATCH(VLOOKUP(Y144,【参考】数式用2!$J$2:$K$26,2,FALSE),【参考】数式用2!$G$2:$I$2,0)),10))</f>
        <v/>
      </c>
      <c r="AD144" s="444"/>
    </row>
    <row r="145" spans="1:30" ht="37.5" customHeight="1">
      <c r="A145" s="194"/>
      <c r="B145" s="429">
        <f t="shared" si="4"/>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3" t="str">
        <f t="shared" si="3"/>
        <v/>
      </c>
      <c r="AC145" s="112" t="str">
        <f>IF(Y145="","",IFERROR(INDEX(【参考】数式用2!$G$3:$I$451,MATCH(W145,【参考】数式用2!$F$3:$F$451,0),MATCH(VLOOKUP(Y145,【参考】数式用2!$J$2:$K$26,2,FALSE),【参考】数式用2!$G$2:$I$2,0)),10))</f>
        <v/>
      </c>
      <c r="AD145" s="444"/>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3" t="str">
        <f t="shared" si="3"/>
        <v/>
      </c>
      <c r="AC146" s="112" t="str">
        <f>IF(Y146="","",IFERROR(INDEX(【参考】数式用2!$G$3:$I$451,MATCH(W146,【参考】数式用2!$F$3:$F$451,0),MATCH(VLOOKUP(Y146,【参考】数式用2!$J$2:$K$26,2,FALSE),【参考】数式用2!$G$2:$I$2,0)),10))</f>
        <v/>
      </c>
      <c r="AD146" s="444"/>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3" t="str">
        <f t="shared" si="3"/>
        <v/>
      </c>
      <c r="AC147" s="112" t="str">
        <f>IF(Y147="","",IFERROR(INDEX(【参考】数式用2!$G$3:$I$451,MATCH(W147,【参考】数式用2!$F$3:$F$451,0),MATCH(VLOOKUP(Y147,【参考】数式用2!$J$2:$K$26,2,FALSE),【参考】数式用2!$G$2:$I$2,0)),10))</f>
        <v/>
      </c>
      <c r="AD147" s="444"/>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3" t="str">
        <f t="shared" si="3"/>
        <v/>
      </c>
      <c r="AC148" s="112" t="str">
        <f>IF(Y148="","",IFERROR(INDEX(【参考】数式用2!$G$3:$I$451,MATCH(W148,【参考】数式用2!$F$3:$F$451,0),MATCH(VLOOKUP(Y148,【参考】数式用2!$J$2:$K$26,2,FALSE),【参考】数式用2!$G$2:$I$2,0)),10))</f>
        <v/>
      </c>
      <c r="AD148" s="444"/>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3" t="str">
        <f t="shared" si="3"/>
        <v/>
      </c>
      <c r="AC149" s="112" t="str">
        <f>IF(Y149="","",IFERROR(INDEX(【参考】数式用2!$G$3:$I$451,MATCH(W149,【参考】数式用2!$F$3:$F$451,0),MATCH(VLOOKUP(Y149,【参考】数式用2!$J$2:$K$26,2,FALSE),【参考】数式用2!$G$2:$I$2,0)),10))</f>
        <v/>
      </c>
      <c r="AD149" s="444"/>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3" t="str">
        <f t="shared" si="3"/>
        <v/>
      </c>
      <c r="AC150" s="112" t="str">
        <f>IF(Y150="","",IFERROR(INDEX(【参考】数式用2!$G$3:$I$451,MATCH(W150,【参考】数式用2!$F$3:$F$451,0),MATCH(VLOOKUP(Y150,【参考】数式用2!$J$2:$K$26,2,FALSE),【参考】数式用2!$G$2:$I$2,0)),10))</f>
        <v/>
      </c>
      <c r="AD150" s="444"/>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3" t="str">
        <f t="shared" si="3"/>
        <v/>
      </c>
      <c r="AC151" s="112" t="str">
        <f>IF(Y151="","",IFERROR(INDEX(【参考】数式用2!$G$3:$I$451,MATCH(W151,【参考】数式用2!$F$3:$F$451,0),MATCH(VLOOKUP(Y151,【参考】数式用2!$J$2:$K$26,2,FALSE),【参考】数式用2!$G$2:$I$2,0)),10))</f>
        <v/>
      </c>
      <c r="AD151" s="444"/>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3" t="str">
        <f t="shared" si="3"/>
        <v/>
      </c>
      <c r="AC152" s="112" t="str">
        <f>IF(Y152="","",IFERROR(INDEX(【参考】数式用2!$G$3:$I$451,MATCH(W152,【参考】数式用2!$F$3:$F$451,0),MATCH(VLOOKUP(Y152,【参考】数式用2!$J$2:$K$26,2,FALSE),【参考】数式用2!$G$2:$I$2,0)),10))</f>
        <v/>
      </c>
      <c r="AD152" s="444"/>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0"/>
      <c r="X153" s="22"/>
      <c r="Y153" s="22"/>
      <c r="Z153" s="156"/>
      <c r="AA153" s="157"/>
      <c r="AB153" s="445" t="str">
        <f t="shared" si="3"/>
        <v/>
      </c>
      <c r="AC153" s="113" t="str">
        <f>IF(Y153="","",IFERROR(INDEX(【参考】数式用2!$G$3:$I$451,MATCH(W153,【参考】数式用2!$F$3:$F$451,0),MATCH(VLOOKUP(Y153,【参考】数式用2!$J$2:$K$26,2,FALSE),【参考】数式用2!$G$2:$I$2,0)),10))</f>
        <v/>
      </c>
      <c r="AD153" s="444"/>
    </row>
  </sheetData>
  <sheetProtection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00000000-0002-0000-0000-000000000000}">
      <formula1>10</formula1>
    </dataValidation>
    <dataValidation type="list" allowBlank="1" showInputMessage="1" showErrorMessage="1" sqref="W54:W153" xr:uid="{00000000-0002-0000-0000-000001000000}">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000-000002000000}">
          <x14:formula1>
            <xm:f>【参考】数式用!$A$5:$A$27</xm:f>
          </x14:formula1>
          <xm:sqref>Y54:Y153</xm:sqref>
        </x14:dataValidation>
        <x14:dataValidation type="list" allowBlank="1" showInputMessage="1" showErrorMessage="1" xr:uid="{00000000-0002-0000-0000-000003000000}">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V249"/>
  <sheetViews>
    <sheetView view="pageBreakPreview" zoomScale="85" zoomScaleNormal="120" zoomScaleSheetLayoutView="85" zoomScalePageLayoutView="64" workbookViewId="0">
      <selection activeCell="AA25" sqref="AA25:AA28"/>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6"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100-000000000000}"/>
    <dataValidation imeMode="hiragana" allowBlank="1" showInputMessage="1" showErrorMessage="1" sqref="X202:X203 T201 U46 T47 T45" xr:uid="{00000000-0002-0000-0100-000001000000}"/>
    <dataValidation type="list" allowBlank="1" showInputMessage="1" showErrorMessage="1" sqref="M54:O54" xr:uid="{00000000-0002-0000-0100-000002000000}">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HE314"/>
  <sheetViews>
    <sheetView view="pageBreakPreview" zoomScale="62" zoomScaleNormal="85" zoomScaleSheetLayoutView="62" zoomScalePageLayoutView="70" workbookViewId="0">
      <selection activeCell="L14" sqref="L14:L16"/>
    </sheetView>
  </sheetViews>
  <sheetFormatPr defaultColWidth="2.5" defaultRowHeight="17.25"/>
  <cols>
    <col min="1" max="1" width="6.125" style="163" customWidth="1"/>
    <col min="2" max="6" width="2.625" style="597"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1" customWidth="1"/>
    <col min="16" max="16" width="7" style="602" customWidth="1"/>
    <col min="17" max="17" width="14.875" style="601" customWidth="1"/>
    <col min="18" max="18" width="7.25" style="602"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0" customWidth="1"/>
    <col min="33" max="33" width="14.125" style="600"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0"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6" t="s">
        <v>2210</v>
      </c>
      <c r="B1" s="484"/>
      <c r="C1" s="484"/>
      <c r="D1" s="484"/>
      <c r="E1" s="484"/>
      <c r="F1" s="484"/>
      <c r="G1" s="162"/>
      <c r="H1" s="162"/>
      <c r="I1" s="162"/>
      <c r="J1" s="162"/>
      <c r="K1" s="162"/>
      <c r="L1" s="162"/>
      <c r="M1" s="162"/>
      <c r="N1" s="162"/>
      <c r="O1" s="485"/>
      <c r="P1" s="486"/>
      <c r="Q1" s="485"/>
      <c r="R1" s="486"/>
      <c r="S1" s="162"/>
      <c r="T1" s="162"/>
      <c r="U1" s="162"/>
      <c r="V1" s="162"/>
      <c r="W1" s="160"/>
      <c r="X1" s="160"/>
      <c r="Y1" s="160"/>
      <c r="Z1" s="160"/>
      <c r="AA1" s="160"/>
      <c r="AB1" s="160"/>
      <c r="AC1" s="160"/>
      <c r="AD1" s="160"/>
      <c r="AE1" s="487"/>
      <c r="AF1" s="487"/>
      <c r="AG1" s="487"/>
      <c r="AH1" s="160"/>
      <c r="AI1" s="160"/>
      <c r="AJ1" s="160"/>
      <c r="AK1" s="1317" t="s">
        <v>54</v>
      </c>
      <c r="AL1" s="1318"/>
      <c r="AM1" s="488" t="str">
        <f>IF(基本情報入力シート!C33="","",基本情報入力シート!C33)</f>
        <v/>
      </c>
      <c r="AN1" s="489"/>
      <c r="AO1" s="489"/>
    </row>
    <row r="2" spans="1:213" ht="13.5" customHeight="1" thickBot="1">
      <c r="A2" s="162"/>
      <c r="B2" s="485"/>
      <c r="C2" s="485"/>
      <c r="D2" s="485"/>
      <c r="E2" s="485"/>
      <c r="F2" s="485"/>
      <c r="G2" s="486"/>
      <c r="H2" s="486"/>
      <c r="I2" s="486"/>
      <c r="J2" s="486"/>
      <c r="K2" s="486"/>
      <c r="L2" s="486"/>
      <c r="M2" s="486"/>
      <c r="N2" s="486"/>
      <c r="O2" s="485"/>
      <c r="P2" s="486"/>
      <c r="Q2" s="485"/>
      <c r="R2" s="486"/>
      <c r="S2" s="486"/>
      <c r="T2" s="162"/>
      <c r="U2" s="162"/>
      <c r="V2" s="491"/>
      <c r="W2" s="491"/>
      <c r="X2" s="491"/>
      <c r="Y2" s="492"/>
      <c r="Z2" s="492"/>
      <c r="AA2" s="493"/>
      <c r="AB2" s="493"/>
      <c r="AC2" s="493"/>
      <c r="AD2" s="493"/>
      <c r="AE2" s="494"/>
      <c r="AF2" s="494"/>
      <c r="AG2" s="494"/>
      <c r="AH2" s="493"/>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5"/>
      <c r="M3" s="495"/>
      <c r="N3" s="495"/>
      <c r="O3" s="485"/>
      <c r="P3" s="486"/>
      <c r="Q3" s="485"/>
      <c r="R3" s="486"/>
      <c r="S3" s="495"/>
      <c r="T3" s="162"/>
      <c r="U3" s="162"/>
      <c r="V3" s="491"/>
      <c r="W3" s="491"/>
      <c r="X3" s="491"/>
      <c r="Y3" s="491"/>
      <c r="Z3" s="491"/>
      <c r="AA3" s="162"/>
      <c r="AB3" s="162"/>
      <c r="AC3" s="162"/>
      <c r="AD3" s="162"/>
      <c r="AE3" s="494"/>
      <c r="AF3" s="494"/>
      <c r="AG3" s="494"/>
      <c r="AH3" s="162"/>
      <c r="AI3" s="160"/>
      <c r="AJ3" s="160"/>
      <c r="AK3" s="160"/>
      <c r="AL3" s="160"/>
      <c r="AM3" s="271"/>
      <c r="AS3" s="163"/>
      <c r="AT3" s="163"/>
      <c r="AU3" s="163"/>
      <c r="AV3" s="163"/>
      <c r="AW3" s="163"/>
      <c r="AX3" s="163"/>
    </row>
    <row r="4" spans="1:213" ht="12" customHeight="1" thickBot="1">
      <c r="A4" s="496"/>
      <c r="B4" s="497"/>
      <c r="C4" s="497"/>
      <c r="D4" s="498"/>
      <c r="E4" s="498"/>
      <c r="F4" s="498"/>
      <c r="G4" s="499"/>
      <c r="H4" s="499"/>
      <c r="I4" s="499"/>
      <c r="J4" s="499"/>
      <c r="K4" s="499"/>
      <c r="L4" s="495"/>
      <c r="M4" s="495"/>
      <c r="N4" s="160"/>
      <c r="O4" s="485"/>
      <c r="P4" s="486"/>
      <c r="Q4" s="485"/>
      <c r="R4" s="486"/>
      <c r="S4" s="495"/>
      <c r="T4" s="162"/>
      <c r="U4" s="162"/>
      <c r="V4" s="162"/>
      <c r="W4" s="162"/>
      <c r="X4" s="162"/>
      <c r="Y4" s="162"/>
      <c r="Z4" s="162"/>
      <c r="AA4" s="162"/>
      <c r="AB4" s="162"/>
      <c r="AC4" s="162"/>
      <c r="AD4" s="162"/>
      <c r="AE4" s="494"/>
      <c r="AF4" s="494"/>
      <c r="AG4" s="487"/>
      <c r="AH4" s="162"/>
      <c r="AI4" s="160"/>
      <c r="AJ4" s="160"/>
      <c r="AK4" s="160"/>
      <c r="AL4" s="160"/>
      <c r="AM4" s="271"/>
      <c r="AS4" s="163"/>
      <c r="AT4" s="163"/>
      <c r="AU4" s="163"/>
      <c r="AV4" s="163"/>
      <c r="AW4" s="163"/>
      <c r="AX4" s="163"/>
    </row>
    <row r="5" spans="1:213" ht="28.5" customHeight="1" thickBot="1">
      <c r="A5" s="1277" t="s">
        <v>2361</v>
      </c>
      <c r="B5" s="1278"/>
      <c r="C5" s="1278"/>
      <c r="D5" s="1278"/>
      <c r="E5" s="1278"/>
      <c r="F5" s="1278"/>
      <c r="G5" s="1278"/>
      <c r="H5" s="1278"/>
      <c r="I5" s="1278"/>
      <c r="J5" s="1279"/>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7"/>
      <c r="AH5" s="160"/>
      <c r="AI5" s="160"/>
      <c r="AJ5" s="160"/>
      <c r="AK5" s="160"/>
      <c r="AL5" s="160"/>
      <c r="AM5" s="271"/>
      <c r="AP5" s="428"/>
      <c r="AS5" s="163"/>
      <c r="AT5" s="163"/>
      <c r="AU5" s="163"/>
      <c r="AV5" s="163"/>
      <c r="AW5" s="163"/>
      <c r="AX5" s="163"/>
    </row>
    <row r="6" spans="1:213" ht="28.5" customHeight="1" thickBot="1">
      <c r="A6" s="1277" t="s">
        <v>2362</v>
      </c>
      <c r="B6" s="1278"/>
      <c r="C6" s="1278"/>
      <c r="D6" s="1278"/>
      <c r="E6" s="1278"/>
      <c r="F6" s="1278"/>
      <c r="G6" s="1278"/>
      <c r="H6" s="1278"/>
      <c r="I6" s="1278"/>
      <c r="J6" s="1279"/>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1"/>
      <c r="AP6" s="506"/>
      <c r="AR6" s="490"/>
    </row>
    <row r="7" spans="1:213" ht="32.25" customHeight="1" thickBot="1">
      <c r="A7" s="1280" t="s">
        <v>2363</v>
      </c>
      <c r="B7" s="1278"/>
      <c r="C7" s="1278"/>
      <c r="D7" s="1278"/>
      <c r="E7" s="1278"/>
      <c r="F7" s="1278"/>
      <c r="G7" s="1278"/>
      <c r="H7" s="1278"/>
      <c r="I7" s="1278"/>
      <c r="J7" s="1279"/>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7"/>
      <c r="AF7" s="487"/>
      <c r="AG7" s="1314" t="s">
        <v>2112</v>
      </c>
      <c r="AH7" s="1315"/>
      <c r="AI7" s="1315"/>
      <c r="AJ7" s="1315"/>
      <c r="AK7" s="1316"/>
      <c r="AL7" s="512">
        <f>SUMIF(N:N,"特定加算",AL:AL)</f>
        <v>0</v>
      </c>
      <c r="AM7" s="271"/>
      <c r="AQ7" s="513" t="s">
        <v>2203</v>
      </c>
      <c r="AR7" s="514"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5"/>
      <c r="B8" s="516"/>
      <c r="C8" s="1231" t="s">
        <v>2357</v>
      </c>
      <c r="D8" s="1231"/>
      <c r="E8" s="1231"/>
      <c r="F8" s="1231"/>
      <c r="G8" s="1231"/>
      <c r="H8" s="1231"/>
      <c r="I8" s="1231"/>
      <c r="J8" s="1232"/>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7"/>
      <c r="AF8" s="487"/>
      <c r="AG8" s="1314" t="s">
        <v>2340</v>
      </c>
      <c r="AH8" s="1315"/>
      <c r="AI8" s="1315"/>
      <c r="AJ8" s="1315"/>
      <c r="AK8" s="1316"/>
      <c r="AL8" s="512">
        <f>SUM(AW:AW)</f>
        <v>0</v>
      </c>
      <c r="AM8" s="271"/>
      <c r="AQ8" s="513" t="s">
        <v>2204</v>
      </c>
      <c r="AR8" s="514"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81" t="s">
        <v>2356</v>
      </c>
      <c r="B9" s="1281"/>
      <c r="C9" s="1281"/>
      <c r="D9" s="1281"/>
      <c r="E9" s="1281"/>
      <c r="F9" s="1281"/>
      <c r="G9" s="1281"/>
      <c r="H9" s="1281"/>
      <c r="I9" s="1281"/>
      <c r="J9" s="1281"/>
      <c r="K9" s="507">
        <f>SUM(AF:AF)</f>
        <v>0</v>
      </c>
      <c r="L9" s="501" t="s">
        <v>1</v>
      </c>
      <c r="M9" s="495"/>
      <c r="N9" s="511"/>
      <c r="O9" s="509"/>
      <c r="P9" s="510"/>
      <c r="Q9" s="509"/>
      <c r="R9" s="510"/>
      <c r="S9" s="511"/>
      <c r="T9" s="511"/>
      <c r="U9" s="511"/>
      <c r="V9" s="511"/>
      <c r="W9" s="511"/>
      <c r="X9" s="511"/>
      <c r="Y9" s="511"/>
      <c r="Z9" s="511"/>
      <c r="AA9" s="511"/>
      <c r="AB9" s="511"/>
      <c r="AC9" s="160"/>
      <c r="AD9" s="160"/>
      <c r="AE9" s="487"/>
      <c r="AF9" s="487"/>
      <c r="AG9" s="517"/>
      <c r="AH9" s="518"/>
      <c r="AI9" s="518"/>
      <c r="AJ9" s="518"/>
      <c r="AK9" s="518"/>
      <c r="AL9" s="519"/>
      <c r="AM9" s="271"/>
      <c r="AQ9" s="506"/>
      <c r="AR9" s="520"/>
      <c r="AS9" s="520"/>
      <c r="AT9" s="520"/>
      <c r="AU9" s="520"/>
      <c r="AV9" s="520"/>
      <c r="AW9" s="520"/>
      <c r="AX9" s="520"/>
    </row>
    <row r="10" spans="1:213" ht="30" customHeight="1" thickBot="1">
      <c r="A10" s="1293" t="s">
        <v>2369</v>
      </c>
      <c r="B10" s="1293"/>
      <c r="C10" s="1293"/>
      <c r="D10" s="1293"/>
      <c r="E10" s="1293"/>
      <c r="F10" s="1293"/>
      <c r="G10" s="1293"/>
      <c r="H10" s="1293"/>
      <c r="I10" s="1293"/>
      <c r="J10" s="1293"/>
      <c r="K10" s="1293"/>
      <c r="L10" s="1293"/>
      <c r="M10" s="495"/>
      <c r="N10" s="518"/>
      <c r="O10" s="521"/>
      <c r="P10" s="522"/>
      <c r="Q10" s="521"/>
      <c r="R10" s="522"/>
      <c r="S10" s="518"/>
      <c r="T10" s="518"/>
      <c r="U10" s="518"/>
      <c r="V10" s="518"/>
      <c r="W10" s="518"/>
      <c r="X10" s="518"/>
      <c r="Y10" s="518"/>
      <c r="Z10" s="518"/>
      <c r="AA10" s="523"/>
      <c r="AB10" s="523"/>
      <c r="AC10" s="523"/>
      <c r="AD10" s="523"/>
      <c r="AE10" s="487"/>
      <c r="AF10" s="487"/>
      <c r="AG10" s="487"/>
      <c r="AH10" s="160"/>
      <c r="AI10" s="160"/>
      <c r="AJ10" s="160"/>
      <c r="AK10" s="160"/>
      <c r="AL10" s="524"/>
      <c r="AM10" s="271"/>
    </row>
    <row r="11" spans="1:213" ht="23.25" customHeight="1" thickBot="1">
      <c r="A11" s="1294"/>
      <c r="B11" s="1294"/>
      <c r="C11" s="1294"/>
      <c r="D11" s="1294"/>
      <c r="E11" s="1294"/>
      <c r="F11" s="1294"/>
      <c r="G11" s="1294"/>
      <c r="H11" s="1294"/>
      <c r="I11" s="1294"/>
      <c r="J11" s="1294"/>
      <c r="K11" s="1294"/>
      <c r="L11" s="1294"/>
      <c r="M11" s="162"/>
      <c r="N11" s="162"/>
      <c r="O11" s="485"/>
      <c r="P11" s="486"/>
      <c r="Q11" s="485"/>
      <c r="R11" s="486"/>
      <c r="S11" s="162"/>
      <c r="T11" s="162"/>
      <c r="U11" s="162"/>
      <c r="V11" s="162"/>
      <c r="W11" s="162"/>
      <c r="X11" s="162"/>
      <c r="Y11" s="162"/>
      <c r="Z11" s="162"/>
      <c r="AA11" s="162"/>
      <c r="AB11" s="162"/>
      <c r="AC11" s="162"/>
      <c r="AD11" s="162"/>
      <c r="AE11" s="525"/>
      <c r="AF11" s="525"/>
      <c r="AG11" s="1332" t="str">
        <f>IFERROR(IF(COUNTIF(AS:AS,"未入力")=0,"○","未入力あり"),"")</f>
        <v>○</v>
      </c>
      <c r="AH11" s="1333"/>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c r="A12" s="1260"/>
      <c r="B12" s="1285" t="s">
        <v>2326</v>
      </c>
      <c r="C12" s="1286"/>
      <c r="D12" s="1286"/>
      <c r="E12" s="1286"/>
      <c r="F12" s="1287"/>
      <c r="G12" s="1291" t="s">
        <v>63</v>
      </c>
      <c r="H12" s="1311" t="s">
        <v>88</v>
      </c>
      <c r="I12" s="1311"/>
      <c r="J12" s="1312" t="s">
        <v>69</v>
      </c>
      <c r="K12" s="1305" t="s">
        <v>40</v>
      </c>
      <c r="L12" s="1307" t="s">
        <v>2175</v>
      </c>
      <c r="M12" s="1309" t="s">
        <v>67</v>
      </c>
      <c r="N12" s="1303"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0" t="s">
        <v>235</v>
      </c>
      <c r="AL12" s="530" t="s">
        <v>239</v>
      </c>
      <c r="AM12" s="531" t="s">
        <v>240</v>
      </c>
      <c r="AN12" s="1233" t="s">
        <v>2325</v>
      </c>
      <c r="AY12" s="1235" t="s">
        <v>2358</v>
      </c>
    </row>
    <row r="13" spans="1:213" ht="127.5" customHeight="1" thickBot="1">
      <c r="A13" s="1261"/>
      <c r="B13" s="1288"/>
      <c r="C13" s="1289"/>
      <c r="D13" s="1289"/>
      <c r="E13" s="1289"/>
      <c r="F13" s="1290"/>
      <c r="G13" s="1292"/>
      <c r="H13" s="532" t="s">
        <v>2399</v>
      </c>
      <c r="I13" s="532" t="s">
        <v>2328</v>
      </c>
      <c r="J13" s="1313"/>
      <c r="K13" s="1306"/>
      <c r="L13" s="1308"/>
      <c r="M13" s="1310"/>
      <c r="N13" s="1304"/>
      <c r="O13" s="533" t="s">
        <v>2334</v>
      </c>
      <c r="P13" s="534" t="s">
        <v>2113</v>
      </c>
      <c r="Q13" s="533" t="s">
        <v>2216</v>
      </c>
      <c r="R13" s="534" t="s">
        <v>177</v>
      </c>
      <c r="S13" s="1327" t="s">
        <v>2333</v>
      </c>
      <c r="T13" s="1328"/>
      <c r="U13" s="1328"/>
      <c r="V13" s="1328"/>
      <c r="W13" s="1328"/>
      <c r="X13" s="1328"/>
      <c r="Y13" s="1328"/>
      <c r="Z13" s="1328"/>
      <c r="AA13" s="1328"/>
      <c r="AB13" s="1328"/>
      <c r="AC13" s="1328"/>
      <c r="AD13" s="1329"/>
      <c r="AE13" s="535" t="s">
        <v>2292</v>
      </c>
      <c r="AF13" s="1323"/>
      <c r="AG13" s="536" t="s">
        <v>2200</v>
      </c>
      <c r="AH13" s="537" t="s">
        <v>2201</v>
      </c>
      <c r="AI13" s="538" t="s">
        <v>2330</v>
      </c>
      <c r="AJ13" s="537" t="s">
        <v>2331</v>
      </c>
      <c r="AK13" s="539" t="s">
        <v>234</v>
      </c>
      <c r="AL13" s="539" t="s">
        <v>2342</v>
      </c>
      <c r="AM13" s="540" t="s">
        <v>2335</v>
      </c>
      <c r="AN13" s="1234"/>
      <c r="AO13" s="541"/>
      <c r="AP13" s="542" t="s">
        <v>2207</v>
      </c>
      <c r="AQ13" s="542" t="s">
        <v>2181</v>
      </c>
      <c r="AR13" s="542" t="s">
        <v>2202</v>
      </c>
      <c r="AS13" s="542" t="s">
        <v>2195</v>
      </c>
      <c r="AT13" s="543" t="s">
        <v>2182</v>
      </c>
      <c r="AU13" s="544" t="s">
        <v>2183</v>
      </c>
      <c r="AV13" s="542" t="s">
        <v>2184</v>
      </c>
      <c r="AW13" s="545" t="s">
        <v>2185</v>
      </c>
      <c r="AX13" s="542" t="s">
        <v>2186</v>
      </c>
      <c r="AY13" s="1236"/>
    </row>
    <row r="14" spans="1:213" ht="32.1" customHeight="1">
      <c r="A14" s="1282">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2" t="s">
        <v>10</v>
      </c>
      <c r="V14" s="71">
        <v>4</v>
      </c>
      <c r="W14" s="202" t="s">
        <v>45</v>
      </c>
      <c r="X14" s="549">
        <v>6</v>
      </c>
      <c r="Y14" s="202" t="s">
        <v>10</v>
      </c>
      <c r="Z14" s="71">
        <v>5</v>
      </c>
      <c r="AA14" s="202" t="s">
        <v>13</v>
      </c>
      <c r="AB14" s="550" t="s">
        <v>24</v>
      </c>
      <c r="AC14" s="551">
        <f t="shared" ref="AC14:AC19" si="0">IF(V14&gt;=1,(X14*12+Z14)-(T14*12+V14)+1,"")</f>
        <v>2</v>
      </c>
      <c r="AD14" s="202" t="s">
        <v>38</v>
      </c>
      <c r="AE14" s="552" t="str">
        <f>IFERROR(ROUNDDOWN(ROUND(L14*R14,0)*M14,0)*AC14,"")</f>
        <v/>
      </c>
      <c r="AF14" s="553" t="str">
        <f>IFERROR(ROUNDDOWN(ROUND(L14*(R14-P14),0)*M14,0)*AC14,"")</f>
        <v/>
      </c>
      <c r="AG14" s="554"/>
      <c r="AH14" s="446"/>
      <c r="AI14" s="447"/>
      <c r="AJ14" s="448"/>
      <c r="AK14" s="449"/>
      <c r="AL14" s="450"/>
      <c r="AM14" s="451"/>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c r="A15" s="1283"/>
      <c r="B15" s="1275"/>
      <c r="C15" s="1264"/>
      <c r="D15" s="1264"/>
      <c r="E15" s="1264"/>
      <c r="F15" s="1265"/>
      <c r="G15" s="1269"/>
      <c r="H15" s="1269"/>
      <c r="I15" s="1269"/>
      <c r="J15" s="1269"/>
      <c r="K15" s="1272"/>
      <c r="L15" s="1250"/>
      <c r="M15" s="1253"/>
      <c r="N15" s="560" t="s">
        <v>170</v>
      </c>
      <c r="O15" s="152"/>
      <c r="P15" s="561" t="str">
        <f>IFERROR(VLOOKUP(K14,【参考】数式用!$A$5:$J$27,MATCH(O15,【参考】数式用!$B$4:$J$4,0)+1,0),"")</f>
        <v/>
      </c>
      <c r="Q15" s="152"/>
      <c r="R15" s="561" t="str">
        <f>IFERROR(VLOOKUP(K14,【参考】数式用!$A$5:$J$27,MATCH(Q15,【参考】数式用!$B$4:$J$4,0)+1,0),"")</f>
        <v/>
      </c>
      <c r="S15" s="173" t="s">
        <v>19</v>
      </c>
      <c r="T15" s="562">
        <v>6</v>
      </c>
      <c r="U15" s="174" t="s">
        <v>10</v>
      </c>
      <c r="V15" s="109">
        <v>4</v>
      </c>
      <c r="W15" s="174" t="s">
        <v>45</v>
      </c>
      <c r="X15" s="562">
        <v>6</v>
      </c>
      <c r="Y15" s="174" t="s">
        <v>10</v>
      </c>
      <c r="Z15" s="109">
        <v>5</v>
      </c>
      <c r="AA15" s="174" t="s">
        <v>13</v>
      </c>
      <c r="AB15" s="563" t="s">
        <v>24</v>
      </c>
      <c r="AC15" s="564">
        <f t="shared" si="0"/>
        <v>2</v>
      </c>
      <c r="AD15" s="174" t="s">
        <v>38</v>
      </c>
      <c r="AE15" s="565" t="str">
        <f>IFERROR(ROUNDDOWN(ROUND(L14*R15,0)*M14,0)*AC15,"")</f>
        <v/>
      </c>
      <c r="AF15" s="566" t="str">
        <f>IFERROR(ROUNDDOWN(ROUND(L14*(R15-P15),0)*M14,0)*AC15,"")</f>
        <v/>
      </c>
      <c r="AG15" s="567"/>
      <c r="AH15" s="452"/>
      <c r="AI15" s="453"/>
      <c r="AJ15" s="454"/>
      <c r="AK15" s="455"/>
      <c r="AL15" s="456"/>
      <c r="AM15" s="457"/>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c r="A16" s="1284"/>
      <c r="B16" s="1276"/>
      <c r="C16" s="1266"/>
      <c r="D16" s="1266"/>
      <c r="E16" s="1266"/>
      <c r="F16" s="1267"/>
      <c r="G16" s="1270"/>
      <c r="H16" s="1270"/>
      <c r="I16" s="1270"/>
      <c r="J16" s="1270"/>
      <c r="K16" s="1273"/>
      <c r="L16" s="1251"/>
      <c r="M16" s="1254"/>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8"/>
      <c r="AI16" s="459"/>
      <c r="AJ16" s="460"/>
      <c r="AK16" s="461"/>
      <c r="AL16" s="462"/>
      <c r="AM16" s="463"/>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8" t="s">
        <v>10</v>
      </c>
      <c r="V17" s="122">
        <v>4</v>
      </c>
      <c r="W17" s="208" t="s">
        <v>45</v>
      </c>
      <c r="X17" s="586">
        <v>6</v>
      </c>
      <c r="Y17" s="208" t="s">
        <v>10</v>
      </c>
      <c r="Z17" s="122">
        <v>5</v>
      </c>
      <c r="AA17" s="208" t="s">
        <v>13</v>
      </c>
      <c r="AB17" s="587" t="s">
        <v>24</v>
      </c>
      <c r="AC17" s="588">
        <f t="shared" si="0"/>
        <v>2</v>
      </c>
      <c r="AD17" s="208" t="s">
        <v>38</v>
      </c>
      <c r="AE17" s="565" t="str">
        <f>IFERROR(ROUNDDOWN(ROUND(L17*R17,0)*M17,0)*AC17,"")</f>
        <v/>
      </c>
      <c r="AF17" s="553" t="str">
        <f>IFERROR(ROUNDDOWN(ROUND(L17*(R17-P17),0)*M17,0)*AC17,"")</f>
        <v/>
      </c>
      <c r="AG17" s="554"/>
      <c r="AH17" s="464"/>
      <c r="AI17" s="465"/>
      <c r="AJ17" s="466"/>
      <c r="AK17" s="467"/>
      <c r="AL17" s="450"/>
      <c r="AM17" s="468"/>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c r="A18" s="1229"/>
      <c r="B18" s="1264"/>
      <c r="C18" s="1264"/>
      <c r="D18" s="1264"/>
      <c r="E18" s="1264"/>
      <c r="F18" s="1265"/>
      <c r="G18" s="1269"/>
      <c r="H18" s="1269"/>
      <c r="I18" s="1269"/>
      <c r="J18" s="1269"/>
      <c r="K18" s="1272"/>
      <c r="L18" s="1250"/>
      <c r="M18" s="1253"/>
      <c r="N18" s="560" t="s">
        <v>170</v>
      </c>
      <c r="O18" s="152"/>
      <c r="P18" s="561" t="str">
        <f>IFERROR(VLOOKUP(K17,【参考】数式用!$A$5:$J$27,MATCH(O18,【参考】数式用!$B$4:$J$4,0)+1,0),"")</f>
        <v/>
      </c>
      <c r="Q18" s="152"/>
      <c r="R18" s="561" t="str">
        <f>IFERROR(VLOOKUP(K17,【参考】数式用!$A$5:$J$27,MATCH(Q18,【参考】数式用!$B$4:$J$4,0)+1,0),"")</f>
        <v/>
      </c>
      <c r="S18" s="173" t="s">
        <v>19</v>
      </c>
      <c r="T18" s="562">
        <v>6</v>
      </c>
      <c r="U18" s="174" t="s">
        <v>10</v>
      </c>
      <c r="V18" s="109">
        <v>4</v>
      </c>
      <c r="W18" s="174" t="s">
        <v>45</v>
      </c>
      <c r="X18" s="562">
        <v>6</v>
      </c>
      <c r="Y18" s="174" t="s">
        <v>10</v>
      </c>
      <c r="Z18" s="109">
        <v>5</v>
      </c>
      <c r="AA18" s="174" t="s">
        <v>13</v>
      </c>
      <c r="AB18" s="563" t="s">
        <v>24</v>
      </c>
      <c r="AC18" s="564">
        <f t="shared" si="0"/>
        <v>2</v>
      </c>
      <c r="AD18" s="174" t="s">
        <v>38</v>
      </c>
      <c r="AE18" s="565" t="str">
        <f>IFERROR(ROUNDDOWN(ROUND(L17*R18,0)*M17,0)*AC18,"")</f>
        <v/>
      </c>
      <c r="AF18" s="566" t="str">
        <f>IFERROR(ROUNDDOWN(ROUND(L17*(R18-P18),0)*M17,0)*AC18,"")</f>
        <v/>
      </c>
      <c r="AG18" s="567"/>
      <c r="AH18" s="452"/>
      <c r="AI18" s="453"/>
      <c r="AJ18" s="454"/>
      <c r="AK18" s="455"/>
      <c r="AL18" s="456"/>
      <c r="AM18" s="457"/>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c r="A19" s="1230"/>
      <c r="B19" s="1266"/>
      <c r="C19" s="1266"/>
      <c r="D19" s="1266"/>
      <c r="E19" s="1266"/>
      <c r="F19" s="1267"/>
      <c r="G19" s="1270"/>
      <c r="H19" s="1270"/>
      <c r="I19" s="1270"/>
      <c r="J19" s="1270"/>
      <c r="K19" s="1273"/>
      <c r="L19" s="1251"/>
      <c r="M19" s="1254"/>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8"/>
      <c r="AI19" s="459"/>
      <c r="AJ19" s="460"/>
      <c r="AK19" s="461"/>
      <c r="AL19" s="462"/>
      <c r="AM19" s="463"/>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99" t="str">
        <f>IF(基本情報入力シート!AB56="","",基本情報入力シート!AB56)</f>
        <v/>
      </c>
      <c r="M20" s="1300" t="str">
        <f>IF(基本情報入力シート!AC56="","",基本情報入力シート!AC56)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2" t="s">
        <v>10</v>
      </c>
      <c r="V20" s="71">
        <v>4</v>
      </c>
      <c r="W20" s="202" t="s">
        <v>45</v>
      </c>
      <c r="X20" s="549">
        <v>6</v>
      </c>
      <c r="Y20" s="202" t="s">
        <v>10</v>
      </c>
      <c r="Z20" s="71">
        <v>5</v>
      </c>
      <c r="AA20" s="202" t="s">
        <v>13</v>
      </c>
      <c r="AB20" s="550" t="s">
        <v>24</v>
      </c>
      <c r="AC20" s="551">
        <f t="shared" ref="AC20:AC34" si="5">IF(V20&gt;=1,(X20*12+Z20)-(T20*12+V20)+1,"")</f>
        <v>2</v>
      </c>
      <c r="AD20" s="202" t="s">
        <v>38</v>
      </c>
      <c r="AE20" s="552" t="str">
        <f>IFERROR(ROUNDDOWN(ROUND(L20*R20,0)*M20,0)*AC20,"")</f>
        <v/>
      </c>
      <c r="AF20" s="553" t="str">
        <f>IFERROR(ROUNDDOWN(ROUND(L20*(R20-P20),0)*M20,0)*AC20,"")</f>
        <v/>
      </c>
      <c r="AG20" s="554"/>
      <c r="AH20" s="464"/>
      <c r="AI20" s="465"/>
      <c r="AJ20" s="469"/>
      <c r="AK20" s="470"/>
      <c r="AL20" s="450"/>
      <c r="AM20" s="451"/>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c r="A21" s="1229"/>
      <c r="B21" s="1226"/>
      <c r="C21" s="1226"/>
      <c r="D21" s="1226"/>
      <c r="E21" s="1226"/>
      <c r="F21" s="1226"/>
      <c r="G21" s="1238"/>
      <c r="H21" s="1238"/>
      <c r="I21" s="1238"/>
      <c r="J21" s="1238"/>
      <c r="K21" s="1238"/>
      <c r="L21" s="1241"/>
      <c r="M21" s="1296"/>
      <c r="N21" s="560" t="s">
        <v>170</v>
      </c>
      <c r="O21" s="152"/>
      <c r="P21" s="561" t="str">
        <f>IFERROR(VLOOKUP(K20,【参考】数式用!$A$5:$J$27,MATCH(O21,【参考】数式用!$B$4:$J$4,0)+1,0),"")</f>
        <v/>
      </c>
      <c r="Q21" s="152"/>
      <c r="R21" s="561" t="str">
        <f>IFERROR(VLOOKUP(K20,【参考】数式用!$A$5:$J$27,MATCH(Q21,【参考】数式用!$B$4:$J$4,0)+1,0),"")</f>
        <v/>
      </c>
      <c r="S21" s="173" t="s">
        <v>19</v>
      </c>
      <c r="T21" s="562">
        <v>6</v>
      </c>
      <c r="U21" s="174" t="s">
        <v>10</v>
      </c>
      <c r="V21" s="109">
        <v>4</v>
      </c>
      <c r="W21" s="174" t="s">
        <v>45</v>
      </c>
      <c r="X21" s="562">
        <v>6</v>
      </c>
      <c r="Y21" s="174" t="s">
        <v>10</v>
      </c>
      <c r="Z21" s="109">
        <v>5</v>
      </c>
      <c r="AA21" s="174" t="s">
        <v>13</v>
      </c>
      <c r="AB21" s="563" t="s">
        <v>24</v>
      </c>
      <c r="AC21" s="564">
        <f>IF(V21&gt;=1,(X21*12+Z21)-(T21*12+V21)+1,"")</f>
        <v>2</v>
      </c>
      <c r="AD21" s="174" t="s">
        <v>38</v>
      </c>
      <c r="AE21" s="565" t="str">
        <f>IFERROR(ROUNDDOWN(ROUND(L20*R21,0)*M20,0)*AC21,"")</f>
        <v/>
      </c>
      <c r="AF21" s="566" t="str">
        <f>IFERROR(ROUNDDOWN(ROUND(L20*(R21-P21),0)*M20,0)*AC21,"")</f>
        <v/>
      </c>
      <c r="AG21" s="567"/>
      <c r="AH21" s="452"/>
      <c r="AI21" s="453"/>
      <c r="AJ21" s="454"/>
      <c r="AK21" s="455"/>
      <c r="AL21" s="456"/>
      <c r="AM21" s="457"/>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c r="A22" s="1243"/>
      <c r="B22" s="1246"/>
      <c r="C22" s="1246"/>
      <c r="D22" s="1246"/>
      <c r="E22" s="1246"/>
      <c r="F22" s="1246"/>
      <c r="G22" s="1248"/>
      <c r="H22" s="1248"/>
      <c r="I22" s="1248"/>
      <c r="J22" s="1248"/>
      <c r="K22" s="1248"/>
      <c r="L22" s="1301"/>
      <c r="M22" s="1302"/>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1"/>
      <c r="AI22" s="459"/>
      <c r="AJ22" s="460"/>
      <c r="AK22" s="461"/>
      <c r="AL22" s="462"/>
      <c r="AM22" s="463"/>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95" t="str">
        <f>IF(基本情報入力シート!AC57="","",基本情報入力シート!AC57)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2" t="s">
        <v>10</v>
      </c>
      <c r="V23" s="71">
        <v>4</v>
      </c>
      <c r="W23" s="202" t="s">
        <v>45</v>
      </c>
      <c r="X23" s="549">
        <v>6</v>
      </c>
      <c r="Y23" s="202" t="s">
        <v>10</v>
      </c>
      <c r="Z23" s="71">
        <v>5</v>
      </c>
      <c r="AA23" s="202" t="s">
        <v>13</v>
      </c>
      <c r="AB23" s="550" t="s">
        <v>24</v>
      </c>
      <c r="AC23" s="551">
        <f t="shared" si="5"/>
        <v>2</v>
      </c>
      <c r="AD23" s="202" t="s">
        <v>38</v>
      </c>
      <c r="AE23" s="552" t="str">
        <f>IFERROR(ROUNDDOWN(ROUND(L23*R23,0)*M23,0)*AC23,"")</f>
        <v/>
      </c>
      <c r="AF23" s="553" t="str">
        <f>IFERROR(ROUNDDOWN(ROUND(L23*(R23-P23),0)*M23,0)*AC23,"")</f>
        <v/>
      </c>
      <c r="AG23" s="554"/>
      <c r="AH23" s="464"/>
      <c r="AI23" s="465"/>
      <c r="AJ23" s="469"/>
      <c r="AK23" s="470"/>
      <c r="AL23" s="450"/>
      <c r="AM23" s="451"/>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c r="A24" s="1229"/>
      <c r="B24" s="1226"/>
      <c r="C24" s="1226"/>
      <c r="D24" s="1226"/>
      <c r="E24" s="1226"/>
      <c r="F24" s="1226"/>
      <c r="G24" s="1238"/>
      <c r="H24" s="1238"/>
      <c r="I24" s="1238"/>
      <c r="J24" s="1238"/>
      <c r="K24" s="1238"/>
      <c r="L24" s="1241"/>
      <c r="M24" s="1296"/>
      <c r="N24" s="560" t="s">
        <v>170</v>
      </c>
      <c r="O24" s="152"/>
      <c r="P24" s="561" t="str">
        <f>IFERROR(VLOOKUP(K23,【参考】数式用!$A$5:$J$27,MATCH(O24,【参考】数式用!$B$4:$J$4,0)+1,0),"")</f>
        <v/>
      </c>
      <c r="Q24" s="152"/>
      <c r="R24" s="561" t="str">
        <f>IFERROR(VLOOKUP(K23,【参考】数式用!$A$5:$J$27,MATCH(Q24,【参考】数式用!$B$4:$J$4,0)+1,0),"")</f>
        <v/>
      </c>
      <c r="S24" s="173" t="s">
        <v>19</v>
      </c>
      <c r="T24" s="562">
        <v>6</v>
      </c>
      <c r="U24" s="174" t="s">
        <v>10</v>
      </c>
      <c r="V24" s="109">
        <v>4</v>
      </c>
      <c r="W24" s="174" t="s">
        <v>45</v>
      </c>
      <c r="X24" s="562">
        <v>6</v>
      </c>
      <c r="Y24" s="174" t="s">
        <v>10</v>
      </c>
      <c r="Z24" s="109">
        <v>5</v>
      </c>
      <c r="AA24" s="174" t="s">
        <v>13</v>
      </c>
      <c r="AB24" s="563" t="s">
        <v>24</v>
      </c>
      <c r="AC24" s="564">
        <f>IF(V24&gt;=1,(X24*12+Z24)-(T24*12+V24)+1,"")</f>
        <v>2</v>
      </c>
      <c r="AD24" s="174" t="s">
        <v>38</v>
      </c>
      <c r="AE24" s="565" t="str">
        <f>IFERROR(ROUNDDOWN(ROUND(L23*R24,0)*M23,0)*AC24,"")</f>
        <v/>
      </c>
      <c r="AF24" s="566" t="str">
        <f>IFERROR(ROUNDDOWN(ROUND(L23*(R24-P24),0)*M23,0)*AC24,"")</f>
        <v/>
      </c>
      <c r="AG24" s="567"/>
      <c r="AH24" s="452"/>
      <c r="AI24" s="453"/>
      <c r="AJ24" s="454"/>
      <c r="AK24" s="455"/>
      <c r="AL24" s="456"/>
      <c r="AM24" s="457"/>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c r="A25" s="1230"/>
      <c r="B25" s="1227"/>
      <c r="C25" s="1227"/>
      <c r="D25" s="1227"/>
      <c r="E25" s="1227"/>
      <c r="F25" s="1227"/>
      <c r="G25" s="1239"/>
      <c r="H25" s="1239"/>
      <c r="I25" s="1239"/>
      <c r="J25" s="1239"/>
      <c r="K25" s="1239"/>
      <c r="L25" s="1242"/>
      <c r="M25" s="1297"/>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1"/>
      <c r="AI25" s="459"/>
      <c r="AJ25" s="460"/>
      <c r="AK25" s="461"/>
      <c r="AL25" s="462"/>
      <c r="AM25" s="463"/>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99" t="str">
        <f>IF(基本情報入力シート!AB58="","",基本情報入力シート!AB58)</f>
        <v/>
      </c>
      <c r="M26" s="1300" t="str">
        <f>IF(基本情報入力シート!AC58="","",基本情報入力シート!AC58)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2" t="s">
        <v>10</v>
      </c>
      <c r="V26" s="71">
        <v>4</v>
      </c>
      <c r="W26" s="202" t="s">
        <v>45</v>
      </c>
      <c r="X26" s="549">
        <v>6</v>
      </c>
      <c r="Y26" s="202" t="s">
        <v>10</v>
      </c>
      <c r="Z26" s="71">
        <v>5</v>
      </c>
      <c r="AA26" s="202" t="s">
        <v>13</v>
      </c>
      <c r="AB26" s="550" t="s">
        <v>24</v>
      </c>
      <c r="AC26" s="551">
        <f t="shared" si="5"/>
        <v>2</v>
      </c>
      <c r="AD26" s="202" t="s">
        <v>38</v>
      </c>
      <c r="AE26" s="552" t="str">
        <f>IFERROR(ROUNDDOWN(ROUND(L26*R26,0)*M26,0)*AC26,"")</f>
        <v/>
      </c>
      <c r="AF26" s="553" t="str">
        <f>IFERROR(ROUNDDOWN(ROUND(L26*(R26-P26),0)*M26,0)*AC26,"")</f>
        <v/>
      </c>
      <c r="AG26" s="554"/>
      <c r="AH26" s="464"/>
      <c r="AI26" s="472"/>
      <c r="AJ26" s="473"/>
      <c r="AK26" s="470"/>
      <c r="AL26" s="450"/>
      <c r="AM26" s="451"/>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c r="A27" s="1229"/>
      <c r="B27" s="1226"/>
      <c r="C27" s="1226"/>
      <c r="D27" s="1226"/>
      <c r="E27" s="1226"/>
      <c r="F27" s="1226"/>
      <c r="G27" s="1238"/>
      <c r="H27" s="1238"/>
      <c r="I27" s="1238"/>
      <c r="J27" s="1238"/>
      <c r="K27" s="1238"/>
      <c r="L27" s="1241"/>
      <c r="M27" s="1296"/>
      <c r="N27" s="560" t="s">
        <v>170</v>
      </c>
      <c r="O27" s="152"/>
      <c r="P27" s="561" t="str">
        <f>IFERROR(VLOOKUP(K26,【参考】数式用!$A$5:$J$27,MATCH(O27,【参考】数式用!$B$4:$J$4,0)+1,0),"")</f>
        <v/>
      </c>
      <c r="Q27" s="152"/>
      <c r="R27" s="561" t="str">
        <f>IFERROR(VLOOKUP(K26,【参考】数式用!$A$5:$J$27,MATCH(Q27,【参考】数式用!$B$4:$J$4,0)+1,0),"")</f>
        <v/>
      </c>
      <c r="S27" s="173" t="s">
        <v>19</v>
      </c>
      <c r="T27" s="562">
        <v>6</v>
      </c>
      <c r="U27" s="174" t="s">
        <v>10</v>
      </c>
      <c r="V27" s="109">
        <v>4</v>
      </c>
      <c r="W27" s="174" t="s">
        <v>45</v>
      </c>
      <c r="X27" s="562">
        <v>6</v>
      </c>
      <c r="Y27" s="174" t="s">
        <v>10</v>
      </c>
      <c r="Z27" s="109">
        <v>5</v>
      </c>
      <c r="AA27" s="174" t="s">
        <v>13</v>
      </c>
      <c r="AB27" s="563" t="s">
        <v>24</v>
      </c>
      <c r="AC27" s="564">
        <f>IF(V27&gt;=1,(X27*12+Z27)-(T27*12+V27)+1,"")</f>
        <v>2</v>
      </c>
      <c r="AD27" s="174" t="s">
        <v>38</v>
      </c>
      <c r="AE27" s="565" t="str">
        <f>IFERROR(ROUNDDOWN(ROUND(L26*R27,0)*M26,0)*AC27,"")</f>
        <v/>
      </c>
      <c r="AF27" s="566" t="str">
        <f>IFERROR(ROUNDDOWN(ROUND(L26*(R27-P27),0)*M26,0)*AC27,"")</f>
        <v/>
      </c>
      <c r="AG27" s="567"/>
      <c r="AH27" s="452"/>
      <c r="AI27" s="453"/>
      <c r="AJ27" s="454"/>
      <c r="AK27" s="455"/>
      <c r="AL27" s="456"/>
      <c r="AM27" s="457"/>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c r="A28" s="1243"/>
      <c r="B28" s="1246"/>
      <c r="C28" s="1246"/>
      <c r="D28" s="1246"/>
      <c r="E28" s="1246"/>
      <c r="F28" s="1246"/>
      <c r="G28" s="1248"/>
      <c r="H28" s="1248"/>
      <c r="I28" s="1248"/>
      <c r="J28" s="1248"/>
      <c r="K28" s="1248"/>
      <c r="L28" s="1301"/>
      <c r="M28" s="1302"/>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8"/>
      <c r="AI28" s="459"/>
      <c r="AJ28" s="460"/>
      <c r="AK28" s="461"/>
      <c r="AL28" s="462"/>
      <c r="AM28" s="463"/>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95" t="str">
        <f>IF(基本情報入力シート!AC59="","",基本情報入力シート!AC59)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2" t="s">
        <v>10</v>
      </c>
      <c r="V29" s="71">
        <v>4</v>
      </c>
      <c r="W29" s="202" t="s">
        <v>45</v>
      </c>
      <c r="X29" s="549">
        <v>6</v>
      </c>
      <c r="Y29" s="202" t="s">
        <v>10</v>
      </c>
      <c r="Z29" s="71">
        <v>5</v>
      </c>
      <c r="AA29" s="202" t="s">
        <v>13</v>
      </c>
      <c r="AB29" s="550" t="s">
        <v>24</v>
      </c>
      <c r="AC29" s="551">
        <f t="shared" si="5"/>
        <v>2</v>
      </c>
      <c r="AD29" s="202" t="s">
        <v>38</v>
      </c>
      <c r="AE29" s="552" t="str">
        <f>IFERROR(ROUNDDOWN(ROUND(L29*R29,0)*M29,0)*AC29,"")</f>
        <v/>
      </c>
      <c r="AF29" s="553" t="str">
        <f>IFERROR(ROUNDDOWN(ROUND(L29*(R29-P29),0)*M29,0)*AC29,"")</f>
        <v/>
      </c>
      <c r="AG29" s="554"/>
      <c r="AH29" s="464"/>
      <c r="AI29" s="472"/>
      <c r="AJ29" s="469"/>
      <c r="AK29" s="470"/>
      <c r="AL29" s="450"/>
      <c r="AM29" s="451"/>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c r="A30" s="1229"/>
      <c r="B30" s="1226"/>
      <c r="C30" s="1226"/>
      <c r="D30" s="1226"/>
      <c r="E30" s="1226"/>
      <c r="F30" s="1226"/>
      <c r="G30" s="1238"/>
      <c r="H30" s="1238"/>
      <c r="I30" s="1238"/>
      <c r="J30" s="1238"/>
      <c r="K30" s="1238"/>
      <c r="L30" s="1241"/>
      <c r="M30" s="1296"/>
      <c r="N30" s="560" t="s">
        <v>170</v>
      </c>
      <c r="O30" s="152"/>
      <c r="P30" s="561" t="str">
        <f>IFERROR(VLOOKUP(K29,【参考】数式用!$A$5:$J$27,MATCH(O30,【参考】数式用!$B$4:$J$4,0)+1,0),"")</f>
        <v/>
      </c>
      <c r="Q30" s="152"/>
      <c r="R30" s="561" t="str">
        <f>IFERROR(VLOOKUP(K29,【参考】数式用!$A$5:$J$27,MATCH(Q30,【参考】数式用!$B$4:$J$4,0)+1,0),"")</f>
        <v/>
      </c>
      <c r="S30" s="173" t="s">
        <v>19</v>
      </c>
      <c r="T30" s="562">
        <v>6</v>
      </c>
      <c r="U30" s="174" t="s">
        <v>10</v>
      </c>
      <c r="V30" s="109">
        <v>4</v>
      </c>
      <c r="W30" s="174" t="s">
        <v>45</v>
      </c>
      <c r="X30" s="562">
        <v>6</v>
      </c>
      <c r="Y30" s="174" t="s">
        <v>10</v>
      </c>
      <c r="Z30" s="109">
        <v>5</v>
      </c>
      <c r="AA30" s="174" t="s">
        <v>13</v>
      </c>
      <c r="AB30" s="563" t="s">
        <v>24</v>
      </c>
      <c r="AC30" s="564">
        <f t="shared" si="5"/>
        <v>2</v>
      </c>
      <c r="AD30" s="174" t="s">
        <v>38</v>
      </c>
      <c r="AE30" s="565" t="str">
        <f>IFERROR(ROUNDDOWN(ROUND(L29*R30,0)*M29,0)*AC30,"")</f>
        <v/>
      </c>
      <c r="AF30" s="566" t="str">
        <f>IFERROR(ROUNDDOWN(ROUND(L29*(R30-P30),0)*M29,0)*AC30,"")</f>
        <v/>
      </c>
      <c r="AG30" s="567"/>
      <c r="AH30" s="452"/>
      <c r="AI30" s="453"/>
      <c r="AJ30" s="454"/>
      <c r="AK30" s="455"/>
      <c r="AL30" s="456"/>
      <c r="AM30" s="457"/>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c r="A31" s="1230"/>
      <c r="B31" s="1227"/>
      <c r="C31" s="1227"/>
      <c r="D31" s="1227"/>
      <c r="E31" s="1227"/>
      <c r="F31" s="1227"/>
      <c r="G31" s="1239"/>
      <c r="H31" s="1239"/>
      <c r="I31" s="1239"/>
      <c r="J31" s="1239"/>
      <c r="K31" s="1239"/>
      <c r="L31" s="1242"/>
      <c r="M31" s="1297"/>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1" t="s">
        <v>10</v>
      </c>
      <c r="V31" s="123">
        <v>4</v>
      </c>
      <c r="W31" s="211" t="s">
        <v>45</v>
      </c>
      <c r="X31" s="592">
        <v>6</v>
      </c>
      <c r="Y31" s="211" t="s">
        <v>10</v>
      </c>
      <c r="Z31" s="123">
        <v>5</v>
      </c>
      <c r="AA31" s="211" t="s">
        <v>13</v>
      </c>
      <c r="AB31" s="593" t="s">
        <v>24</v>
      </c>
      <c r="AC31" s="594">
        <f t="shared" si="5"/>
        <v>2</v>
      </c>
      <c r="AD31" s="211" t="s">
        <v>38</v>
      </c>
      <c r="AE31" s="595" t="str">
        <f>IFERROR(ROUNDDOWN(ROUND(L29*R31,0)*M29,0)*AC31,"")</f>
        <v/>
      </c>
      <c r="AF31" s="578" t="str">
        <f>IFERROR(ROUNDDOWN(ROUND(L29*(R31-P31),0)*M29,0)*AC31,"")</f>
        <v/>
      </c>
      <c r="AG31" s="579">
        <f t="shared" ref="AG31" si="24">IF(AND(O31="ベア加算なし",Q31="ベア加算"),AE31,0)</f>
        <v>0</v>
      </c>
      <c r="AH31" s="458"/>
      <c r="AI31" s="459"/>
      <c r="AJ31" s="460"/>
      <c r="AK31" s="461"/>
      <c r="AL31" s="462"/>
      <c r="AM31" s="463"/>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95" t="str">
        <f>IF(基本情報入力シート!AC60="","",基本情報入力シート!AC60)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2" t="s">
        <v>10</v>
      </c>
      <c r="V32" s="71">
        <v>4</v>
      </c>
      <c r="W32" s="202" t="s">
        <v>45</v>
      </c>
      <c r="X32" s="549">
        <v>6</v>
      </c>
      <c r="Y32" s="202" t="s">
        <v>10</v>
      </c>
      <c r="Z32" s="71">
        <v>5</v>
      </c>
      <c r="AA32" s="202" t="s">
        <v>13</v>
      </c>
      <c r="AB32" s="550" t="s">
        <v>24</v>
      </c>
      <c r="AC32" s="551">
        <f t="shared" si="5"/>
        <v>2</v>
      </c>
      <c r="AD32" s="202" t="s">
        <v>38</v>
      </c>
      <c r="AE32" s="552" t="str">
        <f>IFERROR(ROUNDDOWN(ROUND(L32*R32,0)*M32,0)*AC32,"")</f>
        <v/>
      </c>
      <c r="AF32" s="553" t="str">
        <f>IFERROR(ROUNDDOWN(ROUND(L32*(R32-P32),0)*M32,0)*AC32,"")</f>
        <v/>
      </c>
      <c r="AG32" s="554"/>
      <c r="AH32" s="464"/>
      <c r="AI32" s="472"/>
      <c r="AJ32" s="469"/>
      <c r="AK32" s="470"/>
      <c r="AL32" s="450"/>
      <c r="AM32" s="451"/>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c r="A33" s="1229"/>
      <c r="B33" s="1226"/>
      <c r="C33" s="1226"/>
      <c r="D33" s="1226"/>
      <c r="E33" s="1226"/>
      <c r="F33" s="1226"/>
      <c r="G33" s="1238"/>
      <c r="H33" s="1238"/>
      <c r="I33" s="1238"/>
      <c r="J33" s="1238"/>
      <c r="K33" s="1238"/>
      <c r="L33" s="1241"/>
      <c r="M33" s="1296"/>
      <c r="N33" s="560" t="s">
        <v>170</v>
      </c>
      <c r="O33" s="152"/>
      <c r="P33" s="561" t="str">
        <f>IFERROR(VLOOKUP(K32,【参考】数式用!$A$5:$J$27,MATCH(O33,【参考】数式用!$B$4:$J$4,0)+1,0),"")</f>
        <v/>
      </c>
      <c r="Q33" s="152"/>
      <c r="R33" s="561" t="str">
        <f>IFERROR(VLOOKUP(K32,【参考】数式用!$A$5:$J$27,MATCH(Q33,【参考】数式用!$B$4:$J$4,0)+1,0),"")</f>
        <v/>
      </c>
      <c r="S33" s="173" t="s">
        <v>19</v>
      </c>
      <c r="T33" s="562">
        <v>6</v>
      </c>
      <c r="U33" s="174" t="s">
        <v>10</v>
      </c>
      <c r="V33" s="109">
        <v>4</v>
      </c>
      <c r="W33" s="174" t="s">
        <v>45</v>
      </c>
      <c r="X33" s="562">
        <v>6</v>
      </c>
      <c r="Y33" s="174" t="s">
        <v>10</v>
      </c>
      <c r="Z33" s="109">
        <v>5</v>
      </c>
      <c r="AA33" s="174" t="s">
        <v>13</v>
      </c>
      <c r="AB33" s="563" t="s">
        <v>24</v>
      </c>
      <c r="AC33" s="564">
        <f t="shared" si="5"/>
        <v>2</v>
      </c>
      <c r="AD33" s="174" t="s">
        <v>38</v>
      </c>
      <c r="AE33" s="565" t="str">
        <f>IFERROR(ROUNDDOWN(ROUND(L32*R33,0)*M32,0)*AC33,"")</f>
        <v/>
      </c>
      <c r="AF33" s="566" t="str">
        <f>IFERROR(ROUNDDOWN(ROUND(L32*(R33-P33),0)*M32,0)*AC33,"")</f>
        <v/>
      </c>
      <c r="AG33" s="567"/>
      <c r="AH33" s="452"/>
      <c r="AI33" s="453"/>
      <c r="AJ33" s="454"/>
      <c r="AK33" s="455"/>
      <c r="AL33" s="456"/>
      <c r="AM33" s="457"/>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c r="A34" s="1230"/>
      <c r="B34" s="1227"/>
      <c r="C34" s="1227"/>
      <c r="D34" s="1227"/>
      <c r="E34" s="1227"/>
      <c r="F34" s="1227"/>
      <c r="G34" s="1239"/>
      <c r="H34" s="1239"/>
      <c r="I34" s="1239"/>
      <c r="J34" s="1239"/>
      <c r="K34" s="1239"/>
      <c r="L34" s="1242"/>
      <c r="M34" s="1297"/>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8"/>
      <c r="AI34" s="459"/>
      <c r="AJ34" s="460"/>
      <c r="AK34" s="461"/>
      <c r="AL34" s="462"/>
      <c r="AM34" s="463"/>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2" t="s">
        <v>10</v>
      </c>
      <c r="V35" s="71">
        <v>4</v>
      </c>
      <c r="W35" s="202" t="s">
        <v>45</v>
      </c>
      <c r="X35" s="549">
        <v>6</v>
      </c>
      <c r="Y35" s="202" t="s">
        <v>10</v>
      </c>
      <c r="Z35" s="71">
        <v>5</v>
      </c>
      <c r="AA35" s="202" t="s">
        <v>13</v>
      </c>
      <c r="AB35" s="550" t="s">
        <v>24</v>
      </c>
      <c r="AC35" s="551">
        <f t="shared" ref="AC35:AC46" si="31">IF(V35&gt;=1,(X35*12+Z35)-(T35*12+V35)+1,"")</f>
        <v>2</v>
      </c>
      <c r="AD35" s="202" t="s">
        <v>38</v>
      </c>
      <c r="AE35" s="552" t="str">
        <f>IFERROR(ROUNDDOWN(ROUND(L35*R35,0)*M35,0)*AC35,"")</f>
        <v/>
      </c>
      <c r="AF35" s="553" t="str">
        <f>IFERROR(ROUNDDOWN(ROUND(L35*(R35-P35),0)*M35,0)*AC35,"")</f>
        <v/>
      </c>
      <c r="AG35" s="554"/>
      <c r="AH35" s="464"/>
      <c r="AI35" s="472"/>
      <c r="AJ35" s="469"/>
      <c r="AK35" s="470"/>
      <c r="AL35" s="450"/>
      <c r="AM35" s="451"/>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c r="A36" s="1229"/>
      <c r="B36" s="1226"/>
      <c r="C36" s="1226"/>
      <c r="D36" s="1226"/>
      <c r="E36" s="1226"/>
      <c r="F36" s="1226"/>
      <c r="G36" s="1238"/>
      <c r="H36" s="1238"/>
      <c r="I36" s="1238"/>
      <c r="J36" s="1238"/>
      <c r="K36" s="1238"/>
      <c r="L36" s="1241"/>
      <c r="M36" s="1296"/>
      <c r="N36" s="560" t="s">
        <v>170</v>
      </c>
      <c r="O36" s="152"/>
      <c r="P36" s="561" t="str">
        <f>IFERROR(VLOOKUP(K35,【参考】数式用!$A$5:$J$27,MATCH(O36,【参考】数式用!$B$4:$J$4,0)+1,0),"")</f>
        <v/>
      </c>
      <c r="Q36" s="152"/>
      <c r="R36" s="561" t="str">
        <f>IFERROR(VLOOKUP(K35,【参考】数式用!$A$5:$J$27,MATCH(Q36,【参考】数式用!$B$4:$J$4,0)+1,0),"")</f>
        <v/>
      </c>
      <c r="S36" s="173" t="s">
        <v>19</v>
      </c>
      <c r="T36" s="562">
        <v>6</v>
      </c>
      <c r="U36" s="174" t="s">
        <v>10</v>
      </c>
      <c r="V36" s="109">
        <v>4</v>
      </c>
      <c r="W36" s="174" t="s">
        <v>45</v>
      </c>
      <c r="X36" s="562">
        <v>6</v>
      </c>
      <c r="Y36" s="174" t="s">
        <v>10</v>
      </c>
      <c r="Z36" s="109">
        <v>5</v>
      </c>
      <c r="AA36" s="174" t="s">
        <v>13</v>
      </c>
      <c r="AB36" s="563" t="s">
        <v>24</v>
      </c>
      <c r="AC36" s="564">
        <f t="shared" si="31"/>
        <v>2</v>
      </c>
      <c r="AD36" s="174" t="s">
        <v>38</v>
      </c>
      <c r="AE36" s="565" t="str">
        <f>IFERROR(ROUNDDOWN(ROUND(L35*R36,0)*M35,0)*AC36,"")</f>
        <v/>
      </c>
      <c r="AF36" s="566" t="str">
        <f>IFERROR(ROUNDDOWN(ROUND(L35*(R36-P36),0)*M35,0)*AC36,"")</f>
        <v/>
      </c>
      <c r="AG36" s="567"/>
      <c r="AH36" s="452"/>
      <c r="AI36" s="453"/>
      <c r="AJ36" s="454"/>
      <c r="AK36" s="455"/>
      <c r="AL36" s="456"/>
      <c r="AM36" s="457"/>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c r="A37" s="1230"/>
      <c r="B37" s="1227"/>
      <c r="C37" s="1298"/>
      <c r="D37" s="1227"/>
      <c r="E37" s="1227"/>
      <c r="F37" s="1227"/>
      <c r="G37" s="1239"/>
      <c r="H37" s="1239"/>
      <c r="I37" s="1239"/>
      <c r="J37" s="1239"/>
      <c r="K37" s="1239"/>
      <c r="L37" s="1242"/>
      <c r="M37" s="1297"/>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8"/>
      <c r="AI37" s="459"/>
      <c r="AJ37" s="460"/>
      <c r="AK37" s="461"/>
      <c r="AL37" s="462"/>
      <c r="AM37" s="463"/>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2" t="s">
        <v>10</v>
      </c>
      <c r="V38" s="71">
        <v>4</v>
      </c>
      <c r="W38" s="202" t="s">
        <v>45</v>
      </c>
      <c r="X38" s="549">
        <v>6</v>
      </c>
      <c r="Y38" s="202" t="s">
        <v>10</v>
      </c>
      <c r="Z38" s="71">
        <v>5</v>
      </c>
      <c r="AA38" s="202" t="s">
        <v>13</v>
      </c>
      <c r="AB38" s="550" t="s">
        <v>24</v>
      </c>
      <c r="AC38" s="551">
        <f t="shared" si="31"/>
        <v>2</v>
      </c>
      <c r="AD38" s="202" t="s">
        <v>38</v>
      </c>
      <c r="AE38" s="552" t="str">
        <f>IFERROR(ROUNDDOWN(ROUND(L38*R38,0)*M38,0)*AC38,"")</f>
        <v/>
      </c>
      <c r="AF38" s="553" t="str">
        <f>IFERROR(ROUNDDOWN(ROUND(L38*(R38-P38),0)*M38,0)*AC38,"")</f>
        <v/>
      </c>
      <c r="AG38" s="554"/>
      <c r="AH38" s="464"/>
      <c r="AI38" s="472"/>
      <c r="AJ38" s="469"/>
      <c r="AK38" s="470"/>
      <c r="AL38" s="450"/>
      <c r="AM38" s="451"/>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c r="A39" s="1229"/>
      <c r="B39" s="1226"/>
      <c r="C39" s="1226"/>
      <c r="D39" s="1226"/>
      <c r="E39" s="1226"/>
      <c r="F39" s="1226"/>
      <c r="G39" s="1238"/>
      <c r="H39" s="1238"/>
      <c r="I39" s="1238"/>
      <c r="J39" s="1238"/>
      <c r="K39" s="1238"/>
      <c r="L39" s="1241"/>
      <c r="M39" s="1296"/>
      <c r="N39" s="560" t="s">
        <v>170</v>
      </c>
      <c r="O39" s="152"/>
      <c r="P39" s="561" t="str">
        <f>IFERROR(VLOOKUP(K38,【参考】数式用!$A$5:$J$27,MATCH(O39,【参考】数式用!$B$4:$J$4,0)+1,0),"")</f>
        <v/>
      </c>
      <c r="Q39" s="152"/>
      <c r="R39" s="561" t="str">
        <f>IFERROR(VLOOKUP(K38,【参考】数式用!$A$5:$J$27,MATCH(Q39,【参考】数式用!$B$4:$J$4,0)+1,0),"")</f>
        <v/>
      </c>
      <c r="S39" s="173" t="s">
        <v>19</v>
      </c>
      <c r="T39" s="562">
        <v>6</v>
      </c>
      <c r="U39" s="174" t="s">
        <v>10</v>
      </c>
      <c r="V39" s="109">
        <v>4</v>
      </c>
      <c r="W39" s="174" t="s">
        <v>45</v>
      </c>
      <c r="X39" s="562">
        <v>6</v>
      </c>
      <c r="Y39" s="174" t="s">
        <v>10</v>
      </c>
      <c r="Z39" s="109">
        <v>5</v>
      </c>
      <c r="AA39" s="174" t="s">
        <v>13</v>
      </c>
      <c r="AB39" s="563" t="s">
        <v>24</v>
      </c>
      <c r="AC39" s="564">
        <f t="shared" si="31"/>
        <v>2</v>
      </c>
      <c r="AD39" s="174" t="s">
        <v>38</v>
      </c>
      <c r="AE39" s="565" t="str">
        <f>IFERROR(ROUNDDOWN(ROUND(L38*R39,0)*M38,0)*AC39,"")</f>
        <v/>
      </c>
      <c r="AF39" s="566" t="str">
        <f>IFERROR(ROUNDDOWN(ROUND(L38*(R39-P39),0)*M38,0)*AC39,"")</f>
        <v/>
      </c>
      <c r="AG39" s="567"/>
      <c r="AH39" s="452"/>
      <c r="AI39" s="453"/>
      <c r="AJ39" s="454"/>
      <c r="AK39" s="455"/>
      <c r="AL39" s="456"/>
      <c r="AM39" s="457"/>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c r="A40" s="1243"/>
      <c r="B40" s="1246"/>
      <c r="C40" s="1246"/>
      <c r="D40" s="1246"/>
      <c r="E40" s="1246"/>
      <c r="F40" s="1246"/>
      <c r="G40" s="1248"/>
      <c r="H40" s="1248"/>
      <c r="I40" s="1248"/>
      <c r="J40" s="1248"/>
      <c r="K40" s="1248"/>
      <c r="L40" s="1301"/>
      <c r="M40" s="1302"/>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1" t="s">
        <v>10</v>
      </c>
      <c r="V40" s="123">
        <v>4</v>
      </c>
      <c r="W40" s="211" t="s">
        <v>45</v>
      </c>
      <c r="X40" s="592">
        <v>6</v>
      </c>
      <c r="Y40" s="211" t="s">
        <v>10</v>
      </c>
      <c r="Z40" s="123">
        <v>5</v>
      </c>
      <c r="AA40" s="211" t="s">
        <v>13</v>
      </c>
      <c r="AB40" s="593" t="s">
        <v>24</v>
      </c>
      <c r="AC40" s="594">
        <f t="shared" si="31"/>
        <v>2</v>
      </c>
      <c r="AD40" s="211" t="s">
        <v>38</v>
      </c>
      <c r="AE40" s="595" t="str">
        <f>IFERROR(ROUNDDOWN(ROUND(L38*R40,0)*M38,0)*AC40,"")</f>
        <v/>
      </c>
      <c r="AF40" s="596" t="str">
        <f>IFERROR(ROUNDDOWN(ROUND(L38*(R40-P40),0)*M38,0)*AC40,"")</f>
        <v/>
      </c>
      <c r="AG40" s="579">
        <f t="shared" ref="AG40" si="40">IF(AND(O40="ベア加算なし",Q40="ベア加算"),AE40,0)</f>
        <v>0</v>
      </c>
      <c r="AH40" s="474"/>
      <c r="AI40" s="475"/>
      <c r="AJ40" s="476"/>
      <c r="AK40" s="477"/>
      <c r="AL40" s="478"/>
      <c r="AM40" s="479"/>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2" t="s">
        <v>10</v>
      </c>
      <c r="V41" s="71">
        <v>4</v>
      </c>
      <c r="W41" s="202" t="s">
        <v>45</v>
      </c>
      <c r="X41" s="549">
        <v>6</v>
      </c>
      <c r="Y41" s="202" t="s">
        <v>10</v>
      </c>
      <c r="Z41" s="71">
        <v>5</v>
      </c>
      <c r="AA41" s="202" t="s">
        <v>13</v>
      </c>
      <c r="AB41" s="550" t="s">
        <v>24</v>
      </c>
      <c r="AC41" s="551">
        <f t="shared" si="31"/>
        <v>2</v>
      </c>
      <c r="AD41" s="202" t="s">
        <v>38</v>
      </c>
      <c r="AE41" s="552" t="str">
        <f>IFERROR(ROUNDDOWN(ROUND(L41*R41,0)*M41,0)*AC41,"")</f>
        <v/>
      </c>
      <c r="AF41" s="553" t="str">
        <f>IFERROR(ROUNDDOWN(ROUND(L41*(R41-P41),0)*M41,0)*AC41,"")</f>
        <v/>
      </c>
      <c r="AG41" s="554"/>
      <c r="AH41" s="464"/>
      <c r="AI41" s="472"/>
      <c r="AJ41" s="469"/>
      <c r="AK41" s="470"/>
      <c r="AL41" s="450"/>
      <c r="AM41" s="451"/>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c r="A42" s="1229"/>
      <c r="B42" s="1226"/>
      <c r="C42" s="1226"/>
      <c r="D42" s="1226"/>
      <c r="E42" s="1226"/>
      <c r="F42" s="1226"/>
      <c r="G42" s="1238"/>
      <c r="H42" s="1238"/>
      <c r="I42" s="1238"/>
      <c r="J42" s="1238"/>
      <c r="K42" s="1238"/>
      <c r="L42" s="1241"/>
      <c r="M42" s="1296"/>
      <c r="N42" s="560" t="s">
        <v>170</v>
      </c>
      <c r="O42" s="152"/>
      <c r="P42" s="561" t="str">
        <f>IFERROR(VLOOKUP(K41,【参考】数式用!$A$5:$J$27,MATCH(O42,【参考】数式用!$B$4:$J$4,0)+1,0),"")</f>
        <v/>
      </c>
      <c r="Q42" s="152"/>
      <c r="R42" s="561" t="str">
        <f>IFERROR(VLOOKUP(K41,【参考】数式用!$A$5:$J$27,MATCH(Q42,【参考】数式用!$B$4:$J$4,0)+1,0),"")</f>
        <v/>
      </c>
      <c r="S42" s="173" t="s">
        <v>19</v>
      </c>
      <c r="T42" s="562">
        <v>6</v>
      </c>
      <c r="U42" s="174" t="s">
        <v>10</v>
      </c>
      <c r="V42" s="109">
        <v>4</v>
      </c>
      <c r="W42" s="174" t="s">
        <v>45</v>
      </c>
      <c r="X42" s="562">
        <v>6</v>
      </c>
      <c r="Y42" s="174" t="s">
        <v>10</v>
      </c>
      <c r="Z42" s="109">
        <v>5</v>
      </c>
      <c r="AA42" s="174" t="s">
        <v>13</v>
      </c>
      <c r="AB42" s="563" t="s">
        <v>24</v>
      </c>
      <c r="AC42" s="564">
        <f t="shared" si="31"/>
        <v>2</v>
      </c>
      <c r="AD42" s="174" t="s">
        <v>38</v>
      </c>
      <c r="AE42" s="565" t="str">
        <f>IFERROR(ROUNDDOWN(ROUND(L41*R42,0)*M41,0)*AC42,"")</f>
        <v/>
      </c>
      <c r="AF42" s="566" t="str">
        <f>IFERROR(ROUNDDOWN(ROUND(L41*(R42-P42),0)*M41,0)*AC42,"")</f>
        <v/>
      </c>
      <c r="AG42" s="567"/>
      <c r="AH42" s="452"/>
      <c r="AI42" s="453"/>
      <c r="AJ42" s="454"/>
      <c r="AK42" s="455"/>
      <c r="AL42" s="456"/>
      <c r="AM42" s="457"/>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c r="A43" s="1230"/>
      <c r="B43" s="1227"/>
      <c r="C43" s="1227"/>
      <c r="D43" s="1227"/>
      <c r="E43" s="1227"/>
      <c r="F43" s="1227"/>
      <c r="G43" s="1239"/>
      <c r="H43" s="1239"/>
      <c r="I43" s="1239"/>
      <c r="J43" s="1239"/>
      <c r="K43" s="1239"/>
      <c r="L43" s="1242"/>
      <c r="M43" s="1297"/>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8"/>
      <c r="AI43" s="459"/>
      <c r="AJ43" s="460"/>
      <c r="AK43" s="461"/>
      <c r="AL43" s="462"/>
      <c r="AM43" s="463"/>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8" t="s">
        <v>10</v>
      </c>
      <c r="V44" s="122">
        <v>4</v>
      </c>
      <c r="W44" s="208" t="s">
        <v>45</v>
      </c>
      <c r="X44" s="586">
        <v>6</v>
      </c>
      <c r="Y44" s="208" t="s">
        <v>10</v>
      </c>
      <c r="Z44" s="122">
        <v>5</v>
      </c>
      <c r="AA44" s="208" t="s">
        <v>13</v>
      </c>
      <c r="AB44" s="587" t="s">
        <v>24</v>
      </c>
      <c r="AC44" s="588">
        <f t="shared" si="31"/>
        <v>2</v>
      </c>
      <c r="AD44" s="208" t="s">
        <v>38</v>
      </c>
      <c r="AE44" s="565" t="str">
        <f>IFERROR(ROUNDDOWN(ROUND(L44*R44,0)*M44,0)*AC44,"")</f>
        <v/>
      </c>
      <c r="AF44" s="566" t="str">
        <f>IFERROR(ROUNDDOWN(ROUND(L44*(R44-P44),0)*M44,0)*AC44,"")</f>
        <v/>
      </c>
      <c r="AG44" s="554"/>
      <c r="AH44" s="480"/>
      <c r="AI44" s="481"/>
      <c r="AJ44" s="466"/>
      <c r="AK44" s="482"/>
      <c r="AL44" s="483"/>
      <c r="AM44" s="468"/>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c r="A45" s="1229"/>
      <c r="B45" s="1226"/>
      <c r="C45" s="1226"/>
      <c r="D45" s="1226"/>
      <c r="E45" s="1226"/>
      <c r="F45" s="1226"/>
      <c r="G45" s="1238"/>
      <c r="H45" s="1238"/>
      <c r="I45" s="1238"/>
      <c r="J45" s="1238"/>
      <c r="K45" s="1238"/>
      <c r="L45" s="1241"/>
      <c r="M45" s="1296"/>
      <c r="N45" s="560" t="s">
        <v>170</v>
      </c>
      <c r="O45" s="152"/>
      <c r="P45" s="561" t="str">
        <f>IFERROR(VLOOKUP(K44,【参考】数式用!$A$5:$J$27,MATCH(O45,【参考】数式用!$B$4:$J$4,0)+1,0),"")</f>
        <v/>
      </c>
      <c r="Q45" s="152"/>
      <c r="R45" s="561" t="str">
        <f>IFERROR(VLOOKUP(K44,【参考】数式用!$A$5:$J$27,MATCH(Q45,【参考】数式用!$B$4:$J$4,0)+1,0),"")</f>
        <v/>
      </c>
      <c r="S45" s="173" t="s">
        <v>19</v>
      </c>
      <c r="T45" s="562">
        <v>6</v>
      </c>
      <c r="U45" s="174" t="s">
        <v>10</v>
      </c>
      <c r="V45" s="109">
        <v>4</v>
      </c>
      <c r="W45" s="174" t="s">
        <v>45</v>
      </c>
      <c r="X45" s="562">
        <v>6</v>
      </c>
      <c r="Y45" s="174" t="s">
        <v>10</v>
      </c>
      <c r="Z45" s="109">
        <v>5</v>
      </c>
      <c r="AA45" s="174" t="s">
        <v>13</v>
      </c>
      <c r="AB45" s="563" t="s">
        <v>24</v>
      </c>
      <c r="AC45" s="564">
        <f t="shared" si="31"/>
        <v>2</v>
      </c>
      <c r="AD45" s="174" t="s">
        <v>38</v>
      </c>
      <c r="AE45" s="565" t="str">
        <f>IFERROR(ROUNDDOWN(ROUND(L44*R45,0)*M44,0)*AC45,"")</f>
        <v/>
      </c>
      <c r="AF45" s="566" t="str">
        <f>IFERROR(ROUNDDOWN(ROUND(L44*(R45-P45),0)*M44,0)*AC45,"")</f>
        <v/>
      </c>
      <c r="AG45" s="567"/>
      <c r="AH45" s="452"/>
      <c r="AI45" s="453"/>
      <c r="AJ45" s="454"/>
      <c r="AK45" s="455"/>
      <c r="AL45" s="456"/>
      <c r="AM45" s="457"/>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c r="A46" s="1230"/>
      <c r="B46" s="1227"/>
      <c r="C46" s="1227"/>
      <c r="D46" s="1227"/>
      <c r="E46" s="1227"/>
      <c r="F46" s="1227"/>
      <c r="G46" s="1239"/>
      <c r="H46" s="1239"/>
      <c r="I46" s="1239"/>
      <c r="J46" s="1239"/>
      <c r="K46" s="1239"/>
      <c r="L46" s="1242"/>
      <c r="M46" s="1297"/>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8"/>
      <c r="AI46" s="459"/>
      <c r="AJ46" s="460"/>
      <c r="AK46" s="461"/>
      <c r="AL46" s="462"/>
      <c r="AM46" s="463"/>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2" t="s">
        <v>10</v>
      </c>
      <c r="V47" s="71">
        <v>4</v>
      </c>
      <c r="W47" s="202" t="s">
        <v>45</v>
      </c>
      <c r="X47" s="549">
        <v>6</v>
      </c>
      <c r="Y47" s="202" t="s">
        <v>10</v>
      </c>
      <c r="Z47" s="71">
        <v>5</v>
      </c>
      <c r="AA47" s="202" t="s">
        <v>13</v>
      </c>
      <c r="AB47" s="550" t="s">
        <v>24</v>
      </c>
      <c r="AC47" s="551">
        <f t="shared" ref="AC47:AC94" si="52">IF(V47&gt;=1,(X47*12+Z47)-(T47*12+V47)+1,"")</f>
        <v>2</v>
      </c>
      <c r="AD47" s="202" t="s">
        <v>38</v>
      </c>
      <c r="AE47" s="552" t="str">
        <f>IFERROR(ROUNDDOWN(ROUND(L47*R47,0)*M47,0)*AC47,"")</f>
        <v/>
      </c>
      <c r="AF47" s="553" t="str">
        <f>IFERROR(ROUNDDOWN(ROUND(L47*(R47-P47),0)*M47,0)*AC47,"")</f>
        <v/>
      </c>
      <c r="AG47" s="554"/>
      <c r="AH47" s="464"/>
      <c r="AI47" s="472"/>
      <c r="AJ47" s="469"/>
      <c r="AK47" s="470"/>
      <c r="AL47" s="450"/>
      <c r="AM47" s="451"/>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c r="A48" s="1229"/>
      <c r="B48" s="1226"/>
      <c r="C48" s="1226"/>
      <c r="D48" s="1226"/>
      <c r="E48" s="1226"/>
      <c r="F48" s="1226"/>
      <c r="G48" s="1238"/>
      <c r="H48" s="1238"/>
      <c r="I48" s="1238"/>
      <c r="J48" s="1238"/>
      <c r="K48" s="1238"/>
      <c r="L48" s="1241"/>
      <c r="M48" s="1296"/>
      <c r="N48" s="560" t="s">
        <v>170</v>
      </c>
      <c r="O48" s="152"/>
      <c r="P48" s="561" t="str">
        <f>IFERROR(VLOOKUP(K47,【参考】数式用!$A$5:$J$27,MATCH(O48,【参考】数式用!$B$4:$J$4,0)+1,0),"")</f>
        <v/>
      </c>
      <c r="Q48" s="152"/>
      <c r="R48" s="561" t="str">
        <f>IFERROR(VLOOKUP(K47,【参考】数式用!$A$5:$J$27,MATCH(Q48,【参考】数式用!$B$4:$J$4,0)+1,0),"")</f>
        <v/>
      </c>
      <c r="S48" s="173" t="s">
        <v>19</v>
      </c>
      <c r="T48" s="562">
        <v>6</v>
      </c>
      <c r="U48" s="174" t="s">
        <v>10</v>
      </c>
      <c r="V48" s="109">
        <v>4</v>
      </c>
      <c r="W48" s="174" t="s">
        <v>45</v>
      </c>
      <c r="X48" s="562">
        <v>6</v>
      </c>
      <c r="Y48" s="174" t="s">
        <v>10</v>
      </c>
      <c r="Z48" s="109">
        <v>5</v>
      </c>
      <c r="AA48" s="174" t="s">
        <v>13</v>
      </c>
      <c r="AB48" s="563" t="s">
        <v>24</v>
      </c>
      <c r="AC48" s="564">
        <f t="shared" si="52"/>
        <v>2</v>
      </c>
      <c r="AD48" s="174" t="s">
        <v>38</v>
      </c>
      <c r="AE48" s="565" t="str">
        <f>IFERROR(ROUNDDOWN(ROUND(L47*R48,0)*M47,0)*AC48,"")</f>
        <v/>
      </c>
      <c r="AF48" s="566" t="str">
        <f>IFERROR(ROUNDDOWN(ROUND(L47*(R48-P48),0)*M47,0)*AC48,"")</f>
        <v/>
      </c>
      <c r="AG48" s="567"/>
      <c r="AH48" s="452"/>
      <c r="AI48" s="453"/>
      <c r="AJ48" s="454"/>
      <c r="AK48" s="455"/>
      <c r="AL48" s="456"/>
      <c r="AM48" s="457"/>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c r="A49" s="1230"/>
      <c r="B49" s="1227"/>
      <c r="C49" s="1227"/>
      <c r="D49" s="1227"/>
      <c r="E49" s="1227"/>
      <c r="F49" s="1227"/>
      <c r="G49" s="1239"/>
      <c r="H49" s="1239"/>
      <c r="I49" s="1239"/>
      <c r="J49" s="1239"/>
      <c r="K49" s="1239"/>
      <c r="L49" s="1242"/>
      <c r="M49" s="1297"/>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8"/>
      <c r="AI49" s="459"/>
      <c r="AJ49" s="460"/>
      <c r="AK49" s="461"/>
      <c r="AL49" s="462"/>
      <c r="AM49" s="463"/>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2" t="s">
        <v>10</v>
      </c>
      <c r="V50" s="71">
        <v>4</v>
      </c>
      <c r="W50" s="202" t="s">
        <v>45</v>
      </c>
      <c r="X50" s="549">
        <v>6</v>
      </c>
      <c r="Y50" s="202" t="s">
        <v>10</v>
      </c>
      <c r="Z50" s="71">
        <v>5</v>
      </c>
      <c r="AA50" s="202" t="s">
        <v>13</v>
      </c>
      <c r="AB50" s="550" t="s">
        <v>24</v>
      </c>
      <c r="AC50" s="551">
        <f t="shared" si="52"/>
        <v>2</v>
      </c>
      <c r="AD50" s="202" t="s">
        <v>38</v>
      </c>
      <c r="AE50" s="552" t="str">
        <f>IFERROR(ROUNDDOWN(ROUND(L50*R50,0)*M50,0)*AC50,"")</f>
        <v/>
      </c>
      <c r="AF50" s="553" t="str">
        <f>IFERROR(ROUNDDOWN(ROUND(L50*(R50-P50),0)*M50,0)*AC50,"")</f>
        <v/>
      </c>
      <c r="AG50" s="554"/>
      <c r="AH50" s="464"/>
      <c r="AI50" s="472"/>
      <c r="AJ50" s="469"/>
      <c r="AK50" s="470"/>
      <c r="AL50" s="450"/>
      <c r="AM50" s="451"/>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c r="A51" s="1229"/>
      <c r="B51" s="1226"/>
      <c r="C51" s="1226"/>
      <c r="D51" s="1226"/>
      <c r="E51" s="1226"/>
      <c r="F51" s="1226"/>
      <c r="G51" s="1238"/>
      <c r="H51" s="1238"/>
      <c r="I51" s="1238"/>
      <c r="J51" s="1238"/>
      <c r="K51" s="1238"/>
      <c r="L51" s="1241"/>
      <c r="M51" s="1296"/>
      <c r="N51" s="560" t="s">
        <v>170</v>
      </c>
      <c r="O51" s="152"/>
      <c r="P51" s="561" t="str">
        <f>IFERROR(VLOOKUP(K50,【参考】数式用!$A$5:$J$27,MATCH(O51,【参考】数式用!$B$4:$J$4,0)+1,0),"")</f>
        <v/>
      </c>
      <c r="Q51" s="152"/>
      <c r="R51" s="561" t="str">
        <f>IFERROR(VLOOKUP(K50,【参考】数式用!$A$5:$J$27,MATCH(Q51,【参考】数式用!$B$4:$J$4,0)+1,0),"")</f>
        <v/>
      </c>
      <c r="S51" s="173" t="s">
        <v>19</v>
      </c>
      <c r="T51" s="562">
        <v>6</v>
      </c>
      <c r="U51" s="174" t="s">
        <v>10</v>
      </c>
      <c r="V51" s="109">
        <v>4</v>
      </c>
      <c r="W51" s="174" t="s">
        <v>45</v>
      </c>
      <c r="X51" s="562">
        <v>6</v>
      </c>
      <c r="Y51" s="174" t="s">
        <v>10</v>
      </c>
      <c r="Z51" s="109">
        <v>5</v>
      </c>
      <c r="AA51" s="174" t="s">
        <v>13</v>
      </c>
      <c r="AB51" s="563" t="s">
        <v>24</v>
      </c>
      <c r="AC51" s="564">
        <f t="shared" si="52"/>
        <v>2</v>
      </c>
      <c r="AD51" s="174" t="s">
        <v>38</v>
      </c>
      <c r="AE51" s="565" t="str">
        <f>IFERROR(ROUNDDOWN(ROUND(L50*R51,0)*M50,0)*AC51,"")</f>
        <v/>
      </c>
      <c r="AF51" s="566" t="str">
        <f>IFERROR(ROUNDDOWN(ROUND(L50*(R51-P51),0)*M50,0)*AC51,"")</f>
        <v/>
      </c>
      <c r="AG51" s="567"/>
      <c r="AH51" s="452"/>
      <c r="AI51" s="453"/>
      <c r="AJ51" s="454"/>
      <c r="AK51" s="455"/>
      <c r="AL51" s="456"/>
      <c r="AM51" s="457"/>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c r="A52" s="1230"/>
      <c r="B52" s="1227"/>
      <c r="C52" s="1227"/>
      <c r="D52" s="1227"/>
      <c r="E52" s="1227"/>
      <c r="F52" s="1227"/>
      <c r="G52" s="1239"/>
      <c r="H52" s="1239"/>
      <c r="I52" s="1239"/>
      <c r="J52" s="1239"/>
      <c r="K52" s="1239"/>
      <c r="L52" s="1242"/>
      <c r="M52" s="1297"/>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8"/>
      <c r="AI52" s="459"/>
      <c r="AJ52" s="460"/>
      <c r="AK52" s="461"/>
      <c r="AL52" s="462"/>
      <c r="AM52" s="463"/>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2" t="s">
        <v>10</v>
      </c>
      <c r="V53" s="71">
        <v>4</v>
      </c>
      <c r="W53" s="202" t="s">
        <v>45</v>
      </c>
      <c r="X53" s="549">
        <v>6</v>
      </c>
      <c r="Y53" s="202" t="s">
        <v>10</v>
      </c>
      <c r="Z53" s="71">
        <v>5</v>
      </c>
      <c r="AA53" s="202" t="s">
        <v>13</v>
      </c>
      <c r="AB53" s="550" t="s">
        <v>24</v>
      </c>
      <c r="AC53" s="551">
        <f t="shared" si="52"/>
        <v>2</v>
      </c>
      <c r="AD53" s="202" t="s">
        <v>38</v>
      </c>
      <c r="AE53" s="552" t="str">
        <f>IFERROR(ROUNDDOWN(ROUND(L53*R53,0)*M53,0)*AC53,"")</f>
        <v/>
      </c>
      <c r="AF53" s="553" t="str">
        <f>IFERROR(ROUNDDOWN(ROUND(L53*(R53-P53),0)*M53,0)*AC53,"")</f>
        <v/>
      </c>
      <c r="AG53" s="554"/>
      <c r="AH53" s="464"/>
      <c r="AI53" s="472"/>
      <c r="AJ53" s="469"/>
      <c r="AK53" s="470"/>
      <c r="AL53" s="450"/>
      <c r="AM53" s="451"/>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c r="A54" s="1229"/>
      <c r="B54" s="1226"/>
      <c r="C54" s="1226"/>
      <c r="D54" s="1226"/>
      <c r="E54" s="1226"/>
      <c r="F54" s="1226"/>
      <c r="G54" s="1238"/>
      <c r="H54" s="1238"/>
      <c r="I54" s="1238"/>
      <c r="J54" s="1238"/>
      <c r="K54" s="1238"/>
      <c r="L54" s="1241"/>
      <c r="M54" s="1296"/>
      <c r="N54" s="560" t="s">
        <v>170</v>
      </c>
      <c r="O54" s="152"/>
      <c r="P54" s="561" t="str">
        <f>IFERROR(VLOOKUP(K53,【参考】数式用!$A$5:$J$27,MATCH(O54,【参考】数式用!$B$4:$J$4,0)+1,0),"")</f>
        <v/>
      </c>
      <c r="Q54" s="152"/>
      <c r="R54" s="561" t="str">
        <f>IFERROR(VLOOKUP(K53,【参考】数式用!$A$5:$J$27,MATCH(Q54,【参考】数式用!$B$4:$J$4,0)+1,0),"")</f>
        <v/>
      </c>
      <c r="S54" s="173" t="s">
        <v>19</v>
      </c>
      <c r="T54" s="562">
        <v>6</v>
      </c>
      <c r="U54" s="174" t="s">
        <v>10</v>
      </c>
      <c r="V54" s="109">
        <v>4</v>
      </c>
      <c r="W54" s="174" t="s">
        <v>45</v>
      </c>
      <c r="X54" s="562">
        <v>6</v>
      </c>
      <c r="Y54" s="174" t="s">
        <v>10</v>
      </c>
      <c r="Z54" s="109">
        <v>5</v>
      </c>
      <c r="AA54" s="174" t="s">
        <v>13</v>
      </c>
      <c r="AB54" s="563" t="s">
        <v>24</v>
      </c>
      <c r="AC54" s="564">
        <f t="shared" si="52"/>
        <v>2</v>
      </c>
      <c r="AD54" s="174" t="s">
        <v>38</v>
      </c>
      <c r="AE54" s="565" t="str">
        <f>IFERROR(ROUNDDOWN(ROUND(L53*R54,0)*M53,0)*AC54,"")</f>
        <v/>
      </c>
      <c r="AF54" s="566" t="str">
        <f>IFERROR(ROUNDDOWN(ROUND(L53*(R54-P54),0)*M53,0)*AC54,"")</f>
        <v/>
      </c>
      <c r="AG54" s="567"/>
      <c r="AH54" s="452"/>
      <c r="AI54" s="453"/>
      <c r="AJ54" s="454"/>
      <c r="AK54" s="455"/>
      <c r="AL54" s="456"/>
      <c r="AM54" s="457"/>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c r="A55" s="1230"/>
      <c r="B55" s="1227"/>
      <c r="C55" s="1227"/>
      <c r="D55" s="1227"/>
      <c r="E55" s="1227"/>
      <c r="F55" s="1227"/>
      <c r="G55" s="1239"/>
      <c r="H55" s="1239"/>
      <c r="I55" s="1239"/>
      <c r="J55" s="1239"/>
      <c r="K55" s="1239"/>
      <c r="L55" s="1242"/>
      <c r="M55" s="1297"/>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8"/>
      <c r="AI55" s="459"/>
      <c r="AJ55" s="460"/>
      <c r="AK55" s="461"/>
      <c r="AL55" s="462"/>
      <c r="AM55" s="463"/>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2" t="s">
        <v>10</v>
      </c>
      <c r="V56" s="71">
        <v>4</v>
      </c>
      <c r="W56" s="202" t="s">
        <v>45</v>
      </c>
      <c r="X56" s="549">
        <v>6</v>
      </c>
      <c r="Y56" s="202" t="s">
        <v>10</v>
      </c>
      <c r="Z56" s="71">
        <v>5</v>
      </c>
      <c r="AA56" s="202" t="s">
        <v>13</v>
      </c>
      <c r="AB56" s="550" t="s">
        <v>24</v>
      </c>
      <c r="AC56" s="551">
        <f t="shared" si="52"/>
        <v>2</v>
      </c>
      <c r="AD56" s="202" t="s">
        <v>38</v>
      </c>
      <c r="AE56" s="552" t="str">
        <f>IFERROR(ROUNDDOWN(ROUND(L56*R56,0)*M56,0)*AC56,"")</f>
        <v/>
      </c>
      <c r="AF56" s="553" t="str">
        <f>IFERROR(ROUNDDOWN(ROUND(L56*(R56-P56),0)*M56,0)*AC56,"")</f>
        <v/>
      </c>
      <c r="AG56" s="554"/>
      <c r="AH56" s="464"/>
      <c r="AI56" s="472"/>
      <c r="AJ56" s="469"/>
      <c r="AK56" s="470"/>
      <c r="AL56" s="450"/>
      <c r="AM56" s="451"/>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c r="A57" s="1229"/>
      <c r="B57" s="1226"/>
      <c r="C57" s="1226"/>
      <c r="D57" s="1226"/>
      <c r="E57" s="1226"/>
      <c r="F57" s="1226"/>
      <c r="G57" s="1238"/>
      <c r="H57" s="1238"/>
      <c r="I57" s="1238"/>
      <c r="J57" s="1238"/>
      <c r="K57" s="1238"/>
      <c r="L57" s="1241"/>
      <c r="M57" s="1296"/>
      <c r="N57" s="560" t="s">
        <v>170</v>
      </c>
      <c r="O57" s="152"/>
      <c r="P57" s="561" t="str">
        <f>IFERROR(VLOOKUP(K56,【参考】数式用!$A$5:$J$27,MATCH(O57,【参考】数式用!$B$4:$J$4,0)+1,0),"")</f>
        <v/>
      </c>
      <c r="Q57" s="152"/>
      <c r="R57" s="561" t="str">
        <f>IFERROR(VLOOKUP(K56,【参考】数式用!$A$5:$J$27,MATCH(Q57,【参考】数式用!$B$4:$J$4,0)+1,0),"")</f>
        <v/>
      </c>
      <c r="S57" s="173" t="s">
        <v>19</v>
      </c>
      <c r="T57" s="562">
        <v>6</v>
      </c>
      <c r="U57" s="174" t="s">
        <v>10</v>
      </c>
      <c r="V57" s="109">
        <v>4</v>
      </c>
      <c r="W57" s="174" t="s">
        <v>45</v>
      </c>
      <c r="X57" s="562">
        <v>6</v>
      </c>
      <c r="Y57" s="174" t="s">
        <v>10</v>
      </c>
      <c r="Z57" s="109">
        <v>5</v>
      </c>
      <c r="AA57" s="174" t="s">
        <v>13</v>
      </c>
      <c r="AB57" s="563" t="s">
        <v>24</v>
      </c>
      <c r="AC57" s="564">
        <f t="shared" si="52"/>
        <v>2</v>
      </c>
      <c r="AD57" s="174" t="s">
        <v>38</v>
      </c>
      <c r="AE57" s="565" t="str">
        <f>IFERROR(ROUNDDOWN(ROUND(L56*R57,0)*M56,0)*AC57,"")</f>
        <v/>
      </c>
      <c r="AF57" s="566" t="str">
        <f>IFERROR(ROUNDDOWN(ROUND(L56*(R57-P57),0)*M56,0)*AC57,"")</f>
        <v/>
      </c>
      <c r="AG57" s="567"/>
      <c r="AH57" s="452"/>
      <c r="AI57" s="453"/>
      <c r="AJ57" s="454"/>
      <c r="AK57" s="455"/>
      <c r="AL57" s="456"/>
      <c r="AM57" s="457"/>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c r="A58" s="1230"/>
      <c r="B58" s="1227"/>
      <c r="C58" s="1227"/>
      <c r="D58" s="1227"/>
      <c r="E58" s="1227"/>
      <c r="F58" s="1227"/>
      <c r="G58" s="1239"/>
      <c r="H58" s="1239"/>
      <c r="I58" s="1239"/>
      <c r="J58" s="1239"/>
      <c r="K58" s="1239"/>
      <c r="L58" s="1242"/>
      <c r="M58" s="1297"/>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8"/>
      <c r="AI58" s="459"/>
      <c r="AJ58" s="460"/>
      <c r="AK58" s="461"/>
      <c r="AL58" s="462"/>
      <c r="AM58" s="463"/>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2" t="s">
        <v>10</v>
      </c>
      <c r="V59" s="71">
        <v>4</v>
      </c>
      <c r="W59" s="202" t="s">
        <v>45</v>
      </c>
      <c r="X59" s="549">
        <v>6</v>
      </c>
      <c r="Y59" s="202" t="s">
        <v>10</v>
      </c>
      <c r="Z59" s="71">
        <v>5</v>
      </c>
      <c r="AA59" s="202" t="s">
        <v>13</v>
      </c>
      <c r="AB59" s="550" t="s">
        <v>24</v>
      </c>
      <c r="AC59" s="551">
        <f t="shared" si="52"/>
        <v>2</v>
      </c>
      <c r="AD59" s="202" t="s">
        <v>38</v>
      </c>
      <c r="AE59" s="552" t="str">
        <f>IFERROR(ROUNDDOWN(ROUND(L59*R59,0)*M59,0)*AC59,"")</f>
        <v/>
      </c>
      <c r="AF59" s="553" t="str">
        <f>IFERROR(ROUNDDOWN(ROUND(L59*(R59-P59),0)*M59,0)*AC59,"")</f>
        <v/>
      </c>
      <c r="AG59" s="554"/>
      <c r="AH59" s="464"/>
      <c r="AI59" s="472"/>
      <c r="AJ59" s="469"/>
      <c r="AK59" s="470"/>
      <c r="AL59" s="450"/>
      <c r="AM59" s="451"/>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c r="A60" s="1229"/>
      <c r="B60" s="1226"/>
      <c r="C60" s="1226"/>
      <c r="D60" s="1226"/>
      <c r="E60" s="1226"/>
      <c r="F60" s="1226"/>
      <c r="G60" s="1238"/>
      <c r="H60" s="1238"/>
      <c r="I60" s="1238"/>
      <c r="J60" s="1238"/>
      <c r="K60" s="1238"/>
      <c r="L60" s="1241"/>
      <c r="M60" s="1296"/>
      <c r="N60" s="560" t="s">
        <v>170</v>
      </c>
      <c r="O60" s="152"/>
      <c r="P60" s="561" t="str">
        <f>IFERROR(VLOOKUP(K59,【参考】数式用!$A$5:$J$27,MATCH(O60,【参考】数式用!$B$4:$J$4,0)+1,0),"")</f>
        <v/>
      </c>
      <c r="Q60" s="152"/>
      <c r="R60" s="561" t="str">
        <f>IFERROR(VLOOKUP(K59,【参考】数式用!$A$5:$J$27,MATCH(Q60,【参考】数式用!$B$4:$J$4,0)+1,0),"")</f>
        <v/>
      </c>
      <c r="S60" s="173" t="s">
        <v>19</v>
      </c>
      <c r="T60" s="562">
        <v>6</v>
      </c>
      <c r="U60" s="174" t="s">
        <v>10</v>
      </c>
      <c r="V60" s="109">
        <v>4</v>
      </c>
      <c r="W60" s="174" t="s">
        <v>45</v>
      </c>
      <c r="X60" s="562">
        <v>6</v>
      </c>
      <c r="Y60" s="174" t="s">
        <v>10</v>
      </c>
      <c r="Z60" s="109">
        <v>5</v>
      </c>
      <c r="AA60" s="174" t="s">
        <v>13</v>
      </c>
      <c r="AB60" s="563" t="s">
        <v>24</v>
      </c>
      <c r="AC60" s="564">
        <f t="shared" si="52"/>
        <v>2</v>
      </c>
      <c r="AD60" s="174" t="s">
        <v>38</v>
      </c>
      <c r="AE60" s="565" t="str">
        <f>IFERROR(ROUNDDOWN(ROUND(L59*R60,0)*M59,0)*AC60,"")</f>
        <v/>
      </c>
      <c r="AF60" s="566" t="str">
        <f>IFERROR(ROUNDDOWN(ROUND(L59*(R60-P60),0)*M59,0)*AC60,"")</f>
        <v/>
      </c>
      <c r="AG60" s="567"/>
      <c r="AH60" s="452"/>
      <c r="AI60" s="453"/>
      <c r="AJ60" s="454"/>
      <c r="AK60" s="455"/>
      <c r="AL60" s="456"/>
      <c r="AM60" s="457"/>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c r="A61" s="1230"/>
      <c r="B61" s="1227"/>
      <c r="C61" s="1227"/>
      <c r="D61" s="1227"/>
      <c r="E61" s="1227"/>
      <c r="F61" s="1227"/>
      <c r="G61" s="1239"/>
      <c r="H61" s="1239"/>
      <c r="I61" s="1239"/>
      <c r="J61" s="1239"/>
      <c r="K61" s="1239"/>
      <c r="L61" s="1242"/>
      <c r="M61" s="1297"/>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8"/>
      <c r="AI61" s="459"/>
      <c r="AJ61" s="460"/>
      <c r="AK61" s="461"/>
      <c r="AL61" s="462"/>
      <c r="AM61" s="463"/>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2" t="s">
        <v>10</v>
      </c>
      <c r="V62" s="71">
        <v>4</v>
      </c>
      <c r="W62" s="202" t="s">
        <v>45</v>
      </c>
      <c r="X62" s="549">
        <v>6</v>
      </c>
      <c r="Y62" s="202" t="s">
        <v>10</v>
      </c>
      <c r="Z62" s="71">
        <v>5</v>
      </c>
      <c r="AA62" s="202" t="s">
        <v>13</v>
      </c>
      <c r="AB62" s="550" t="s">
        <v>24</v>
      </c>
      <c r="AC62" s="551">
        <f t="shared" si="52"/>
        <v>2</v>
      </c>
      <c r="AD62" s="202" t="s">
        <v>38</v>
      </c>
      <c r="AE62" s="552" t="str">
        <f>IFERROR(ROUNDDOWN(ROUND(L62*R62,0)*M62,0)*AC62,"")</f>
        <v/>
      </c>
      <c r="AF62" s="553" t="str">
        <f>IFERROR(ROUNDDOWN(ROUND(L62*(R62-P62),0)*M62,0)*AC62,"")</f>
        <v/>
      </c>
      <c r="AG62" s="554"/>
      <c r="AH62" s="464"/>
      <c r="AI62" s="472"/>
      <c r="AJ62" s="469"/>
      <c r="AK62" s="470"/>
      <c r="AL62" s="450"/>
      <c r="AM62" s="451"/>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c r="A63" s="1229"/>
      <c r="B63" s="1226"/>
      <c r="C63" s="1226"/>
      <c r="D63" s="1226"/>
      <c r="E63" s="1226"/>
      <c r="F63" s="1226"/>
      <c r="G63" s="1238"/>
      <c r="H63" s="1238"/>
      <c r="I63" s="1238"/>
      <c r="J63" s="1238"/>
      <c r="K63" s="1238"/>
      <c r="L63" s="1241"/>
      <c r="M63" s="1296"/>
      <c r="N63" s="560" t="s">
        <v>170</v>
      </c>
      <c r="O63" s="152"/>
      <c r="P63" s="561" t="str">
        <f>IFERROR(VLOOKUP(K62,【参考】数式用!$A$5:$J$27,MATCH(O63,【参考】数式用!$B$4:$J$4,0)+1,0),"")</f>
        <v/>
      </c>
      <c r="Q63" s="152"/>
      <c r="R63" s="561" t="str">
        <f>IFERROR(VLOOKUP(K62,【参考】数式用!$A$5:$J$27,MATCH(Q63,【参考】数式用!$B$4:$J$4,0)+1,0),"")</f>
        <v/>
      </c>
      <c r="S63" s="173" t="s">
        <v>19</v>
      </c>
      <c r="T63" s="562">
        <v>6</v>
      </c>
      <c r="U63" s="174" t="s">
        <v>10</v>
      </c>
      <c r="V63" s="109">
        <v>4</v>
      </c>
      <c r="W63" s="174" t="s">
        <v>45</v>
      </c>
      <c r="X63" s="562">
        <v>6</v>
      </c>
      <c r="Y63" s="174" t="s">
        <v>10</v>
      </c>
      <c r="Z63" s="109">
        <v>5</v>
      </c>
      <c r="AA63" s="174" t="s">
        <v>13</v>
      </c>
      <c r="AB63" s="563" t="s">
        <v>24</v>
      </c>
      <c r="AC63" s="564">
        <f t="shared" si="52"/>
        <v>2</v>
      </c>
      <c r="AD63" s="174" t="s">
        <v>38</v>
      </c>
      <c r="AE63" s="565" t="str">
        <f>IFERROR(ROUNDDOWN(ROUND(L62*R63,0)*M62,0)*AC63,"")</f>
        <v/>
      </c>
      <c r="AF63" s="566" t="str">
        <f>IFERROR(ROUNDDOWN(ROUND(L62*(R63-P63),0)*M62,0)*AC63,"")</f>
        <v/>
      </c>
      <c r="AG63" s="567"/>
      <c r="AH63" s="452"/>
      <c r="AI63" s="453"/>
      <c r="AJ63" s="454"/>
      <c r="AK63" s="455"/>
      <c r="AL63" s="456"/>
      <c r="AM63" s="457"/>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c r="A64" s="1230"/>
      <c r="B64" s="1227"/>
      <c r="C64" s="1227"/>
      <c r="D64" s="1227"/>
      <c r="E64" s="1227"/>
      <c r="F64" s="1227"/>
      <c r="G64" s="1239"/>
      <c r="H64" s="1239"/>
      <c r="I64" s="1239"/>
      <c r="J64" s="1239"/>
      <c r="K64" s="1239"/>
      <c r="L64" s="1242"/>
      <c r="M64" s="1297"/>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8"/>
      <c r="AI64" s="459"/>
      <c r="AJ64" s="460"/>
      <c r="AK64" s="461"/>
      <c r="AL64" s="462"/>
      <c r="AM64" s="463"/>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2" t="s">
        <v>10</v>
      </c>
      <c r="V65" s="71">
        <v>4</v>
      </c>
      <c r="W65" s="202" t="s">
        <v>45</v>
      </c>
      <c r="X65" s="549">
        <v>6</v>
      </c>
      <c r="Y65" s="202" t="s">
        <v>10</v>
      </c>
      <c r="Z65" s="71">
        <v>5</v>
      </c>
      <c r="AA65" s="202" t="s">
        <v>13</v>
      </c>
      <c r="AB65" s="550" t="s">
        <v>24</v>
      </c>
      <c r="AC65" s="551">
        <f t="shared" si="52"/>
        <v>2</v>
      </c>
      <c r="AD65" s="202" t="s">
        <v>38</v>
      </c>
      <c r="AE65" s="552" t="str">
        <f>IFERROR(ROUNDDOWN(ROUND(L65*R65,0)*M65,0)*AC65,"")</f>
        <v/>
      </c>
      <c r="AF65" s="553" t="str">
        <f>IFERROR(ROUNDDOWN(ROUND(L65*(R65-P65),0)*M65,0)*AC65,"")</f>
        <v/>
      </c>
      <c r="AG65" s="554"/>
      <c r="AH65" s="464"/>
      <c r="AI65" s="472"/>
      <c r="AJ65" s="469"/>
      <c r="AK65" s="470"/>
      <c r="AL65" s="450"/>
      <c r="AM65" s="451"/>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c r="A66" s="1229"/>
      <c r="B66" s="1226"/>
      <c r="C66" s="1226"/>
      <c r="D66" s="1226"/>
      <c r="E66" s="1226"/>
      <c r="F66" s="1226"/>
      <c r="G66" s="1238"/>
      <c r="H66" s="1238"/>
      <c r="I66" s="1238"/>
      <c r="J66" s="1238"/>
      <c r="K66" s="1238"/>
      <c r="L66" s="1241"/>
      <c r="M66" s="1296"/>
      <c r="N66" s="560" t="s">
        <v>170</v>
      </c>
      <c r="O66" s="152"/>
      <c r="P66" s="561" t="str">
        <f>IFERROR(VLOOKUP(K65,【参考】数式用!$A$5:$J$27,MATCH(O66,【参考】数式用!$B$4:$J$4,0)+1,0),"")</f>
        <v/>
      </c>
      <c r="Q66" s="152"/>
      <c r="R66" s="561" t="str">
        <f>IFERROR(VLOOKUP(K65,【参考】数式用!$A$5:$J$27,MATCH(Q66,【参考】数式用!$B$4:$J$4,0)+1,0),"")</f>
        <v/>
      </c>
      <c r="S66" s="173" t="s">
        <v>19</v>
      </c>
      <c r="T66" s="562">
        <v>6</v>
      </c>
      <c r="U66" s="174" t="s">
        <v>10</v>
      </c>
      <c r="V66" s="109">
        <v>4</v>
      </c>
      <c r="W66" s="174" t="s">
        <v>45</v>
      </c>
      <c r="X66" s="562">
        <v>6</v>
      </c>
      <c r="Y66" s="174" t="s">
        <v>10</v>
      </c>
      <c r="Z66" s="109">
        <v>5</v>
      </c>
      <c r="AA66" s="174" t="s">
        <v>13</v>
      </c>
      <c r="AB66" s="563" t="s">
        <v>24</v>
      </c>
      <c r="AC66" s="564">
        <f t="shared" si="52"/>
        <v>2</v>
      </c>
      <c r="AD66" s="174" t="s">
        <v>38</v>
      </c>
      <c r="AE66" s="565" t="str">
        <f>IFERROR(ROUNDDOWN(ROUND(L65*R66,0)*M65,0)*AC66,"")</f>
        <v/>
      </c>
      <c r="AF66" s="566" t="str">
        <f>IFERROR(ROUNDDOWN(ROUND(L65*(R66-P66),0)*M65,0)*AC66,"")</f>
        <v/>
      </c>
      <c r="AG66" s="567"/>
      <c r="AH66" s="452"/>
      <c r="AI66" s="453"/>
      <c r="AJ66" s="454"/>
      <c r="AK66" s="455"/>
      <c r="AL66" s="456"/>
      <c r="AM66" s="457"/>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c r="A67" s="1230"/>
      <c r="B67" s="1227"/>
      <c r="C67" s="1227"/>
      <c r="D67" s="1227"/>
      <c r="E67" s="1227"/>
      <c r="F67" s="1227"/>
      <c r="G67" s="1239"/>
      <c r="H67" s="1239"/>
      <c r="I67" s="1239"/>
      <c r="J67" s="1239"/>
      <c r="K67" s="1239"/>
      <c r="L67" s="1242"/>
      <c r="M67" s="1297"/>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8"/>
      <c r="AI67" s="459"/>
      <c r="AJ67" s="460"/>
      <c r="AK67" s="461"/>
      <c r="AL67" s="462"/>
      <c r="AM67" s="463"/>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2" t="s">
        <v>10</v>
      </c>
      <c r="V68" s="71">
        <v>4</v>
      </c>
      <c r="W68" s="202" t="s">
        <v>45</v>
      </c>
      <c r="X68" s="549">
        <v>6</v>
      </c>
      <c r="Y68" s="202" t="s">
        <v>10</v>
      </c>
      <c r="Z68" s="71">
        <v>5</v>
      </c>
      <c r="AA68" s="202" t="s">
        <v>13</v>
      </c>
      <c r="AB68" s="550" t="s">
        <v>24</v>
      </c>
      <c r="AC68" s="551">
        <f t="shared" si="52"/>
        <v>2</v>
      </c>
      <c r="AD68" s="202" t="s">
        <v>38</v>
      </c>
      <c r="AE68" s="552" t="str">
        <f>IFERROR(ROUNDDOWN(ROUND(L68*R68,0)*M68,0)*AC68,"")</f>
        <v/>
      </c>
      <c r="AF68" s="553" t="str">
        <f>IFERROR(ROUNDDOWN(ROUND(L68*(R68-P68),0)*M68,0)*AC68,"")</f>
        <v/>
      </c>
      <c r="AG68" s="554"/>
      <c r="AH68" s="464"/>
      <c r="AI68" s="472"/>
      <c r="AJ68" s="469"/>
      <c r="AK68" s="470"/>
      <c r="AL68" s="450"/>
      <c r="AM68" s="451"/>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c r="A69" s="1229"/>
      <c r="B69" s="1226"/>
      <c r="C69" s="1226"/>
      <c r="D69" s="1226"/>
      <c r="E69" s="1226"/>
      <c r="F69" s="1226"/>
      <c r="G69" s="1238"/>
      <c r="H69" s="1238"/>
      <c r="I69" s="1238"/>
      <c r="J69" s="1238"/>
      <c r="K69" s="1238"/>
      <c r="L69" s="1241"/>
      <c r="M69" s="1296"/>
      <c r="N69" s="560" t="s">
        <v>170</v>
      </c>
      <c r="O69" s="152"/>
      <c r="P69" s="561" t="str">
        <f>IFERROR(VLOOKUP(K68,【参考】数式用!$A$5:$J$27,MATCH(O69,【参考】数式用!$B$4:$J$4,0)+1,0),"")</f>
        <v/>
      </c>
      <c r="Q69" s="152"/>
      <c r="R69" s="561" t="str">
        <f>IFERROR(VLOOKUP(K68,【参考】数式用!$A$5:$J$27,MATCH(Q69,【参考】数式用!$B$4:$J$4,0)+1,0),"")</f>
        <v/>
      </c>
      <c r="S69" s="173" t="s">
        <v>19</v>
      </c>
      <c r="T69" s="562">
        <v>6</v>
      </c>
      <c r="U69" s="174" t="s">
        <v>10</v>
      </c>
      <c r="V69" s="109">
        <v>4</v>
      </c>
      <c r="W69" s="174" t="s">
        <v>45</v>
      </c>
      <c r="X69" s="562">
        <v>6</v>
      </c>
      <c r="Y69" s="174" t="s">
        <v>10</v>
      </c>
      <c r="Z69" s="109">
        <v>5</v>
      </c>
      <c r="AA69" s="174" t="s">
        <v>13</v>
      </c>
      <c r="AB69" s="563" t="s">
        <v>24</v>
      </c>
      <c r="AC69" s="564">
        <f t="shared" si="52"/>
        <v>2</v>
      </c>
      <c r="AD69" s="174" t="s">
        <v>38</v>
      </c>
      <c r="AE69" s="565" t="str">
        <f>IFERROR(ROUNDDOWN(ROUND(L68*R69,0)*M68,0)*AC69,"")</f>
        <v/>
      </c>
      <c r="AF69" s="566" t="str">
        <f>IFERROR(ROUNDDOWN(ROUND(L68*(R69-P69),0)*M68,0)*AC69,"")</f>
        <v/>
      </c>
      <c r="AG69" s="567"/>
      <c r="AH69" s="452"/>
      <c r="AI69" s="453"/>
      <c r="AJ69" s="454"/>
      <c r="AK69" s="455"/>
      <c r="AL69" s="456"/>
      <c r="AM69" s="457"/>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c r="A70" s="1230"/>
      <c r="B70" s="1227"/>
      <c r="C70" s="1227"/>
      <c r="D70" s="1227"/>
      <c r="E70" s="1227"/>
      <c r="F70" s="1227"/>
      <c r="G70" s="1239"/>
      <c r="H70" s="1239"/>
      <c r="I70" s="1239"/>
      <c r="J70" s="1239"/>
      <c r="K70" s="1239"/>
      <c r="L70" s="1242"/>
      <c r="M70" s="1297"/>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8"/>
      <c r="AI70" s="459"/>
      <c r="AJ70" s="460"/>
      <c r="AK70" s="461"/>
      <c r="AL70" s="462"/>
      <c r="AM70" s="463"/>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2" t="s">
        <v>10</v>
      </c>
      <c r="V71" s="71">
        <v>4</v>
      </c>
      <c r="W71" s="202" t="s">
        <v>45</v>
      </c>
      <c r="X71" s="549">
        <v>6</v>
      </c>
      <c r="Y71" s="202" t="s">
        <v>10</v>
      </c>
      <c r="Z71" s="71">
        <v>5</v>
      </c>
      <c r="AA71" s="202" t="s">
        <v>13</v>
      </c>
      <c r="AB71" s="550" t="s">
        <v>24</v>
      </c>
      <c r="AC71" s="551">
        <f t="shared" si="52"/>
        <v>2</v>
      </c>
      <c r="AD71" s="202" t="s">
        <v>38</v>
      </c>
      <c r="AE71" s="552" t="str">
        <f>IFERROR(ROUNDDOWN(ROUND(L71*R71,0)*M71,0)*AC71,"")</f>
        <v/>
      </c>
      <c r="AF71" s="553" t="str">
        <f>IFERROR(ROUNDDOWN(ROUND(L71*(R71-P71),0)*M71,0)*AC71,"")</f>
        <v/>
      </c>
      <c r="AG71" s="554"/>
      <c r="AH71" s="464"/>
      <c r="AI71" s="472"/>
      <c r="AJ71" s="469"/>
      <c r="AK71" s="470"/>
      <c r="AL71" s="450"/>
      <c r="AM71" s="451"/>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c r="A72" s="1229"/>
      <c r="B72" s="1226"/>
      <c r="C72" s="1226"/>
      <c r="D72" s="1226"/>
      <c r="E72" s="1226"/>
      <c r="F72" s="1226"/>
      <c r="G72" s="1238"/>
      <c r="H72" s="1238"/>
      <c r="I72" s="1238"/>
      <c r="J72" s="1238"/>
      <c r="K72" s="1238"/>
      <c r="L72" s="1241"/>
      <c r="M72" s="1296"/>
      <c r="N72" s="560" t="s">
        <v>170</v>
      </c>
      <c r="O72" s="152"/>
      <c r="P72" s="561" t="str">
        <f>IFERROR(VLOOKUP(K71,【参考】数式用!$A$5:$J$27,MATCH(O72,【参考】数式用!$B$4:$J$4,0)+1,0),"")</f>
        <v/>
      </c>
      <c r="Q72" s="152"/>
      <c r="R72" s="561" t="str">
        <f>IFERROR(VLOOKUP(K71,【参考】数式用!$A$5:$J$27,MATCH(Q72,【参考】数式用!$B$4:$J$4,0)+1,0),"")</f>
        <v/>
      </c>
      <c r="S72" s="173" t="s">
        <v>19</v>
      </c>
      <c r="T72" s="562">
        <v>6</v>
      </c>
      <c r="U72" s="174" t="s">
        <v>10</v>
      </c>
      <c r="V72" s="109">
        <v>4</v>
      </c>
      <c r="W72" s="174" t="s">
        <v>45</v>
      </c>
      <c r="X72" s="562">
        <v>6</v>
      </c>
      <c r="Y72" s="174" t="s">
        <v>10</v>
      </c>
      <c r="Z72" s="109">
        <v>5</v>
      </c>
      <c r="AA72" s="174" t="s">
        <v>13</v>
      </c>
      <c r="AB72" s="563" t="s">
        <v>24</v>
      </c>
      <c r="AC72" s="564">
        <f t="shared" si="52"/>
        <v>2</v>
      </c>
      <c r="AD72" s="174" t="s">
        <v>38</v>
      </c>
      <c r="AE72" s="565" t="str">
        <f>IFERROR(ROUNDDOWN(ROUND(L71*R72,0)*M71,0)*AC72,"")</f>
        <v/>
      </c>
      <c r="AF72" s="566" t="str">
        <f>IFERROR(ROUNDDOWN(ROUND(L71*(R72-P72),0)*M71,0)*AC72,"")</f>
        <v/>
      </c>
      <c r="AG72" s="567"/>
      <c r="AH72" s="452"/>
      <c r="AI72" s="453"/>
      <c r="AJ72" s="454"/>
      <c r="AK72" s="455"/>
      <c r="AL72" s="456"/>
      <c r="AM72" s="457"/>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c r="A73" s="1230"/>
      <c r="B73" s="1227"/>
      <c r="C73" s="1227"/>
      <c r="D73" s="1227"/>
      <c r="E73" s="1227"/>
      <c r="F73" s="1227"/>
      <c r="G73" s="1239"/>
      <c r="H73" s="1239"/>
      <c r="I73" s="1239"/>
      <c r="J73" s="1239"/>
      <c r="K73" s="1239"/>
      <c r="L73" s="1242"/>
      <c r="M73" s="1297"/>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8"/>
      <c r="AI73" s="459"/>
      <c r="AJ73" s="460"/>
      <c r="AK73" s="461"/>
      <c r="AL73" s="462"/>
      <c r="AM73" s="463"/>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2" t="s">
        <v>10</v>
      </c>
      <c r="V74" s="71">
        <v>4</v>
      </c>
      <c r="W74" s="202" t="s">
        <v>45</v>
      </c>
      <c r="X74" s="549">
        <v>6</v>
      </c>
      <c r="Y74" s="202" t="s">
        <v>10</v>
      </c>
      <c r="Z74" s="71">
        <v>5</v>
      </c>
      <c r="AA74" s="202" t="s">
        <v>13</v>
      </c>
      <c r="AB74" s="550" t="s">
        <v>24</v>
      </c>
      <c r="AC74" s="551">
        <f t="shared" si="52"/>
        <v>2</v>
      </c>
      <c r="AD74" s="202" t="s">
        <v>38</v>
      </c>
      <c r="AE74" s="552" t="str">
        <f>IFERROR(ROUNDDOWN(ROUND(L74*R74,0)*M74,0)*AC74,"")</f>
        <v/>
      </c>
      <c r="AF74" s="553" t="str">
        <f>IFERROR(ROUNDDOWN(ROUND(L74*(R74-P74),0)*M74,0)*AC74,"")</f>
        <v/>
      </c>
      <c r="AG74" s="554"/>
      <c r="AH74" s="464"/>
      <c r="AI74" s="472"/>
      <c r="AJ74" s="469"/>
      <c r="AK74" s="470"/>
      <c r="AL74" s="450"/>
      <c r="AM74" s="451"/>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c r="A75" s="1229"/>
      <c r="B75" s="1226"/>
      <c r="C75" s="1226"/>
      <c r="D75" s="1226"/>
      <c r="E75" s="1226"/>
      <c r="F75" s="1226"/>
      <c r="G75" s="1238"/>
      <c r="H75" s="1238"/>
      <c r="I75" s="1238"/>
      <c r="J75" s="1238"/>
      <c r="K75" s="1238"/>
      <c r="L75" s="1241"/>
      <c r="M75" s="1296"/>
      <c r="N75" s="560" t="s">
        <v>170</v>
      </c>
      <c r="O75" s="152"/>
      <c r="P75" s="561" t="str">
        <f>IFERROR(VLOOKUP(K74,【参考】数式用!$A$5:$J$27,MATCH(O75,【参考】数式用!$B$4:$J$4,0)+1,0),"")</f>
        <v/>
      </c>
      <c r="Q75" s="152"/>
      <c r="R75" s="561" t="str">
        <f>IFERROR(VLOOKUP(K74,【参考】数式用!$A$5:$J$27,MATCH(Q75,【参考】数式用!$B$4:$J$4,0)+1,0),"")</f>
        <v/>
      </c>
      <c r="S75" s="173" t="s">
        <v>19</v>
      </c>
      <c r="T75" s="562">
        <v>6</v>
      </c>
      <c r="U75" s="174" t="s">
        <v>10</v>
      </c>
      <c r="V75" s="109">
        <v>4</v>
      </c>
      <c r="W75" s="174" t="s">
        <v>45</v>
      </c>
      <c r="X75" s="562">
        <v>6</v>
      </c>
      <c r="Y75" s="174" t="s">
        <v>10</v>
      </c>
      <c r="Z75" s="109">
        <v>5</v>
      </c>
      <c r="AA75" s="174" t="s">
        <v>13</v>
      </c>
      <c r="AB75" s="563" t="s">
        <v>24</v>
      </c>
      <c r="AC75" s="564">
        <f t="shared" si="52"/>
        <v>2</v>
      </c>
      <c r="AD75" s="174" t="s">
        <v>38</v>
      </c>
      <c r="AE75" s="565" t="str">
        <f>IFERROR(ROUNDDOWN(ROUND(L74*R75,0)*M74,0)*AC75,"")</f>
        <v/>
      </c>
      <c r="AF75" s="566" t="str">
        <f>IFERROR(ROUNDDOWN(ROUND(L74*(R75-P75),0)*M74,0)*AC75,"")</f>
        <v/>
      </c>
      <c r="AG75" s="567"/>
      <c r="AH75" s="452"/>
      <c r="AI75" s="453"/>
      <c r="AJ75" s="454"/>
      <c r="AK75" s="455"/>
      <c r="AL75" s="456"/>
      <c r="AM75" s="457"/>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c r="A76" s="1230"/>
      <c r="B76" s="1227"/>
      <c r="C76" s="1227"/>
      <c r="D76" s="1227"/>
      <c r="E76" s="1227"/>
      <c r="F76" s="1227"/>
      <c r="G76" s="1239"/>
      <c r="H76" s="1239"/>
      <c r="I76" s="1239"/>
      <c r="J76" s="1239"/>
      <c r="K76" s="1239"/>
      <c r="L76" s="1242"/>
      <c r="M76" s="1297"/>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8"/>
      <c r="AI76" s="459"/>
      <c r="AJ76" s="460"/>
      <c r="AK76" s="461"/>
      <c r="AL76" s="462"/>
      <c r="AM76" s="463"/>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2" t="s">
        <v>10</v>
      </c>
      <c r="V77" s="71">
        <v>4</v>
      </c>
      <c r="W77" s="202" t="s">
        <v>45</v>
      </c>
      <c r="X77" s="549">
        <v>6</v>
      </c>
      <c r="Y77" s="202" t="s">
        <v>10</v>
      </c>
      <c r="Z77" s="71">
        <v>5</v>
      </c>
      <c r="AA77" s="202" t="s">
        <v>13</v>
      </c>
      <c r="AB77" s="550" t="s">
        <v>24</v>
      </c>
      <c r="AC77" s="551">
        <f t="shared" si="52"/>
        <v>2</v>
      </c>
      <c r="AD77" s="202" t="s">
        <v>38</v>
      </c>
      <c r="AE77" s="552" t="str">
        <f>IFERROR(ROUNDDOWN(ROUND(L77*R77,0)*M77,0)*AC77,"")</f>
        <v/>
      </c>
      <c r="AF77" s="553" t="str">
        <f>IFERROR(ROUNDDOWN(ROUND(L77*(R77-P77),0)*M77,0)*AC77,"")</f>
        <v/>
      </c>
      <c r="AG77" s="554"/>
      <c r="AH77" s="464"/>
      <c r="AI77" s="472"/>
      <c r="AJ77" s="469"/>
      <c r="AK77" s="470"/>
      <c r="AL77" s="450"/>
      <c r="AM77" s="451"/>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c r="A78" s="1229"/>
      <c r="B78" s="1226"/>
      <c r="C78" s="1226"/>
      <c r="D78" s="1226"/>
      <c r="E78" s="1226"/>
      <c r="F78" s="1226"/>
      <c r="G78" s="1238"/>
      <c r="H78" s="1238"/>
      <c r="I78" s="1238"/>
      <c r="J78" s="1238"/>
      <c r="K78" s="1238"/>
      <c r="L78" s="1241"/>
      <c r="M78" s="1296"/>
      <c r="N78" s="560" t="s">
        <v>170</v>
      </c>
      <c r="O78" s="152"/>
      <c r="P78" s="561" t="str">
        <f>IFERROR(VLOOKUP(K77,【参考】数式用!$A$5:$J$27,MATCH(O78,【参考】数式用!$B$4:$J$4,0)+1,0),"")</f>
        <v/>
      </c>
      <c r="Q78" s="152"/>
      <c r="R78" s="561" t="str">
        <f>IFERROR(VLOOKUP(K77,【参考】数式用!$A$5:$J$27,MATCH(Q78,【参考】数式用!$B$4:$J$4,0)+1,0),"")</f>
        <v/>
      </c>
      <c r="S78" s="173" t="s">
        <v>19</v>
      </c>
      <c r="T78" s="562">
        <v>6</v>
      </c>
      <c r="U78" s="174" t="s">
        <v>10</v>
      </c>
      <c r="V78" s="109">
        <v>4</v>
      </c>
      <c r="W78" s="174" t="s">
        <v>45</v>
      </c>
      <c r="X78" s="562">
        <v>6</v>
      </c>
      <c r="Y78" s="174" t="s">
        <v>10</v>
      </c>
      <c r="Z78" s="109">
        <v>5</v>
      </c>
      <c r="AA78" s="174" t="s">
        <v>13</v>
      </c>
      <c r="AB78" s="563" t="s">
        <v>24</v>
      </c>
      <c r="AC78" s="564">
        <f t="shared" si="52"/>
        <v>2</v>
      </c>
      <c r="AD78" s="174" t="s">
        <v>38</v>
      </c>
      <c r="AE78" s="565" t="str">
        <f>IFERROR(ROUNDDOWN(ROUND(L77*R78,0)*M77,0)*AC78,"")</f>
        <v/>
      </c>
      <c r="AF78" s="566" t="str">
        <f>IFERROR(ROUNDDOWN(ROUND(L77*(R78-P78),0)*M77,0)*AC78,"")</f>
        <v/>
      </c>
      <c r="AG78" s="567"/>
      <c r="AH78" s="452"/>
      <c r="AI78" s="453"/>
      <c r="AJ78" s="454"/>
      <c r="AK78" s="455"/>
      <c r="AL78" s="456"/>
      <c r="AM78" s="457"/>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c r="A79" s="1230"/>
      <c r="B79" s="1227"/>
      <c r="C79" s="1227"/>
      <c r="D79" s="1227"/>
      <c r="E79" s="1227"/>
      <c r="F79" s="1227"/>
      <c r="G79" s="1239"/>
      <c r="H79" s="1239"/>
      <c r="I79" s="1239"/>
      <c r="J79" s="1239"/>
      <c r="K79" s="1239"/>
      <c r="L79" s="1242"/>
      <c r="M79" s="1297"/>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8"/>
      <c r="AI79" s="459"/>
      <c r="AJ79" s="460"/>
      <c r="AK79" s="461"/>
      <c r="AL79" s="462"/>
      <c r="AM79" s="463"/>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2" t="s">
        <v>10</v>
      </c>
      <c r="V80" s="71">
        <v>4</v>
      </c>
      <c r="W80" s="202" t="s">
        <v>45</v>
      </c>
      <c r="X80" s="549">
        <v>6</v>
      </c>
      <c r="Y80" s="202" t="s">
        <v>10</v>
      </c>
      <c r="Z80" s="71">
        <v>5</v>
      </c>
      <c r="AA80" s="202" t="s">
        <v>13</v>
      </c>
      <c r="AB80" s="550" t="s">
        <v>24</v>
      </c>
      <c r="AC80" s="551">
        <f t="shared" si="52"/>
        <v>2</v>
      </c>
      <c r="AD80" s="202" t="s">
        <v>38</v>
      </c>
      <c r="AE80" s="552" t="str">
        <f>IFERROR(ROUNDDOWN(ROUND(L80*R80,0)*M80,0)*AC80,"")</f>
        <v/>
      </c>
      <c r="AF80" s="553" t="str">
        <f>IFERROR(ROUNDDOWN(ROUND(L80*(R80-P80),0)*M80,0)*AC80,"")</f>
        <v/>
      </c>
      <c r="AG80" s="554"/>
      <c r="AH80" s="464"/>
      <c r="AI80" s="472"/>
      <c r="AJ80" s="469"/>
      <c r="AK80" s="470"/>
      <c r="AL80" s="450"/>
      <c r="AM80" s="451"/>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c r="A81" s="1229"/>
      <c r="B81" s="1226"/>
      <c r="C81" s="1226"/>
      <c r="D81" s="1226"/>
      <c r="E81" s="1226"/>
      <c r="F81" s="1226"/>
      <c r="G81" s="1238"/>
      <c r="H81" s="1238"/>
      <c r="I81" s="1238"/>
      <c r="J81" s="1238"/>
      <c r="K81" s="1238"/>
      <c r="L81" s="1241"/>
      <c r="M81" s="1296"/>
      <c r="N81" s="560" t="s">
        <v>170</v>
      </c>
      <c r="O81" s="152"/>
      <c r="P81" s="561" t="str">
        <f>IFERROR(VLOOKUP(K80,【参考】数式用!$A$5:$J$27,MATCH(O81,【参考】数式用!$B$4:$J$4,0)+1,0),"")</f>
        <v/>
      </c>
      <c r="Q81" s="152"/>
      <c r="R81" s="561" t="str">
        <f>IFERROR(VLOOKUP(K80,【参考】数式用!$A$5:$J$27,MATCH(Q81,【参考】数式用!$B$4:$J$4,0)+1,0),"")</f>
        <v/>
      </c>
      <c r="S81" s="173" t="s">
        <v>19</v>
      </c>
      <c r="T81" s="562">
        <v>6</v>
      </c>
      <c r="U81" s="174" t="s">
        <v>10</v>
      </c>
      <c r="V81" s="109">
        <v>4</v>
      </c>
      <c r="W81" s="174" t="s">
        <v>45</v>
      </c>
      <c r="X81" s="562">
        <v>6</v>
      </c>
      <c r="Y81" s="174" t="s">
        <v>10</v>
      </c>
      <c r="Z81" s="109">
        <v>5</v>
      </c>
      <c r="AA81" s="174" t="s">
        <v>13</v>
      </c>
      <c r="AB81" s="563" t="s">
        <v>24</v>
      </c>
      <c r="AC81" s="564">
        <f t="shared" si="52"/>
        <v>2</v>
      </c>
      <c r="AD81" s="174" t="s">
        <v>38</v>
      </c>
      <c r="AE81" s="565" t="str">
        <f>IFERROR(ROUNDDOWN(ROUND(L80*R81,0)*M80,0)*AC81,"")</f>
        <v/>
      </c>
      <c r="AF81" s="566" t="str">
        <f>IFERROR(ROUNDDOWN(ROUND(L80*(R81-P81),0)*M80,0)*AC81,"")</f>
        <v/>
      </c>
      <c r="AG81" s="567"/>
      <c r="AH81" s="452"/>
      <c r="AI81" s="453"/>
      <c r="AJ81" s="454"/>
      <c r="AK81" s="455"/>
      <c r="AL81" s="456"/>
      <c r="AM81" s="457"/>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c r="A82" s="1230"/>
      <c r="B82" s="1227"/>
      <c r="C82" s="1227"/>
      <c r="D82" s="1227"/>
      <c r="E82" s="1227"/>
      <c r="F82" s="1227"/>
      <c r="G82" s="1239"/>
      <c r="H82" s="1239"/>
      <c r="I82" s="1239"/>
      <c r="J82" s="1239"/>
      <c r="K82" s="1239"/>
      <c r="L82" s="1242"/>
      <c r="M82" s="1297"/>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8"/>
      <c r="AI82" s="459"/>
      <c r="AJ82" s="460"/>
      <c r="AK82" s="461"/>
      <c r="AL82" s="462"/>
      <c r="AM82" s="463"/>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2" t="s">
        <v>10</v>
      </c>
      <c r="V83" s="71">
        <v>4</v>
      </c>
      <c r="W83" s="202" t="s">
        <v>45</v>
      </c>
      <c r="X83" s="549">
        <v>6</v>
      </c>
      <c r="Y83" s="202" t="s">
        <v>10</v>
      </c>
      <c r="Z83" s="71">
        <v>5</v>
      </c>
      <c r="AA83" s="202" t="s">
        <v>13</v>
      </c>
      <c r="AB83" s="550" t="s">
        <v>24</v>
      </c>
      <c r="AC83" s="551">
        <f t="shared" si="52"/>
        <v>2</v>
      </c>
      <c r="AD83" s="202" t="s">
        <v>38</v>
      </c>
      <c r="AE83" s="552" t="str">
        <f>IFERROR(ROUNDDOWN(ROUND(L83*R83,0)*M83,0)*AC83,"")</f>
        <v/>
      </c>
      <c r="AF83" s="553" t="str">
        <f>IFERROR(ROUNDDOWN(ROUND(L83*(R83-P83),0)*M83,0)*AC83,"")</f>
        <v/>
      </c>
      <c r="AG83" s="554"/>
      <c r="AH83" s="464"/>
      <c r="AI83" s="472"/>
      <c r="AJ83" s="469"/>
      <c r="AK83" s="470"/>
      <c r="AL83" s="450"/>
      <c r="AM83" s="451"/>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c r="A84" s="1229"/>
      <c r="B84" s="1226"/>
      <c r="C84" s="1226"/>
      <c r="D84" s="1226"/>
      <c r="E84" s="1226"/>
      <c r="F84" s="1226"/>
      <c r="G84" s="1238"/>
      <c r="H84" s="1238"/>
      <c r="I84" s="1238"/>
      <c r="J84" s="1238"/>
      <c r="K84" s="1238"/>
      <c r="L84" s="1241"/>
      <c r="M84" s="1296"/>
      <c r="N84" s="560" t="s">
        <v>170</v>
      </c>
      <c r="O84" s="152"/>
      <c r="P84" s="561" t="str">
        <f>IFERROR(VLOOKUP(K83,【参考】数式用!$A$5:$J$27,MATCH(O84,【参考】数式用!$B$4:$J$4,0)+1,0),"")</f>
        <v/>
      </c>
      <c r="Q84" s="152"/>
      <c r="R84" s="561" t="str">
        <f>IFERROR(VLOOKUP(K83,【参考】数式用!$A$5:$J$27,MATCH(Q84,【参考】数式用!$B$4:$J$4,0)+1,0),"")</f>
        <v/>
      </c>
      <c r="S84" s="173" t="s">
        <v>19</v>
      </c>
      <c r="T84" s="562">
        <v>6</v>
      </c>
      <c r="U84" s="174" t="s">
        <v>10</v>
      </c>
      <c r="V84" s="109">
        <v>4</v>
      </c>
      <c r="W84" s="174" t="s">
        <v>45</v>
      </c>
      <c r="X84" s="562">
        <v>6</v>
      </c>
      <c r="Y84" s="174" t="s">
        <v>10</v>
      </c>
      <c r="Z84" s="109">
        <v>5</v>
      </c>
      <c r="AA84" s="174" t="s">
        <v>13</v>
      </c>
      <c r="AB84" s="563" t="s">
        <v>24</v>
      </c>
      <c r="AC84" s="564">
        <f t="shared" si="52"/>
        <v>2</v>
      </c>
      <c r="AD84" s="174" t="s">
        <v>38</v>
      </c>
      <c r="AE84" s="565" t="str">
        <f>IFERROR(ROUNDDOWN(ROUND(L83*R84,0)*M83,0)*AC84,"")</f>
        <v/>
      </c>
      <c r="AF84" s="566" t="str">
        <f>IFERROR(ROUNDDOWN(ROUND(L83*(R84-P84),0)*M83,0)*AC84,"")</f>
        <v/>
      </c>
      <c r="AG84" s="567"/>
      <c r="AH84" s="452"/>
      <c r="AI84" s="453"/>
      <c r="AJ84" s="454"/>
      <c r="AK84" s="455"/>
      <c r="AL84" s="456"/>
      <c r="AM84" s="457"/>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c r="A85" s="1230"/>
      <c r="B85" s="1227"/>
      <c r="C85" s="1227"/>
      <c r="D85" s="1227"/>
      <c r="E85" s="1227"/>
      <c r="F85" s="1227"/>
      <c r="G85" s="1239"/>
      <c r="H85" s="1239"/>
      <c r="I85" s="1239"/>
      <c r="J85" s="1239"/>
      <c r="K85" s="1239"/>
      <c r="L85" s="1242"/>
      <c r="M85" s="1297"/>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8"/>
      <c r="AI85" s="459"/>
      <c r="AJ85" s="460"/>
      <c r="AK85" s="461"/>
      <c r="AL85" s="462"/>
      <c r="AM85" s="463"/>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2" t="s">
        <v>10</v>
      </c>
      <c r="V86" s="71">
        <v>4</v>
      </c>
      <c r="W86" s="202" t="s">
        <v>45</v>
      </c>
      <c r="X86" s="549">
        <v>6</v>
      </c>
      <c r="Y86" s="202" t="s">
        <v>10</v>
      </c>
      <c r="Z86" s="71">
        <v>5</v>
      </c>
      <c r="AA86" s="202" t="s">
        <v>13</v>
      </c>
      <c r="AB86" s="550" t="s">
        <v>24</v>
      </c>
      <c r="AC86" s="551">
        <f t="shared" si="52"/>
        <v>2</v>
      </c>
      <c r="AD86" s="202" t="s">
        <v>38</v>
      </c>
      <c r="AE86" s="552" t="str">
        <f>IFERROR(ROUNDDOWN(ROUND(L86*R86,0)*M86,0)*AC86,"")</f>
        <v/>
      </c>
      <c r="AF86" s="553" t="str">
        <f>IFERROR(ROUNDDOWN(ROUND(L86*(R86-P86),0)*M86,0)*AC86,"")</f>
        <v/>
      </c>
      <c r="AG86" s="554"/>
      <c r="AH86" s="464"/>
      <c r="AI86" s="472"/>
      <c r="AJ86" s="469"/>
      <c r="AK86" s="470"/>
      <c r="AL86" s="450"/>
      <c r="AM86" s="451"/>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c r="A87" s="1229"/>
      <c r="B87" s="1226"/>
      <c r="C87" s="1226"/>
      <c r="D87" s="1226"/>
      <c r="E87" s="1226"/>
      <c r="F87" s="1226"/>
      <c r="G87" s="1238"/>
      <c r="H87" s="1238"/>
      <c r="I87" s="1238"/>
      <c r="J87" s="1238"/>
      <c r="K87" s="1238"/>
      <c r="L87" s="1241"/>
      <c r="M87" s="1296"/>
      <c r="N87" s="560" t="s">
        <v>170</v>
      </c>
      <c r="O87" s="152"/>
      <c r="P87" s="561" t="str">
        <f>IFERROR(VLOOKUP(K86,【参考】数式用!$A$5:$J$27,MATCH(O87,【参考】数式用!$B$4:$J$4,0)+1,0),"")</f>
        <v/>
      </c>
      <c r="Q87" s="152"/>
      <c r="R87" s="561" t="str">
        <f>IFERROR(VLOOKUP(K86,【参考】数式用!$A$5:$J$27,MATCH(Q87,【参考】数式用!$B$4:$J$4,0)+1,0),"")</f>
        <v/>
      </c>
      <c r="S87" s="173" t="s">
        <v>19</v>
      </c>
      <c r="T87" s="562">
        <v>6</v>
      </c>
      <c r="U87" s="174" t="s">
        <v>10</v>
      </c>
      <c r="V87" s="109">
        <v>4</v>
      </c>
      <c r="W87" s="174" t="s">
        <v>45</v>
      </c>
      <c r="X87" s="562">
        <v>6</v>
      </c>
      <c r="Y87" s="174" t="s">
        <v>10</v>
      </c>
      <c r="Z87" s="109">
        <v>5</v>
      </c>
      <c r="AA87" s="174" t="s">
        <v>13</v>
      </c>
      <c r="AB87" s="563" t="s">
        <v>24</v>
      </c>
      <c r="AC87" s="564">
        <f t="shared" si="52"/>
        <v>2</v>
      </c>
      <c r="AD87" s="174" t="s">
        <v>38</v>
      </c>
      <c r="AE87" s="565" t="str">
        <f>IFERROR(ROUNDDOWN(ROUND(L86*R87,0)*M86,0)*AC87,"")</f>
        <v/>
      </c>
      <c r="AF87" s="566" t="str">
        <f>IFERROR(ROUNDDOWN(ROUND(L86*(R87-P87),0)*M86,0)*AC87,"")</f>
        <v/>
      </c>
      <c r="AG87" s="567"/>
      <c r="AH87" s="452"/>
      <c r="AI87" s="453"/>
      <c r="AJ87" s="454"/>
      <c r="AK87" s="455"/>
      <c r="AL87" s="456"/>
      <c r="AM87" s="457"/>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c r="A88" s="1230"/>
      <c r="B88" s="1227"/>
      <c r="C88" s="1227"/>
      <c r="D88" s="1227"/>
      <c r="E88" s="1227"/>
      <c r="F88" s="1227"/>
      <c r="G88" s="1239"/>
      <c r="H88" s="1239"/>
      <c r="I88" s="1239"/>
      <c r="J88" s="1239"/>
      <c r="K88" s="1239"/>
      <c r="L88" s="1242"/>
      <c r="M88" s="1297"/>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8"/>
      <c r="AI88" s="459"/>
      <c r="AJ88" s="460"/>
      <c r="AK88" s="461"/>
      <c r="AL88" s="462"/>
      <c r="AM88" s="463"/>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2" t="s">
        <v>10</v>
      </c>
      <c r="V89" s="71">
        <v>4</v>
      </c>
      <c r="W89" s="202" t="s">
        <v>45</v>
      </c>
      <c r="X89" s="549">
        <v>6</v>
      </c>
      <c r="Y89" s="202" t="s">
        <v>10</v>
      </c>
      <c r="Z89" s="71">
        <v>5</v>
      </c>
      <c r="AA89" s="202" t="s">
        <v>13</v>
      </c>
      <c r="AB89" s="550" t="s">
        <v>24</v>
      </c>
      <c r="AC89" s="551">
        <f t="shared" si="52"/>
        <v>2</v>
      </c>
      <c r="AD89" s="202" t="s">
        <v>38</v>
      </c>
      <c r="AE89" s="552" t="str">
        <f>IFERROR(ROUNDDOWN(ROUND(L89*R89,0)*M89,0)*AC89,"")</f>
        <v/>
      </c>
      <c r="AF89" s="553" t="str">
        <f>IFERROR(ROUNDDOWN(ROUND(L89*(R89-P89),0)*M89,0)*AC89,"")</f>
        <v/>
      </c>
      <c r="AG89" s="554"/>
      <c r="AH89" s="464"/>
      <c r="AI89" s="472"/>
      <c r="AJ89" s="469"/>
      <c r="AK89" s="470"/>
      <c r="AL89" s="450"/>
      <c r="AM89" s="451"/>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c r="A90" s="1229"/>
      <c r="B90" s="1226"/>
      <c r="C90" s="1226"/>
      <c r="D90" s="1226"/>
      <c r="E90" s="1226"/>
      <c r="F90" s="1226"/>
      <c r="G90" s="1238"/>
      <c r="H90" s="1238"/>
      <c r="I90" s="1238"/>
      <c r="J90" s="1238"/>
      <c r="K90" s="1238"/>
      <c r="L90" s="1241"/>
      <c r="M90" s="1296"/>
      <c r="N90" s="560" t="s">
        <v>170</v>
      </c>
      <c r="O90" s="152"/>
      <c r="P90" s="561" t="str">
        <f>IFERROR(VLOOKUP(K89,【参考】数式用!$A$5:$J$27,MATCH(O90,【参考】数式用!$B$4:$J$4,0)+1,0),"")</f>
        <v/>
      </c>
      <c r="Q90" s="152"/>
      <c r="R90" s="561" t="str">
        <f>IFERROR(VLOOKUP(K89,【参考】数式用!$A$5:$J$27,MATCH(Q90,【参考】数式用!$B$4:$J$4,0)+1,0),"")</f>
        <v/>
      </c>
      <c r="S90" s="173" t="s">
        <v>19</v>
      </c>
      <c r="T90" s="562">
        <v>6</v>
      </c>
      <c r="U90" s="174" t="s">
        <v>10</v>
      </c>
      <c r="V90" s="109">
        <v>4</v>
      </c>
      <c r="W90" s="174" t="s">
        <v>45</v>
      </c>
      <c r="X90" s="562">
        <v>6</v>
      </c>
      <c r="Y90" s="174" t="s">
        <v>10</v>
      </c>
      <c r="Z90" s="109">
        <v>5</v>
      </c>
      <c r="AA90" s="174" t="s">
        <v>13</v>
      </c>
      <c r="AB90" s="563" t="s">
        <v>24</v>
      </c>
      <c r="AC90" s="564">
        <f t="shared" si="52"/>
        <v>2</v>
      </c>
      <c r="AD90" s="174" t="s">
        <v>38</v>
      </c>
      <c r="AE90" s="565" t="str">
        <f>IFERROR(ROUNDDOWN(ROUND(L89*R90,0)*M89,0)*AC90,"")</f>
        <v/>
      </c>
      <c r="AF90" s="566" t="str">
        <f>IFERROR(ROUNDDOWN(ROUND(L89*(R90-P90),0)*M89,0)*AC90,"")</f>
        <v/>
      </c>
      <c r="AG90" s="567"/>
      <c r="AH90" s="452"/>
      <c r="AI90" s="453"/>
      <c r="AJ90" s="454"/>
      <c r="AK90" s="455"/>
      <c r="AL90" s="456"/>
      <c r="AM90" s="457"/>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c r="A91" s="1230"/>
      <c r="B91" s="1227"/>
      <c r="C91" s="1227"/>
      <c r="D91" s="1227"/>
      <c r="E91" s="1227"/>
      <c r="F91" s="1227"/>
      <c r="G91" s="1239"/>
      <c r="H91" s="1239"/>
      <c r="I91" s="1239"/>
      <c r="J91" s="1239"/>
      <c r="K91" s="1239"/>
      <c r="L91" s="1242"/>
      <c r="M91" s="1297"/>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8"/>
      <c r="AI91" s="459"/>
      <c r="AJ91" s="460"/>
      <c r="AK91" s="461"/>
      <c r="AL91" s="462"/>
      <c r="AM91" s="463"/>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2" t="s">
        <v>10</v>
      </c>
      <c r="V92" s="71">
        <v>4</v>
      </c>
      <c r="W92" s="202" t="s">
        <v>45</v>
      </c>
      <c r="X92" s="549">
        <v>6</v>
      </c>
      <c r="Y92" s="202" t="s">
        <v>10</v>
      </c>
      <c r="Z92" s="71">
        <v>5</v>
      </c>
      <c r="AA92" s="202" t="s">
        <v>13</v>
      </c>
      <c r="AB92" s="550" t="s">
        <v>24</v>
      </c>
      <c r="AC92" s="551">
        <f t="shared" si="52"/>
        <v>2</v>
      </c>
      <c r="AD92" s="202" t="s">
        <v>38</v>
      </c>
      <c r="AE92" s="552" t="str">
        <f>IFERROR(ROUNDDOWN(ROUND(L92*R92,0)*M92,0)*AC92,"")</f>
        <v/>
      </c>
      <c r="AF92" s="553" t="str">
        <f>IFERROR(ROUNDDOWN(ROUND(L92*(R92-P92),0)*M92,0)*AC92,"")</f>
        <v/>
      </c>
      <c r="AG92" s="554"/>
      <c r="AH92" s="464"/>
      <c r="AI92" s="472"/>
      <c r="AJ92" s="469"/>
      <c r="AK92" s="470"/>
      <c r="AL92" s="450"/>
      <c r="AM92" s="451"/>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c r="A93" s="1229"/>
      <c r="B93" s="1226"/>
      <c r="C93" s="1226"/>
      <c r="D93" s="1226"/>
      <c r="E93" s="1226"/>
      <c r="F93" s="1226"/>
      <c r="G93" s="1238"/>
      <c r="H93" s="1238"/>
      <c r="I93" s="1238"/>
      <c r="J93" s="1238"/>
      <c r="K93" s="1238"/>
      <c r="L93" s="1241"/>
      <c r="M93" s="1296"/>
      <c r="N93" s="560" t="s">
        <v>170</v>
      </c>
      <c r="O93" s="152"/>
      <c r="P93" s="561" t="str">
        <f>IFERROR(VLOOKUP(K92,【参考】数式用!$A$5:$J$27,MATCH(O93,【参考】数式用!$B$4:$J$4,0)+1,0),"")</f>
        <v/>
      </c>
      <c r="Q93" s="152"/>
      <c r="R93" s="561" t="str">
        <f>IFERROR(VLOOKUP(K92,【参考】数式用!$A$5:$J$27,MATCH(Q93,【参考】数式用!$B$4:$J$4,0)+1,0),"")</f>
        <v/>
      </c>
      <c r="S93" s="173" t="s">
        <v>19</v>
      </c>
      <c r="T93" s="562">
        <v>6</v>
      </c>
      <c r="U93" s="174" t="s">
        <v>10</v>
      </c>
      <c r="V93" s="109">
        <v>4</v>
      </c>
      <c r="W93" s="174" t="s">
        <v>45</v>
      </c>
      <c r="X93" s="562">
        <v>6</v>
      </c>
      <c r="Y93" s="174" t="s">
        <v>10</v>
      </c>
      <c r="Z93" s="109">
        <v>5</v>
      </c>
      <c r="AA93" s="174" t="s">
        <v>13</v>
      </c>
      <c r="AB93" s="563" t="s">
        <v>24</v>
      </c>
      <c r="AC93" s="564">
        <f t="shared" si="52"/>
        <v>2</v>
      </c>
      <c r="AD93" s="174" t="s">
        <v>38</v>
      </c>
      <c r="AE93" s="565" t="str">
        <f>IFERROR(ROUNDDOWN(ROUND(L92*R93,0)*M92,0)*AC93,"")</f>
        <v/>
      </c>
      <c r="AF93" s="566" t="str">
        <f>IFERROR(ROUNDDOWN(ROUND(L92*(R93-P93),0)*M92,0)*AC93,"")</f>
        <v/>
      </c>
      <c r="AG93" s="567"/>
      <c r="AH93" s="452"/>
      <c r="AI93" s="453"/>
      <c r="AJ93" s="454"/>
      <c r="AK93" s="455"/>
      <c r="AL93" s="456"/>
      <c r="AM93" s="457"/>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c r="A94" s="1230"/>
      <c r="B94" s="1227"/>
      <c r="C94" s="1227"/>
      <c r="D94" s="1227"/>
      <c r="E94" s="1227"/>
      <c r="F94" s="1227"/>
      <c r="G94" s="1239"/>
      <c r="H94" s="1239"/>
      <c r="I94" s="1239"/>
      <c r="J94" s="1239"/>
      <c r="K94" s="1239"/>
      <c r="L94" s="1242"/>
      <c r="M94" s="1297"/>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8"/>
      <c r="AI94" s="459"/>
      <c r="AJ94" s="460"/>
      <c r="AK94" s="461"/>
      <c r="AL94" s="462"/>
      <c r="AM94" s="463"/>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2" t="s">
        <v>10</v>
      </c>
      <c r="V95" s="71">
        <v>4</v>
      </c>
      <c r="W95" s="202" t="s">
        <v>45</v>
      </c>
      <c r="X95" s="549">
        <v>6</v>
      </c>
      <c r="Y95" s="202" t="s">
        <v>10</v>
      </c>
      <c r="Z95" s="71">
        <v>5</v>
      </c>
      <c r="AA95" s="202" t="s">
        <v>13</v>
      </c>
      <c r="AB95" s="550" t="s">
        <v>24</v>
      </c>
      <c r="AC95" s="551">
        <f t="shared" ref="AC95:AC158" si="120">IF(V95&gt;=1,(X95*12+Z95)-(T95*12+V95)+1,"")</f>
        <v>2</v>
      </c>
      <c r="AD95" s="202" t="s">
        <v>38</v>
      </c>
      <c r="AE95" s="552" t="str">
        <f>IFERROR(ROUNDDOWN(ROUND(L95*R95,0)*M95,0)*AC95,"")</f>
        <v/>
      </c>
      <c r="AF95" s="553" t="str">
        <f>IFERROR(ROUNDDOWN(ROUND(L95*(R95-P95),0)*M95,0)*AC95,"")</f>
        <v/>
      </c>
      <c r="AG95" s="554"/>
      <c r="AH95" s="464"/>
      <c r="AI95" s="472"/>
      <c r="AJ95" s="469"/>
      <c r="AK95" s="470"/>
      <c r="AL95" s="450"/>
      <c r="AM95" s="451"/>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c r="A96" s="1229"/>
      <c r="B96" s="1226"/>
      <c r="C96" s="1226"/>
      <c r="D96" s="1226"/>
      <c r="E96" s="1226"/>
      <c r="F96" s="1226"/>
      <c r="G96" s="1238"/>
      <c r="H96" s="1238"/>
      <c r="I96" s="1238"/>
      <c r="J96" s="1238"/>
      <c r="K96" s="1238"/>
      <c r="L96" s="1241"/>
      <c r="M96" s="1296"/>
      <c r="N96" s="560" t="s">
        <v>170</v>
      </c>
      <c r="O96" s="152"/>
      <c r="P96" s="561" t="str">
        <f>IFERROR(VLOOKUP(K95,【参考】数式用!$A$5:$J$27,MATCH(O96,【参考】数式用!$B$4:$J$4,0)+1,0),"")</f>
        <v/>
      </c>
      <c r="Q96" s="152"/>
      <c r="R96" s="561" t="str">
        <f>IFERROR(VLOOKUP(K95,【参考】数式用!$A$5:$J$27,MATCH(Q96,【参考】数式用!$B$4:$J$4,0)+1,0),"")</f>
        <v/>
      </c>
      <c r="S96" s="173" t="s">
        <v>19</v>
      </c>
      <c r="T96" s="562">
        <v>6</v>
      </c>
      <c r="U96" s="174" t="s">
        <v>10</v>
      </c>
      <c r="V96" s="109">
        <v>4</v>
      </c>
      <c r="W96" s="174" t="s">
        <v>45</v>
      </c>
      <c r="X96" s="562">
        <v>6</v>
      </c>
      <c r="Y96" s="174" t="s">
        <v>10</v>
      </c>
      <c r="Z96" s="109">
        <v>5</v>
      </c>
      <c r="AA96" s="174" t="s">
        <v>13</v>
      </c>
      <c r="AB96" s="563" t="s">
        <v>24</v>
      </c>
      <c r="AC96" s="564">
        <f t="shared" si="120"/>
        <v>2</v>
      </c>
      <c r="AD96" s="174" t="s">
        <v>38</v>
      </c>
      <c r="AE96" s="565" t="str">
        <f>IFERROR(ROUNDDOWN(ROUND(L95*R96,0)*M95,0)*AC96,"")</f>
        <v/>
      </c>
      <c r="AF96" s="566" t="str">
        <f>IFERROR(ROUNDDOWN(ROUND(L95*(R96-P96),0)*M95,0)*AC96,"")</f>
        <v/>
      </c>
      <c r="AG96" s="567"/>
      <c r="AH96" s="452"/>
      <c r="AI96" s="453"/>
      <c r="AJ96" s="454"/>
      <c r="AK96" s="455"/>
      <c r="AL96" s="456"/>
      <c r="AM96" s="457"/>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c r="A97" s="1230"/>
      <c r="B97" s="1227"/>
      <c r="C97" s="1227"/>
      <c r="D97" s="1227"/>
      <c r="E97" s="1227"/>
      <c r="F97" s="1227"/>
      <c r="G97" s="1239"/>
      <c r="H97" s="1239"/>
      <c r="I97" s="1239"/>
      <c r="J97" s="1239"/>
      <c r="K97" s="1239"/>
      <c r="L97" s="1242"/>
      <c r="M97" s="1297"/>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8"/>
      <c r="AI97" s="459"/>
      <c r="AJ97" s="460"/>
      <c r="AK97" s="461"/>
      <c r="AL97" s="462"/>
      <c r="AM97" s="463"/>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2" t="s">
        <v>10</v>
      </c>
      <c r="V98" s="71">
        <v>4</v>
      </c>
      <c r="W98" s="202" t="s">
        <v>45</v>
      </c>
      <c r="X98" s="549">
        <v>6</v>
      </c>
      <c r="Y98" s="202" t="s">
        <v>10</v>
      </c>
      <c r="Z98" s="71">
        <v>5</v>
      </c>
      <c r="AA98" s="202" t="s">
        <v>13</v>
      </c>
      <c r="AB98" s="550" t="s">
        <v>24</v>
      </c>
      <c r="AC98" s="551">
        <f t="shared" si="120"/>
        <v>2</v>
      </c>
      <c r="AD98" s="202" t="s">
        <v>38</v>
      </c>
      <c r="AE98" s="552" t="str">
        <f>IFERROR(ROUNDDOWN(ROUND(L98*R98,0)*M98,0)*AC98,"")</f>
        <v/>
      </c>
      <c r="AF98" s="553" t="str">
        <f>IFERROR(ROUNDDOWN(ROUND(L98*(R98-P98),0)*M98,0)*AC98,"")</f>
        <v/>
      </c>
      <c r="AG98" s="554"/>
      <c r="AH98" s="464"/>
      <c r="AI98" s="472"/>
      <c r="AJ98" s="469"/>
      <c r="AK98" s="470"/>
      <c r="AL98" s="450"/>
      <c r="AM98" s="451"/>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c r="A99" s="1229"/>
      <c r="B99" s="1226"/>
      <c r="C99" s="1226"/>
      <c r="D99" s="1226"/>
      <c r="E99" s="1226"/>
      <c r="F99" s="1226"/>
      <c r="G99" s="1238"/>
      <c r="H99" s="1238"/>
      <c r="I99" s="1238"/>
      <c r="J99" s="1238"/>
      <c r="K99" s="1238"/>
      <c r="L99" s="1241"/>
      <c r="M99" s="1296"/>
      <c r="N99" s="560" t="s">
        <v>170</v>
      </c>
      <c r="O99" s="152"/>
      <c r="P99" s="561" t="str">
        <f>IFERROR(VLOOKUP(K98,【参考】数式用!$A$5:$J$27,MATCH(O99,【参考】数式用!$B$4:$J$4,0)+1,0),"")</f>
        <v/>
      </c>
      <c r="Q99" s="152"/>
      <c r="R99" s="561" t="str">
        <f>IFERROR(VLOOKUP(K98,【参考】数式用!$A$5:$J$27,MATCH(Q99,【参考】数式用!$B$4:$J$4,0)+1,0),"")</f>
        <v/>
      </c>
      <c r="S99" s="173" t="s">
        <v>19</v>
      </c>
      <c r="T99" s="562">
        <v>6</v>
      </c>
      <c r="U99" s="174" t="s">
        <v>10</v>
      </c>
      <c r="V99" s="109">
        <v>4</v>
      </c>
      <c r="W99" s="174" t="s">
        <v>45</v>
      </c>
      <c r="X99" s="562">
        <v>6</v>
      </c>
      <c r="Y99" s="174" t="s">
        <v>10</v>
      </c>
      <c r="Z99" s="109">
        <v>5</v>
      </c>
      <c r="AA99" s="174" t="s">
        <v>13</v>
      </c>
      <c r="AB99" s="563" t="s">
        <v>24</v>
      </c>
      <c r="AC99" s="564">
        <f t="shared" si="120"/>
        <v>2</v>
      </c>
      <c r="AD99" s="174" t="s">
        <v>38</v>
      </c>
      <c r="AE99" s="565" t="str">
        <f>IFERROR(ROUNDDOWN(ROUND(L98*R99,0)*M98,0)*AC99,"")</f>
        <v/>
      </c>
      <c r="AF99" s="566" t="str">
        <f>IFERROR(ROUNDDOWN(ROUND(L98*(R99-P99),0)*M98,0)*AC99,"")</f>
        <v/>
      </c>
      <c r="AG99" s="567"/>
      <c r="AH99" s="452"/>
      <c r="AI99" s="453"/>
      <c r="AJ99" s="454"/>
      <c r="AK99" s="455"/>
      <c r="AL99" s="456"/>
      <c r="AM99" s="457"/>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c r="A100" s="1230"/>
      <c r="B100" s="1227"/>
      <c r="C100" s="1227"/>
      <c r="D100" s="1227"/>
      <c r="E100" s="1227"/>
      <c r="F100" s="1227"/>
      <c r="G100" s="1239"/>
      <c r="H100" s="1239"/>
      <c r="I100" s="1239"/>
      <c r="J100" s="1239"/>
      <c r="K100" s="1239"/>
      <c r="L100" s="1242"/>
      <c r="M100" s="1297"/>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8"/>
      <c r="AI100" s="459"/>
      <c r="AJ100" s="460"/>
      <c r="AK100" s="461"/>
      <c r="AL100" s="462"/>
      <c r="AM100" s="463"/>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2" t="s">
        <v>10</v>
      </c>
      <c r="V101" s="71">
        <v>4</v>
      </c>
      <c r="W101" s="202" t="s">
        <v>45</v>
      </c>
      <c r="X101" s="549">
        <v>6</v>
      </c>
      <c r="Y101" s="202" t="s">
        <v>10</v>
      </c>
      <c r="Z101" s="71">
        <v>5</v>
      </c>
      <c r="AA101" s="202" t="s">
        <v>13</v>
      </c>
      <c r="AB101" s="550" t="s">
        <v>24</v>
      </c>
      <c r="AC101" s="551">
        <f t="shared" si="120"/>
        <v>2</v>
      </c>
      <c r="AD101" s="202" t="s">
        <v>38</v>
      </c>
      <c r="AE101" s="552" t="str">
        <f>IFERROR(ROUNDDOWN(ROUND(L101*R101,0)*M101,0)*AC101,"")</f>
        <v/>
      </c>
      <c r="AF101" s="553" t="str">
        <f>IFERROR(ROUNDDOWN(ROUND(L101*(R101-P101),0)*M101,0)*AC101,"")</f>
        <v/>
      </c>
      <c r="AG101" s="554"/>
      <c r="AH101" s="464"/>
      <c r="AI101" s="472"/>
      <c r="AJ101" s="469"/>
      <c r="AK101" s="470"/>
      <c r="AL101" s="450"/>
      <c r="AM101" s="451"/>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c r="A102" s="1229"/>
      <c r="B102" s="1226"/>
      <c r="C102" s="1226"/>
      <c r="D102" s="1226"/>
      <c r="E102" s="1226"/>
      <c r="F102" s="1226"/>
      <c r="G102" s="1238"/>
      <c r="H102" s="1238"/>
      <c r="I102" s="1238"/>
      <c r="J102" s="1238"/>
      <c r="K102" s="1238"/>
      <c r="L102" s="1241"/>
      <c r="M102" s="1296"/>
      <c r="N102" s="560" t="s">
        <v>170</v>
      </c>
      <c r="O102" s="152"/>
      <c r="P102" s="561" t="str">
        <f>IFERROR(VLOOKUP(K101,【参考】数式用!$A$5:$J$27,MATCH(O102,【参考】数式用!$B$4:$J$4,0)+1,0),"")</f>
        <v/>
      </c>
      <c r="Q102" s="152"/>
      <c r="R102" s="561" t="str">
        <f>IFERROR(VLOOKUP(K101,【参考】数式用!$A$5:$J$27,MATCH(Q102,【参考】数式用!$B$4:$J$4,0)+1,0),"")</f>
        <v/>
      </c>
      <c r="S102" s="173" t="s">
        <v>19</v>
      </c>
      <c r="T102" s="562">
        <v>6</v>
      </c>
      <c r="U102" s="174" t="s">
        <v>10</v>
      </c>
      <c r="V102" s="109">
        <v>4</v>
      </c>
      <c r="W102" s="174" t="s">
        <v>45</v>
      </c>
      <c r="X102" s="562">
        <v>6</v>
      </c>
      <c r="Y102" s="174" t="s">
        <v>10</v>
      </c>
      <c r="Z102" s="109">
        <v>5</v>
      </c>
      <c r="AA102" s="174" t="s">
        <v>13</v>
      </c>
      <c r="AB102" s="563" t="s">
        <v>24</v>
      </c>
      <c r="AC102" s="564">
        <f t="shared" si="120"/>
        <v>2</v>
      </c>
      <c r="AD102" s="174" t="s">
        <v>38</v>
      </c>
      <c r="AE102" s="565" t="str">
        <f>IFERROR(ROUNDDOWN(ROUND(L101*R102,0)*M101,0)*AC102,"")</f>
        <v/>
      </c>
      <c r="AF102" s="566" t="str">
        <f>IFERROR(ROUNDDOWN(ROUND(L101*(R102-P102),0)*M101,0)*AC102,"")</f>
        <v/>
      </c>
      <c r="AG102" s="567"/>
      <c r="AH102" s="452"/>
      <c r="AI102" s="453"/>
      <c r="AJ102" s="454"/>
      <c r="AK102" s="455"/>
      <c r="AL102" s="456"/>
      <c r="AM102" s="457"/>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c r="A103" s="1230"/>
      <c r="B103" s="1227"/>
      <c r="C103" s="1227"/>
      <c r="D103" s="1227"/>
      <c r="E103" s="1227"/>
      <c r="F103" s="1227"/>
      <c r="G103" s="1239"/>
      <c r="H103" s="1239"/>
      <c r="I103" s="1239"/>
      <c r="J103" s="1239"/>
      <c r="K103" s="1239"/>
      <c r="L103" s="1242"/>
      <c r="M103" s="1297"/>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8"/>
      <c r="AI103" s="459"/>
      <c r="AJ103" s="460"/>
      <c r="AK103" s="461"/>
      <c r="AL103" s="462"/>
      <c r="AM103" s="463"/>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2" t="s">
        <v>10</v>
      </c>
      <c r="V104" s="71">
        <v>4</v>
      </c>
      <c r="W104" s="202" t="s">
        <v>45</v>
      </c>
      <c r="X104" s="549">
        <v>6</v>
      </c>
      <c r="Y104" s="202" t="s">
        <v>10</v>
      </c>
      <c r="Z104" s="71">
        <v>5</v>
      </c>
      <c r="AA104" s="202" t="s">
        <v>13</v>
      </c>
      <c r="AB104" s="550" t="s">
        <v>24</v>
      </c>
      <c r="AC104" s="551">
        <f t="shared" si="120"/>
        <v>2</v>
      </c>
      <c r="AD104" s="202" t="s">
        <v>38</v>
      </c>
      <c r="AE104" s="552" t="str">
        <f>IFERROR(ROUNDDOWN(ROUND(L104*R104,0)*M104,0)*AC104,"")</f>
        <v/>
      </c>
      <c r="AF104" s="553" t="str">
        <f>IFERROR(ROUNDDOWN(ROUND(L104*(R104-P104),0)*M104,0)*AC104,"")</f>
        <v/>
      </c>
      <c r="AG104" s="554"/>
      <c r="AH104" s="464"/>
      <c r="AI104" s="472"/>
      <c r="AJ104" s="469"/>
      <c r="AK104" s="470"/>
      <c r="AL104" s="450"/>
      <c r="AM104" s="451"/>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c r="A105" s="1229"/>
      <c r="B105" s="1226"/>
      <c r="C105" s="1226"/>
      <c r="D105" s="1226"/>
      <c r="E105" s="1226"/>
      <c r="F105" s="1226"/>
      <c r="G105" s="1238"/>
      <c r="H105" s="1238"/>
      <c r="I105" s="1238"/>
      <c r="J105" s="1238"/>
      <c r="K105" s="1238"/>
      <c r="L105" s="1241"/>
      <c r="M105" s="1296"/>
      <c r="N105" s="560" t="s">
        <v>170</v>
      </c>
      <c r="O105" s="152"/>
      <c r="P105" s="561" t="str">
        <f>IFERROR(VLOOKUP(K104,【参考】数式用!$A$5:$J$27,MATCH(O105,【参考】数式用!$B$4:$J$4,0)+1,0),"")</f>
        <v/>
      </c>
      <c r="Q105" s="152"/>
      <c r="R105" s="561" t="str">
        <f>IFERROR(VLOOKUP(K104,【参考】数式用!$A$5:$J$27,MATCH(Q105,【参考】数式用!$B$4:$J$4,0)+1,0),"")</f>
        <v/>
      </c>
      <c r="S105" s="173" t="s">
        <v>19</v>
      </c>
      <c r="T105" s="562">
        <v>6</v>
      </c>
      <c r="U105" s="174" t="s">
        <v>10</v>
      </c>
      <c r="V105" s="109">
        <v>4</v>
      </c>
      <c r="W105" s="174" t="s">
        <v>45</v>
      </c>
      <c r="X105" s="562">
        <v>6</v>
      </c>
      <c r="Y105" s="174" t="s">
        <v>10</v>
      </c>
      <c r="Z105" s="109">
        <v>5</v>
      </c>
      <c r="AA105" s="174" t="s">
        <v>13</v>
      </c>
      <c r="AB105" s="563" t="s">
        <v>24</v>
      </c>
      <c r="AC105" s="564">
        <f t="shared" si="120"/>
        <v>2</v>
      </c>
      <c r="AD105" s="174" t="s">
        <v>38</v>
      </c>
      <c r="AE105" s="565" t="str">
        <f>IFERROR(ROUNDDOWN(ROUND(L104*R105,0)*M104,0)*AC105,"")</f>
        <v/>
      </c>
      <c r="AF105" s="566" t="str">
        <f>IFERROR(ROUNDDOWN(ROUND(L104*(R105-P105),0)*M104,0)*AC105,"")</f>
        <v/>
      </c>
      <c r="AG105" s="567"/>
      <c r="AH105" s="452"/>
      <c r="AI105" s="453"/>
      <c r="AJ105" s="454"/>
      <c r="AK105" s="455"/>
      <c r="AL105" s="456"/>
      <c r="AM105" s="457"/>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c r="A106" s="1230"/>
      <c r="B106" s="1227"/>
      <c r="C106" s="1227"/>
      <c r="D106" s="1227"/>
      <c r="E106" s="1227"/>
      <c r="F106" s="1227"/>
      <c r="G106" s="1239"/>
      <c r="H106" s="1239"/>
      <c r="I106" s="1239"/>
      <c r="J106" s="1239"/>
      <c r="K106" s="1239"/>
      <c r="L106" s="1242"/>
      <c r="M106" s="1297"/>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8"/>
      <c r="AI106" s="459"/>
      <c r="AJ106" s="460"/>
      <c r="AK106" s="461"/>
      <c r="AL106" s="462"/>
      <c r="AM106" s="463"/>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2" t="s">
        <v>10</v>
      </c>
      <c r="V107" s="71">
        <v>4</v>
      </c>
      <c r="W107" s="202" t="s">
        <v>45</v>
      </c>
      <c r="X107" s="549">
        <v>6</v>
      </c>
      <c r="Y107" s="202" t="s">
        <v>10</v>
      </c>
      <c r="Z107" s="71">
        <v>5</v>
      </c>
      <c r="AA107" s="202" t="s">
        <v>13</v>
      </c>
      <c r="AB107" s="550" t="s">
        <v>24</v>
      </c>
      <c r="AC107" s="551">
        <f t="shared" si="120"/>
        <v>2</v>
      </c>
      <c r="AD107" s="202" t="s">
        <v>38</v>
      </c>
      <c r="AE107" s="552" t="str">
        <f>IFERROR(ROUNDDOWN(ROUND(L107*R107,0)*M107,0)*AC107,"")</f>
        <v/>
      </c>
      <c r="AF107" s="553" t="str">
        <f>IFERROR(ROUNDDOWN(ROUND(L107*(R107-P107),0)*M107,0)*AC107,"")</f>
        <v/>
      </c>
      <c r="AG107" s="554"/>
      <c r="AH107" s="464"/>
      <c r="AI107" s="472"/>
      <c r="AJ107" s="469"/>
      <c r="AK107" s="470"/>
      <c r="AL107" s="450"/>
      <c r="AM107" s="451"/>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c r="A108" s="1229"/>
      <c r="B108" s="1226"/>
      <c r="C108" s="1226"/>
      <c r="D108" s="1226"/>
      <c r="E108" s="1226"/>
      <c r="F108" s="1226"/>
      <c r="G108" s="1238"/>
      <c r="H108" s="1238"/>
      <c r="I108" s="1238"/>
      <c r="J108" s="1238"/>
      <c r="K108" s="1238"/>
      <c r="L108" s="1241"/>
      <c r="M108" s="1296"/>
      <c r="N108" s="560" t="s">
        <v>170</v>
      </c>
      <c r="O108" s="152"/>
      <c r="P108" s="561" t="str">
        <f>IFERROR(VLOOKUP(K107,【参考】数式用!$A$5:$J$27,MATCH(O108,【参考】数式用!$B$4:$J$4,0)+1,0),"")</f>
        <v/>
      </c>
      <c r="Q108" s="152"/>
      <c r="R108" s="561" t="str">
        <f>IFERROR(VLOOKUP(K107,【参考】数式用!$A$5:$J$27,MATCH(Q108,【参考】数式用!$B$4:$J$4,0)+1,0),"")</f>
        <v/>
      </c>
      <c r="S108" s="173" t="s">
        <v>19</v>
      </c>
      <c r="T108" s="562">
        <v>6</v>
      </c>
      <c r="U108" s="174" t="s">
        <v>10</v>
      </c>
      <c r="V108" s="109">
        <v>4</v>
      </c>
      <c r="W108" s="174" t="s">
        <v>45</v>
      </c>
      <c r="X108" s="562">
        <v>6</v>
      </c>
      <c r="Y108" s="174" t="s">
        <v>10</v>
      </c>
      <c r="Z108" s="109">
        <v>5</v>
      </c>
      <c r="AA108" s="174" t="s">
        <v>13</v>
      </c>
      <c r="AB108" s="563" t="s">
        <v>24</v>
      </c>
      <c r="AC108" s="564">
        <f t="shared" si="120"/>
        <v>2</v>
      </c>
      <c r="AD108" s="174" t="s">
        <v>38</v>
      </c>
      <c r="AE108" s="565" t="str">
        <f>IFERROR(ROUNDDOWN(ROUND(L107*R108,0)*M107,0)*AC108,"")</f>
        <v/>
      </c>
      <c r="AF108" s="566" t="str">
        <f>IFERROR(ROUNDDOWN(ROUND(L107*(R108-P108),0)*M107,0)*AC108,"")</f>
        <v/>
      </c>
      <c r="AG108" s="567"/>
      <c r="AH108" s="452"/>
      <c r="AI108" s="453"/>
      <c r="AJ108" s="454"/>
      <c r="AK108" s="455"/>
      <c r="AL108" s="456"/>
      <c r="AM108" s="457"/>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c r="A109" s="1230"/>
      <c r="B109" s="1227"/>
      <c r="C109" s="1227"/>
      <c r="D109" s="1227"/>
      <c r="E109" s="1227"/>
      <c r="F109" s="1227"/>
      <c r="G109" s="1239"/>
      <c r="H109" s="1239"/>
      <c r="I109" s="1239"/>
      <c r="J109" s="1239"/>
      <c r="K109" s="1239"/>
      <c r="L109" s="1242"/>
      <c r="M109" s="1297"/>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8"/>
      <c r="AI109" s="459"/>
      <c r="AJ109" s="460"/>
      <c r="AK109" s="461"/>
      <c r="AL109" s="462"/>
      <c r="AM109" s="463"/>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2" t="s">
        <v>10</v>
      </c>
      <c r="V110" s="71">
        <v>4</v>
      </c>
      <c r="W110" s="202" t="s">
        <v>45</v>
      </c>
      <c r="X110" s="549">
        <v>6</v>
      </c>
      <c r="Y110" s="202" t="s">
        <v>10</v>
      </c>
      <c r="Z110" s="71">
        <v>5</v>
      </c>
      <c r="AA110" s="202" t="s">
        <v>13</v>
      </c>
      <c r="AB110" s="550" t="s">
        <v>24</v>
      </c>
      <c r="AC110" s="551">
        <f t="shared" si="120"/>
        <v>2</v>
      </c>
      <c r="AD110" s="202" t="s">
        <v>38</v>
      </c>
      <c r="AE110" s="552" t="str">
        <f>IFERROR(ROUNDDOWN(ROUND(L110*R110,0)*M110,0)*AC110,"")</f>
        <v/>
      </c>
      <c r="AF110" s="553" t="str">
        <f>IFERROR(ROUNDDOWN(ROUND(L110*(R110-P110),0)*M110,0)*AC110,"")</f>
        <v/>
      </c>
      <c r="AG110" s="554"/>
      <c r="AH110" s="464"/>
      <c r="AI110" s="472"/>
      <c r="AJ110" s="469"/>
      <c r="AK110" s="470"/>
      <c r="AL110" s="450"/>
      <c r="AM110" s="451"/>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c r="A111" s="1229"/>
      <c r="B111" s="1226"/>
      <c r="C111" s="1226"/>
      <c r="D111" s="1226"/>
      <c r="E111" s="1226"/>
      <c r="F111" s="1226"/>
      <c r="G111" s="1238"/>
      <c r="H111" s="1238"/>
      <c r="I111" s="1238"/>
      <c r="J111" s="1238"/>
      <c r="K111" s="1238"/>
      <c r="L111" s="1241"/>
      <c r="M111" s="1296"/>
      <c r="N111" s="560" t="s">
        <v>170</v>
      </c>
      <c r="O111" s="152"/>
      <c r="P111" s="561" t="str">
        <f>IFERROR(VLOOKUP(K110,【参考】数式用!$A$5:$J$27,MATCH(O111,【参考】数式用!$B$4:$J$4,0)+1,0),"")</f>
        <v/>
      </c>
      <c r="Q111" s="152"/>
      <c r="R111" s="561" t="str">
        <f>IFERROR(VLOOKUP(K110,【参考】数式用!$A$5:$J$27,MATCH(Q111,【参考】数式用!$B$4:$J$4,0)+1,0),"")</f>
        <v/>
      </c>
      <c r="S111" s="173" t="s">
        <v>19</v>
      </c>
      <c r="T111" s="562">
        <v>6</v>
      </c>
      <c r="U111" s="174" t="s">
        <v>10</v>
      </c>
      <c r="V111" s="109">
        <v>4</v>
      </c>
      <c r="W111" s="174" t="s">
        <v>45</v>
      </c>
      <c r="X111" s="562">
        <v>6</v>
      </c>
      <c r="Y111" s="174" t="s">
        <v>10</v>
      </c>
      <c r="Z111" s="109">
        <v>5</v>
      </c>
      <c r="AA111" s="174" t="s">
        <v>13</v>
      </c>
      <c r="AB111" s="563" t="s">
        <v>24</v>
      </c>
      <c r="AC111" s="564">
        <f t="shared" si="120"/>
        <v>2</v>
      </c>
      <c r="AD111" s="174" t="s">
        <v>38</v>
      </c>
      <c r="AE111" s="565" t="str">
        <f>IFERROR(ROUNDDOWN(ROUND(L110*R111,0)*M110,0)*AC111,"")</f>
        <v/>
      </c>
      <c r="AF111" s="566" t="str">
        <f>IFERROR(ROUNDDOWN(ROUND(L110*(R111-P111),0)*M110,0)*AC111,"")</f>
        <v/>
      </c>
      <c r="AG111" s="567"/>
      <c r="AH111" s="452"/>
      <c r="AI111" s="453"/>
      <c r="AJ111" s="454"/>
      <c r="AK111" s="455"/>
      <c r="AL111" s="456"/>
      <c r="AM111" s="457"/>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c r="A112" s="1230"/>
      <c r="B112" s="1227"/>
      <c r="C112" s="1227"/>
      <c r="D112" s="1227"/>
      <c r="E112" s="1227"/>
      <c r="F112" s="1227"/>
      <c r="G112" s="1239"/>
      <c r="H112" s="1239"/>
      <c r="I112" s="1239"/>
      <c r="J112" s="1239"/>
      <c r="K112" s="1239"/>
      <c r="L112" s="1242"/>
      <c r="M112" s="1297"/>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8"/>
      <c r="AI112" s="459"/>
      <c r="AJ112" s="460"/>
      <c r="AK112" s="461"/>
      <c r="AL112" s="462"/>
      <c r="AM112" s="463"/>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2" t="s">
        <v>10</v>
      </c>
      <c r="V113" s="71">
        <v>4</v>
      </c>
      <c r="W113" s="202" t="s">
        <v>45</v>
      </c>
      <c r="X113" s="549">
        <v>6</v>
      </c>
      <c r="Y113" s="202" t="s">
        <v>10</v>
      </c>
      <c r="Z113" s="71">
        <v>5</v>
      </c>
      <c r="AA113" s="202" t="s">
        <v>13</v>
      </c>
      <c r="AB113" s="550" t="s">
        <v>24</v>
      </c>
      <c r="AC113" s="551">
        <f t="shared" si="120"/>
        <v>2</v>
      </c>
      <c r="AD113" s="202" t="s">
        <v>38</v>
      </c>
      <c r="AE113" s="552" t="str">
        <f>IFERROR(ROUNDDOWN(ROUND(L113*R113,0)*M113,0)*AC113,"")</f>
        <v/>
      </c>
      <c r="AF113" s="553" t="str">
        <f>IFERROR(ROUNDDOWN(ROUND(L113*(R113-P113),0)*M113,0)*AC113,"")</f>
        <v/>
      </c>
      <c r="AG113" s="554"/>
      <c r="AH113" s="464"/>
      <c r="AI113" s="472"/>
      <c r="AJ113" s="469"/>
      <c r="AK113" s="470"/>
      <c r="AL113" s="450"/>
      <c r="AM113" s="451"/>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c r="A114" s="1229"/>
      <c r="B114" s="1226"/>
      <c r="C114" s="1226"/>
      <c r="D114" s="1226"/>
      <c r="E114" s="1226"/>
      <c r="F114" s="1226"/>
      <c r="G114" s="1238"/>
      <c r="H114" s="1238"/>
      <c r="I114" s="1238"/>
      <c r="J114" s="1238"/>
      <c r="K114" s="1238"/>
      <c r="L114" s="1241"/>
      <c r="M114" s="1296"/>
      <c r="N114" s="560" t="s">
        <v>170</v>
      </c>
      <c r="O114" s="152"/>
      <c r="P114" s="561" t="str">
        <f>IFERROR(VLOOKUP(K113,【参考】数式用!$A$5:$J$27,MATCH(O114,【参考】数式用!$B$4:$J$4,0)+1,0),"")</f>
        <v/>
      </c>
      <c r="Q114" s="152"/>
      <c r="R114" s="561" t="str">
        <f>IFERROR(VLOOKUP(K113,【参考】数式用!$A$5:$J$27,MATCH(Q114,【参考】数式用!$B$4:$J$4,0)+1,0),"")</f>
        <v/>
      </c>
      <c r="S114" s="173" t="s">
        <v>19</v>
      </c>
      <c r="T114" s="562">
        <v>6</v>
      </c>
      <c r="U114" s="174" t="s">
        <v>10</v>
      </c>
      <c r="V114" s="109">
        <v>4</v>
      </c>
      <c r="W114" s="174" t="s">
        <v>45</v>
      </c>
      <c r="X114" s="562">
        <v>6</v>
      </c>
      <c r="Y114" s="174" t="s">
        <v>10</v>
      </c>
      <c r="Z114" s="109">
        <v>5</v>
      </c>
      <c r="AA114" s="174" t="s">
        <v>13</v>
      </c>
      <c r="AB114" s="563" t="s">
        <v>24</v>
      </c>
      <c r="AC114" s="564">
        <f t="shared" si="120"/>
        <v>2</v>
      </c>
      <c r="AD114" s="174" t="s">
        <v>38</v>
      </c>
      <c r="AE114" s="565" t="str">
        <f>IFERROR(ROUNDDOWN(ROUND(L113*R114,0)*M113,0)*AC114,"")</f>
        <v/>
      </c>
      <c r="AF114" s="566" t="str">
        <f>IFERROR(ROUNDDOWN(ROUND(L113*(R114-P114),0)*M113,0)*AC114,"")</f>
        <v/>
      </c>
      <c r="AG114" s="567"/>
      <c r="AH114" s="452"/>
      <c r="AI114" s="453"/>
      <c r="AJ114" s="454"/>
      <c r="AK114" s="455"/>
      <c r="AL114" s="456"/>
      <c r="AM114" s="457"/>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c r="A115" s="1230"/>
      <c r="B115" s="1227"/>
      <c r="C115" s="1227"/>
      <c r="D115" s="1227"/>
      <c r="E115" s="1227"/>
      <c r="F115" s="1227"/>
      <c r="G115" s="1239"/>
      <c r="H115" s="1239"/>
      <c r="I115" s="1239"/>
      <c r="J115" s="1239"/>
      <c r="K115" s="1239"/>
      <c r="L115" s="1242"/>
      <c r="M115" s="1297"/>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8"/>
      <c r="AI115" s="459"/>
      <c r="AJ115" s="460"/>
      <c r="AK115" s="461"/>
      <c r="AL115" s="462"/>
      <c r="AM115" s="463"/>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2" t="s">
        <v>10</v>
      </c>
      <c r="V116" s="71">
        <v>4</v>
      </c>
      <c r="W116" s="202" t="s">
        <v>45</v>
      </c>
      <c r="X116" s="549">
        <v>6</v>
      </c>
      <c r="Y116" s="202" t="s">
        <v>10</v>
      </c>
      <c r="Z116" s="71">
        <v>5</v>
      </c>
      <c r="AA116" s="202" t="s">
        <v>13</v>
      </c>
      <c r="AB116" s="550" t="s">
        <v>24</v>
      </c>
      <c r="AC116" s="551">
        <f t="shared" si="120"/>
        <v>2</v>
      </c>
      <c r="AD116" s="202" t="s">
        <v>38</v>
      </c>
      <c r="AE116" s="552" t="str">
        <f>IFERROR(ROUNDDOWN(ROUND(L116*R116,0)*M116,0)*AC116,"")</f>
        <v/>
      </c>
      <c r="AF116" s="553" t="str">
        <f>IFERROR(ROUNDDOWN(ROUND(L116*(R116-P116),0)*M116,0)*AC116,"")</f>
        <v/>
      </c>
      <c r="AG116" s="554"/>
      <c r="AH116" s="464"/>
      <c r="AI116" s="472"/>
      <c r="AJ116" s="469"/>
      <c r="AK116" s="470"/>
      <c r="AL116" s="450"/>
      <c r="AM116" s="451"/>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c r="A117" s="1229"/>
      <c r="B117" s="1226"/>
      <c r="C117" s="1226"/>
      <c r="D117" s="1226"/>
      <c r="E117" s="1226"/>
      <c r="F117" s="1226"/>
      <c r="G117" s="1238"/>
      <c r="H117" s="1238"/>
      <c r="I117" s="1238"/>
      <c r="J117" s="1238"/>
      <c r="K117" s="1238"/>
      <c r="L117" s="1241"/>
      <c r="M117" s="1296"/>
      <c r="N117" s="560" t="s">
        <v>170</v>
      </c>
      <c r="O117" s="152"/>
      <c r="P117" s="561" t="str">
        <f>IFERROR(VLOOKUP(K116,【参考】数式用!$A$5:$J$27,MATCH(O117,【参考】数式用!$B$4:$J$4,0)+1,0),"")</f>
        <v/>
      </c>
      <c r="Q117" s="152"/>
      <c r="R117" s="561" t="str">
        <f>IFERROR(VLOOKUP(K116,【参考】数式用!$A$5:$J$27,MATCH(Q117,【参考】数式用!$B$4:$J$4,0)+1,0),"")</f>
        <v/>
      </c>
      <c r="S117" s="173" t="s">
        <v>19</v>
      </c>
      <c r="T117" s="562">
        <v>6</v>
      </c>
      <c r="U117" s="174" t="s">
        <v>10</v>
      </c>
      <c r="V117" s="109">
        <v>4</v>
      </c>
      <c r="W117" s="174" t="s">
        <v>45</v>
      </c>
      <c r="X117" s="562">
        <v>6</v>
      </c>
      <c r="Y117" s="174" t="s">
        <v>10</v>
      </c>
      <c r="Z117" s="109">
        <v>5</v>
      </c>
      <c r="AA117" s="174" t="s">
        <v>13</v>
      </c>
      <c r="AB117" s="563" t="s">
        <v>24</v>
      </c>
      <c r="AC117" s="564">
        <f t="shared" si="120"/>
        <v>2</v>
      </c>
      <c r="AD117" s="174" t="s">
        <v>38</v>
      </c>
      <c r="AE117" s="565" t="str">
        <f>IFERROR(ROUNDDOWN(ROUND(L116*R117,0)*M116,0)*AC117,"")</f>
        <v/>
      </c>
      <c r="AF117" s="566" t="str">
        <f>IFERROR(ROUNDDOWN(ROUND(L116*(R117-P117),0)*M116,0)*AC117,"")</f>
        <v/>
      </c>
      <c r="AG117" s="567"/>
      <c r="AH117" s="452"/>
      <c r="AI117" s="453"/>
      <c r="AJ117" s="454"/>
      <c r="AK117" s="455"/>
      <c r="AL117" s="456"/>
      <c r="AM117" s="457"/>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c r="A118" s="1230"/>
      <c r="B118" s="1227"/>
      <c r="C118" s="1227"/>
      <c r="D118" s="1227"/>
      <c r="E118" s="1227"/>
      <c r="F118" s="1227"/>
      <c r="G118" s="1239"/>
      <c r="H118" s="1239"/>
      <c r="I118" s="1239"/>
      <c r="J118" s="1239"/>
      <c r="K118" s="1239"/>
      <c r="L118" s="1242"/>
      <c r="M118" s="1297"/>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8"/>
      <c r="AI118" s="459"/>
      <c r="AJ118" s="460"/>
      <c r="AK118" s="461"/>
      <c r="AL118" s="462"/>
      <c r="AM118" s="463"/>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2" t="s">
        <v>10</v>
      </c>
      <c r="V119" s="71">
        <v>4</v>
      </c>
      <c r="W119" s="202" t="s">
        <v>45</v>
      </c>
      <c r="X119" s="549">
        <v>6</v>
      </c>
      <c r="Y119" s="202" t="s">
        <v>10</v>
      </c>
      <c r="Z119" s="71">
        <v>5</v>
      </c>
      <c r="AA119" s="202" t="s">
        <v>13</v>
      </c>
      <c r="AB119" s="550" t="s">
        <v>24</v>
      </c>
      <c r="AC119" s="551">
        <f t="shared" si="120"/>
        <v>2</v>
      </c>
      <c r="AD119" s="202" t="s">
        <v>38</v>
      </c>
      <c r="AE119" s="552" t="str">
        <f>IFERROR(ROUNDDOWN(ROUND(L119*R119,0)*M119,0)*AC119,"")</f>
        <v/>
      </c>
      <c r="AF119" s="553" t="str">
        <f>IFERROR(ROUNDDOWN(ROUND(L119*(R119-P119),0)*M119,0)*AC119,"")</f>
        <v/>
      </c>
      <c r="AG119" s="554"/>
      <c r="AH119" s="464"/>
      <c r="AI119" s="472"/>
      <c r="AJ119" s="469"/>
      <c r="AK119" s="470"/>
      <c r="AL119" s="450"/>
      <c r="AM119" s="451"/>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c r="A120" s="1229"/>
      <c r="B120" s="1226"/>
      <c r="C120" s="1226"/>
      <c r="D120" s="1226"/>
      <c r="E120" s="1226"/>
      <c r="F120" s="1226"/>
      <c r="G120" s="1238"/>
      <c r="H120" s="1238"/>
      <c r="I120" s="1238"/>
      <c r="J120" s="1238"/>
      <c r="K120" s="1238"/>
      <c r="L120" s="1241"/>
      <c r="M120" s="1296"/>
      <c r="N120" s="560" t="s">
        <v>170</v>
      </c>
      <c r="O120" s="152"/>
      <c r="P120" s="561" t="str">
        <f>IFERROR(VLOOKUP(K119,【参考】数式用!$A$5:$J$27,MATCH(O120,【参考】数式用!$B$4:$J$4,0)+1,0),"")</f>
        <v/>
      </c>
      <c r="Q120" s="152"/>
      <c r="R120" s="561" t="str">
        <f>IFERROR(VLOOKUP(K119,【参考】数式用!$A$5:$J$27,MATCH(Q120,【参考】数式用!$B$4:$J$4,0)+1,0),"")</f>
        <v/>
      </c>
      <c r="S120" s="173" t="s">
        <v>19</v>
      </c>
      <c r="T120" s="562">
        <v>6</v>
      </c>
      <c r="U120" s="174" t="s">
        <v>10</v>
      </c>
      <c r="V120" s="109">
        <v>4</v>
      </c>
      <c r="W120" s="174" t="s">
        <v>45</v>
      </c>
      <c r="X120" s="562">
        <v>6</v>
      </c>
      <c r="Y120" s="174" t="s">
        <v>10</v>
      </c>
      <c r="Z120" s="109">
        <v>5</v>
      </c>
      <c r="AA120" s="174" t="s">
        <v>13</v>
      </c>
      <c r="AB120" s="563" t="s">
        <v>24</v>
      </c>
      <c r="AC120" s="564">
        <f t="shared" si="120"/>
        <v>2</v>
      </c>
      <c r="AD120" s="174" t="s">
        <v>38</v>
      </c>
      <c r="AE120" s="565" t="str">
        <f>IFERROR(ROUNDDOWN(ROUND(L119*R120,0)*M119,0)*AC120,"")</f>
        <v/>
      </c>
      <c r="AF120" s="566" t="str">
        <f>IFERROR(ROUNDDOWN(ROUND(L119*(R120-P120),0)*M119,0)*AC120,"")</f>
        <v/>
      </c>
      <c r="AG120" s="567"/>
      <c r="AH120" s="452"/>
      <c r="AI120" s="453"/>
      <c r="AJ120" s="454"/>
      <c r="AK120" s="455"/>
      <c r="AL120" s="456"/>
      <c r="AM120" s="457"/>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c r="A121" s="1230"/>
      <c r="B121" s="1227"/>
      <c r="C121" s="1227"/>
      <c r="D121" s="1227"/>
      <c r="E121" s="1227"/>
      <c r="F121" s="1227"/>
      <c r="G121" s="1239"/>
      <c r="H121" s="1239"/>
      <c r="I121" s="1239"/>
      <c r="J121" s="1239"/>
      <c r="K121" s="1239"/>
      <c r="L121" s="1242"/>
      <c r="M121" s="1297"/>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8"/>
      <c r="AI121" s="459"/>
      <c r="AJ121" s="460"/>
      <c r="AK121" s="461"/>
      <c r="AL121" s="462"/>
      <c r="AM121" s="463"/>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2" t="s">
        <v>10</v>
      </c>
      <c r="V122" s="71">
        <v>4</v>
      </c>
      <c r="W122" s="202" t="s">
        <v>45</v>
      </c>
      <c r="X122" s="549">
        <v>6</v>
      </c>
      <c r="Y122" s="202" t="s">
        <v>10</v>
      </c>
      <c r="Z122" s="71">
        <v>5</v>
      </c>
      <c r="AA122" s="202" t="s">
        <v>13</v>
      </c>
      <c r="AB122" s="550" t="s">
        <v>24</v>
      </c>
      <c r="AC122" s="551">
        <f t="shared" si="120"/>
        <v>2</v>
      </c>
      <c r="AD122" s="202" t="s">
        <v>38</v>
      </c>
      <c r="AE122" s="552" t="str">
        <f>IFERROR(ROUNDDOWN(ROUND(L122*R122,0)*M122,0)*AC122,"")</f>
        <v/>
      </c>
      <c r="AF122" s="553" t="str">
        <f>IFERROR(ROUNDDOWN(ROUND(L122*(R122-P122),0)*M122,0)*AC122,"")</f>
        <v/>
      </c>
      <c r="AG122" s="554"/>
      <c r="AH122" s="464"/>
      <c r="AI122" s="472"/>
      <c r="AJ122" s="469"/>
      <c r="AK122" s="470"/>
      <c r="AL122" s="450"/>
      <c r="AM122" s="451"/>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c r="A123" s="1229"/>
      <c r="B123" s="1226"/>
      <c r="C123" s="1226"/>
      <c r="D123" s="1226"/>
      <c r="E123" s="1226"/>
      <c r="F123" s="1226"/>
      <c r="G123" s="1238"/>
      <c r="H123" s="1238"/>
      <c r="I123" s="1238"/>
      <c r="J123" s="1238"/>
      <c r="K123" s="1238"/>
      <c r="L123" s="1241"/>
      <c r="M123" s="1296"/>
      <c r="N123" s="560" t="s">
        <v>170</v>
      </c>
      <c r="O123" s="152"/>
      <c r="P123" s="561" t="str">
        <f>IFERROR(VLOOKUP(K122,【参考】数式用!$A$5:$J$27,MATCH(O123,【参考】数式用!$B$4:$J$4,0)+1,0),"")</f>
        <v/>
      </c>
      <c r="Q123" s="152"/>
      <c r="R123" s="561" t="str">
        <f>IFERROR(VLOOKUP(K122,【参考】数式用!$A$5:$J$27,MATCH(Q123,【参考】数式用!$B$4:$J$4,0)+1,0),"")</f>
        <v/>
      </c>
      <c r="S123" s="173" t="s">
        <v>19</v>
      </c>
      <c r="T123" s="562">
        <v>6</v>
      </c>
      <c r="U123" s="174" t="s">
        <v>10</v>
      </c>
      <c r="V123" s="109">
        <v>4</v>
      </c>
      <c r="W123" s="174" t="s">
        <v>45</v>
      </c>
      <c r="X123" s="562">
        <v>6</v>
      </c>
      <c r="Y123" s="174" t="s">
        <v>10</v>
      </c>
      <c r="Z123" s="109">
        <v>5</v>
      </c>
      <c r="AA123" s="174" t="s">
        <v>13</v>
      </c>
      <c r="AB123" s="563" t="s">
        <v>24</v>
      </c>
      <c r="AC123" s="564">
        <f t="shared" si="120"/>
        <v>2</v>
      </c>
      <c r="AD123" s="174" t="s">
        <v>38</v>
      </c>
      <c r="AE123" s="565" t="str">
        <f>IFERROR(ROUNDDOWN(ROUND(L122*R123,0)*M122,0)*AC123,"")</f>
        <v/>
      </c>
      <c r="AF123" s="566" t="str">
        <f>IFERROR(ROUNDDOWN(ROUND(L122*(R123-P123),0)*M122,0)*AC123,"")</f>
        <v/>
      </c>
      <c r="AG123" s="567"/>
      <c r="AH123" s="452"/>
      <c r="AI123" s="453"/>
      <c r="AJ123" s="454"/>
      <c r="AK123" s="455"/>
      <c r="AL123" s="456"/>
      <c r="AM123" s="457"/>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c r="A124" s="1230"/>
      <c r="B124" s="1227"/>
      <c r="C124" s="1227"/>
      <c r="D124" s="1227"/>
      <c r="E124" s="1227"/>
      <c r="F124" s="1227"/>
      <c r="G124" s="1239"/>
      <c r="H124" s="1239"/>
      <c r="I124" s="1239"/>
      <c r="J124" s="1239"/>
      <c r="K124" s="1239"/>
      <c r="L124" s="1242"/>
      <c r="M124" s="1297"/>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8"/>
      <c r="AI124" s="459"/>
      <c r="AJ124" s="460"/>
      <c r="AK124" s="461"/>
      <c r="AL124" s="462"/>
      <c r="AM124" s="463"/>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2" t="s">
        <v>10</v>
      </c>
      <c r="V125" s="71">
        <v>4</v>
      </c>
      <c r="W125" s="202" t="s">
        <v>45</v>
      </c>
      <c r="X125" s="549">
        <v>6</v>
      </c>
      <c r="Y125" s="202" t="s">
        <v>10</v>
      </c>
      <c r="Z125" s="71">
        <v>5</v>
      </c>
      <c r="AA125" s="202" t="s">
        <v>13</v>
      </c>
      <c r="AB125" s="550" t="s">
        <v>24</v>
      </c>
      <c r="AC125" s="551">
        <f t="shared" si="120"/>
        <v>2</v>
      </c>
      <c r="AD125" s="202" t="s">
        <v>38</v>
      </c>
      <c r="AE125" s="552" t="str">
        <f>IFERROR(ROUNDDOWN(ROUND(L125*R125,0)*M125,0)*AC125,"")</f>
        <v/>
      </c>
      <c r="AF125" s="553" t="str">
        <f>IFERROR(ROUNDDOWN(ROUND(L125*(R125-P125),0)*M125,0)*AC125,"")</f>
        <v/>
      </c>
      <c r="AG125" s="554"/>
      <c r="AH125" s="464"/>
      <c r="AI125" s="472"/>
      <c r="AJ125" s="469"/>
      <c r="AK125" s="470"/>
      <c r="AL125" s="450"/>
      <c r="AM125" s="451"/>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c r="A126" s="1229"/>
      <c r="B126" s="1226"/>
      <c r="C126" s="1226"/>
      <c r="D126" s="1226"/>
      <c r="E126" s="1226"/>
      <c r="F126" s="1226"/>
      <c r="G126" s="1238"/>
      <c r="H126" s="1238"/>
      <c r="I126" s="1238"/>
      <c r="J126" s="1238"/>
      <c r="K126" s="1238"/>
      <c r="L126" s="1241"/>
      <c r="M126" s="1296"/>
      <c r="N126" s="560" t="s">
        <v>170</v>
      </c>
      <c r="O126" s="152"/>
      <c r="P126" s="561" t="str">
        <f>IFERROR(VLOOKUP(K125,【参考】数式用!$A$5:$J$27,MATCH(O126,【参考】数式用!$B$4:$J$4,0)+1,0),"")</f>
        <v/>
      </c>
      <c r="Q126" s="152"/>
      <c r="R126" s="561" t="str">
        <f>IFERROR(VLOOKUP(K125,【参考】数式用!$A$5:$J$27,MATCH(Q126,【参考】数式用!$B$4:$J$4,0)+1,0),"")</f>
        <v/>
      </c>
      <c r="S126" s="173" t="s">
        <v>19</v>
      </c>
      <c r="T126" s="562">
        <v>6</v>
      </c>
      <c r="U126" s="174" t="s">
        <v>10</v>
      </c>
      <c r="V126" s="109">
        <v>4</v>
      </c>
      <c r="W126" s="174" t="s">
        <v>45</v>
      </c>
      <c r="X126" s="562">
        <v>6</v>
      </c>
      <c r="Y126" s="174" t="s">
        <v>10</v>
      </c>
      <c r="Z126" s="109">
        <v>5</v>
      </c>
      <c r="AA126" s="174" t="s">
        <v>13</v>
      </c>
      <c r="AB126" s="563" t="s">
        <v>24</v>
      </c>
      <c r="AC126" s="564">
        <f t="shared" si="120"/>
        <v>2</v>
      </c>
      <c r="AD126" s="174" t="s">
        <v>38</v>
      </c>
      <c r="AE126" s="565" t="str">
        <f>IFERROR(ROUNDDOWN(ROUND(L125*R126,0)*M125,0)*AC126,"")</f>
        <v/>
      </c>
      <c r="AF126" s="566" t="str">
        <f>IFERROR(ROUNDDOWN(ROUND(L125*(R126-P126),0)*M125,0)*AC126,"")</f>
        <v/>
      </c>
      <c r="AG126" s="567"/>
      <c r="AH126" s="452"/>
      <c r="AI126" s="453"/>
      <c r="AJ126" s="454"/>
      <c r="AK126" s="455"/>
      <c r="AL126" s="456"/>
      <c r="AM126" s="457"/>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c r="A127" s="1230"/>
      <c r="B127" s="1227"/>
      <c r="C127" s="1227"/>
      <c r="D127" s="1227"/>
      <c r="E127" s="1227"/>
      <c r="F127" s="1227"/>
      <c r="G127" s="1239"/>
      <c r="H127" s="1239"/>
      <c r="I127" s="1239"/>
      <c r="J127" s="1239"/>
      <c r="K127" s="1239"/>
      <c r="L127" s="1242"/>
      <c r="M127" s="1297"/>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8"/>
      <c r="AI127" s="459"/>
      <c r="AJ127" s="460"/>
      <c r="AK127" s="461"/>
      <c r="AL127" s="462"/>
      <c r="AM127" s="463"/>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2" t="s">
        <v>10</v>
      </c>
      <c r="V128" s="71">
        <v>4</v>
      </c>
      <c r="W128" s="202" t="s">
        <v>45</v>
      </c>
      <c r="X128" s="549">
        <v>6</v>
      </c>
      <c r="Y128" s="202" t="s">
        <v>10</v>
      </c>
      <c r="Z128" s="71">
        <v>5</v>
      </c>
      <c r="AA128" s="202" t="s">
        <v>13</v>
      </c>
      <c r="AB128" s="550" t="s">
        <v>24</v>
      </c>
      <c r="AC128" s="551">
        <f t="shared" si="120"/>
        <v>2</v>
      </c>
      <c r="AD128" s="202" t="s">
        <v>38</v>
      </c>
      <c r="AE128" s="552" t="str">
        <f>IFERROR(ROUNDDOWN(ROUND(L128*R128,0)*M128,0)*AC128,"")</f>
        <v/>
      </c>
      <c r="AF128" s="553" t="str">
        <f>IFERROR(ROUNDDOWN(ROUND(L128*(R128-P128),0)*M128,0)*AC128,"")</f>
        <v/>
      </c>
      <c r="AG128" s="554"/>
      <c r="AH128" s="464"/>
      <c r="AI128" s="472"/>
      <c r="AJ128" s="469"/>
      <c r="AK128" s="470"/>
      <c r="AL128" s="450"/>
      <c r="AM128" s="451"/>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c r="A129" s="1229"/>
      <c r="B129" s="1226"/>
      <c r="C129" s="1226"/>
      <c r="D129" s="1226"/>
      <c r="E129" s="1226"/>
      <c r="F129" s="1226"/>
      <c r="G129" s="1238"/>
      <c r="H129" s="1238"/>
      <c r="I129" s="1238"/>
      <c r="J129" s="1238"/>
      <c r="K129" s="1238"/>
      <c r="L129" s="1241"/>
      <c r="M129" s="1296"/>
      <c r="N129" s="560" t="s">
        <v>170</v>
      </c>
      <c r="O129" s="152"/>
      <c r="P129" s="561" t="str">
        <f>IFERROR(VLOOKUP(K128,【参考】数式用!$A$5:$J$27,MATCH(O129,【参考】数式用!$B$4:$J$4,0)+1,0),"")</f>
        <v/>
      </c>
      <c r="Q129" s="152"/>
      <c r="R129" s="561" t="str">
        <f>IFERROR(VLOOKUP(K128,【参考】数式用!$A$5:$J$27,MATCH(Q129,【参考】数式用!$B$4:$J$4,0)+1,0),"")</f>
        <v/>
      </c>
      <c r="S129" s="173" t="s">
        <v>19</v>
      </c>
      <c r="T129" s="562">
        <v>6</v>
      </c>
      <c r="U129" s="174" t="s">
        <v>10</v>
      </c>
      <c r="V129" s="109">
        <v>4</v>
      </c>
      <c r="W129" s="174" t="s">
        <v>45</v>
      </c>
      <c r="X129" s="562">
        <v>6</v>
      </c>
      <c r="Y129" s="174" t="s">
        <v>10</v>
      </c>
      <c r="Z129" s="109">
        <v>5</v>
      </c>
      <c r="AA129" s="174" t="s">
        <v>13</v>
      </c>
      <c r="AB129" s="563" t="s">
        <v>24</v>
      </c>
      <c r="AC129" s="564">
        <f t="shared" si="120"/>
        <v>2</v>
      </c>
      <c r="AD129" s="174" t="s">
        <v>38</v>
      </c>
      <c r="AE129" s="565" t="str">
        <f>IFERROR(ROUNDDOWN(ROUND(L128*R129,0)*M128,0)*AC129,"")</f>
        <v/>
      </c>
      <c r="AF129" s="566" t="str">
        <f>IFERROR(ROUNDDOWN(ROUND(L128*(R129-P129),0)*M128,0)*AC129,"")</f>
        <v/>
      </c>
      <c r="AG129" s="567"/>
      <c r="AH129" s="452"/>
      <c r="AI129" s="453"/>
      <c r="AJ129" s="454"/>
      <c r="AK129" s="455"/>
      <c r="AL129" s="456"/>
      <c r="AM129" s="457"/>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c r="A130" s="1230"/>
      <c r="B130" s="1227"/>
      <c r="C130" s="1227"/>
      <c r="D130" s="1227"/>
      <c r="E130" s="1227"/>
      <c r="F130" s="1227"/>
      <c r="G130" s="1239"/>
      <c r="H130" s="1239"/>
      <c r="I130" s="1239"/>
      <c r="J130" s="1239"/>
      <c r="K130" s="1239"/>
      <c r="L130" s="1242"/>
      <c r="M130" s="1297"/>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8"/>
      <c r="AI130" s="459"/>
      <c r="AJ130" s="460"/>
      <c r="AK130" s="461"/>
      <c r="AL130" s="462"/>
      <c r="AM130" s="463"/>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2" t="s">
        <v>10</v>
      </c>
      <c r="V131" s="71">
        <v>4</v>
      </c>
      <c r="W131" s="202" t="s">
        <v>45</v>
      </c>
      <c r="X131" s="549">
        <v>6</v>
      </c>
      <c r="Y131" s="202" t="s">
        <v>10</v>
      </c>
      <c r="Z131" s="71">
        <v>5</v>
      </c>
      <c r="AA131" s="202" t="s">
        <v>13</v>
      </c>
      <c r="AB131" s="550" t="s">
        <v>24</v>
      </c>
      <c r="AC131" s="551">
        <f t="shared" si="120"/>
        <v>2</v>
      </c>
      <c r="AD131" s="202" t="s">
        <v>38</v>
      </c>
      <c r="AE131" s="552" t="str">
        <f>IFERROR(ROUNDDOWN(ROUND(L131*R131,0)*M131,0)*AC131,"")</f>
        <v/>
      </c>
      <c r="AF131" s="553" t="str">
        <f>IFERROR(ROUNDDOWN(ROUND(L131*(R131-P131),0)*M131,0)*AC131,"")</f>
        <v/>
      </c>
      <c r="AG131" s="554"/>
      <c r="AH131" s="464"/>
      <c r="AI131" s="472"/>
      <c r="AJ131" s="469"/>
      <c r="AK131" s="470"/>
      <c r="AL131" s="450"/>
      <c r="AM131" s="451"/>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c r="A132" s="1229"/>
      <c r="B132" s="1226"/>
      <c r="C132" s="1226"/>
      <c r="D132" s="1226"/>
      <c r="E132" s="1226"/>
      <c r="F132" s="1226"/>
      <c r="G132" s="1238"/>
      <c r="H132" s="1238"/>
      <c r="I132" s="1238"/>
      <c r="J132" s="1238"/>
      <c r="K132" s="1238"/>
      <c r="L132" s="1241"/>
      <c r="M132" s="1296"/>
      <c r="N132" s="560" t="s">
        <v>170</v>
      </c>
      <c r="O132" s="152"/>
      <c r="P132" s="561" t="str">
        <f>IFERROR(VLOOKUP(K131,【参考】数式用!$A$5:$J$27,MATCH(O132,【参考】数式用!$B$4:$J$4,0)+1,0),"")</f>
        <v/>
      </c>
      <c r="Q132" s="152"/>
      <c r="R132" s="561" t="str">
        <f>IFERROR(VLOOKUP(K131,【参考】数式用!$A$5:$J$27,MATCH(Q132,【参考】数式用!$B$4:$J$4,0)+1,0),"")</f>
        <v/>
      </c>
      <c r="S132" s="173" t="s">
        <v>19</v>
      </c>
      <c r="T132" s="562">
        <v>6</v>
      </c>
      <c r="U132" s="174" t="s">
        <v>10</v>
      </c>
      <c r="V132" s="109">
        <v>4</v>
      </c>
      <c r="W132" s="174" t="s">
        <v>45</v>
      </c>
      <c r="X132" s="562">
        <v>6</v>
      </c>
      <c r="Y132" s="174" t="s">
        <v>10</v>
      </c>
      <c r="Z132" s="109">
        <v>5</v>
      </c>
      <c r="AA132" s="174" t="s">
        <v>13</v>
      </c>
      <c r="AB132" s="563" t="s">
        <v>24</v>
      </c>
      <c r="AC132" s="564">
        <f t="shared" si="120"/>
        <v>2</v>
      </c>
      <c r="AD132" s="174" t="s">
        <v>38</v>
      </c>
      <c r="AE132" s="565" t="str">
        <f>IFERROR(ROUNDDOWN(ROUND(L131*R132,0)*M131,0)*AC132,"")</f>
        <v/>
      </c>
      <c r="AF132" s="566" t="str">
        <f>IFERROR(ROUNDDOWN(ROUND(L131*(R132-P132),0)*M131,0)*AC132,"")</f>
        <v/>
      </c>
      <c r="AG132" s="567"/>
      <c r="AH132" s="452"/>
      <c r="AI132" s="453"/>
      <c r="AJ132" s="454"/>
      <c r="AK132" s="455"/>
      <c r="AL132" s="456"/>
      <c r="AM132" s="457"/>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c r="A133" s="1230"/>
      <c r="B133" s="1227"/>
      <c r="C133" s="1227"/>
      <c r="D133" s="1227"/>
      <c r="E133" s="1227"/>
      <c r="F133" s="1227"/>
      <c r="G133" s="1239"/>
      <c r="H133" s="1239"/>
      <c r="I133" s="1239"/>
      <c r="J133" s="1239"/>
      <c r="K133" s="1239"/>
      <c r="L133" s="1242"/>
      <c r="M133" s="1297"/>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8"/>
      <c r="AI133" s="459"/>
      <c r="AJ133" s="460"/>
      <c r="AK133" s="461"/>
      <c r="AL133" s="462"/>
      <c r="AM133" s="463"/>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2" t="s">
        <v>10</v>
      </c>
      <c r="V134" s="71">
        <v>4</v>
      </c>
      <c r="W134" s="202" t="s">
        <v>45</v>
      </c>
      <c r="X134" s="549">
        <v>6</v>
      </c>
      <c r="Y134" s="202" t="s">
        <v>10</v>
      </c>
      <c r="Z134" s="71">
        <v>5</v>
      </c>
      <c r="AA134" s="202" t="s">
        <v>13</v>
      </c>
      <c r="AB134" s="550" t="s">
        <v>24</v>
      </c>
      <c r="AC134" s="551">
        <f t="shared" si="120"/>
        <v>2</v>
      </c>
      <c r="AD134" s="202" t="s">
        <v>38</v>
      </c>
      <c r="AE134" s="552" t="str">
        <f>IFERROR(ROUNDDOWN(ROUND(L134*R134,0)*M134,0)*AC134,"")</f>
        <v/>
      </c>
      <c r="AF134" s="553" t="str">
        <f>IFERROR(ROUNDDOWN(ROUND(L134*(R134-P134),0)*M134,0)*AC134,"")</f>
        <v/>
      </c>
      <c r="AG134" s="554"/>
      <c r="AH134" s="464"/>
      <c r="AI134" s="472"/>
      <c r="AJ134" s="469"/>
      <c r="AK134" s="470"/>
      <c r="AL134" s="450"/>
      <c r="AM134" s="451"/>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c r="A135" s="1229"/>
      <c r="B135" s="1226"/>
      <c r="C135" s="1226"/>
      <c r="D135" s="1226"/>
      <c r="E135" s="1226"/>
      <c r="F135" s="1226"/>
      <c r="G135" s="1238"/>
      <c r="H135" s="1238"/>
      <c r="I135" s="1238"/>
      <c r="J135" s="1238"/>
      <c r="K135" s="1238"/>
      <c r="L135" s="1241"/>
      <c r="M135" s="1296"/>
      <c r="N135" s="560" t="s">
        <v>170</v>
      </c>
      <c r="O135" s="152"/>
      <c r="P135" s="561" t="str">
        <f>IFERROR(VLOOKUP(K134,【参考】数式用!$A$5:$J$27,MATCH(O135,【参考】数式用!$B$4:$J$4,0)+1,0),"")</f>
        <v/>
      </c>
      <c r="Q135" s="152"/>
      <c r="R135" s="561" t="str">
        <f>IFERROR(VLOOKUP(K134,【参考】数式用!$A$5:$J$27,MATCH(Q135,【参考】数式用!$B$4:$J$4,0)+1,0),"")</f>
        <v/>
      </c>
      <c r="S135" s="173" t="s">
        <v>19</v>
      </c>
      <c r="T135" s="562">
        <v>6</v>
      </c>
      <c r="U135" s="174" t="s">
        <v>10</v>
      </c>
      <c r="V135" s="109">
        <v>4</v>
      </c>
      <c r="W135" s="174" t="s">
        <v>45</v>
      </c>
      <c r="X135" s="562">
        <v>6</v>
      </c>
      <c r="Y135" s="174" t="s">
        <v>10</v>
      </c>
      <c r="Z135" s="109">
        <v>5</v>
      </c>
      <c r="AA135" s="174" t="s">
        <v>13</v>
      </c>
      <c r="AB135" s="563" t="s">
        <v>24</v>
      </c>
      <c r="AC135" s="564">
        <f t="shared" si="120"/>
        <v>2</v>
      </c>
      <c r="AD135" s="174" t="s">
        <v>38</v>
      </c>
      <c r="AE135" s="565" t="str">
        <f>IFERROR(ROUNDDOWN(ROUND(L134*R135,0)*M134,0)*AC135,"")</f>
        <v/>
      </c>
      <c r="AF135" s="566" t="str">
        <f>IFERROR(ROUNDDOWN(ROUND(L134*(R135-P135),0)*M134,0)*AC135,"")</f>
        <v/>
      </c>
      <c r="AG135" s="567"/>
      <c r="AH135" s="452"/>
      <c r="AI135" s="453"/>
      <c r="AJ135" s="454"/>
      <c r="AK135" s="455"/>
      <c r="AL135" s="456"/>
      <c r="AM135" s="457"/>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c r="A136" s="1230"/>
      <c r="B136" s="1227"/>
      <c r="C136" s="1227"/>
      <c r="D136" s="1227"/>
      <c r="E136" s="1227"/>
      <c r="F136" s="1227"/>
      <c r="G136" s="1239"/>
      <c r="H136" s="1239"/>
      <c r="I136" s="1239"/>
      <c r="J136" s="1239"/>
      <c r="K136" s="1239"/>
      <c r="L136" s="1242"/>
      <c r="M136" s="1297"/>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8"/>
      <c r="AI136" s="459"/>
      <c r="AJ136" s="460"/>
      <c r="AK136" s="461"/>
      <c r="AL136" s="462"/>
      <c r="AM136" s="463"/>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2" t="s">
        <v>10</v>
      </c>
      <c r="V137" s="71">
        <v>4</v>
      </c>
      <c r="W137" s="202" t="s">
        <v>45</v>
      </c>
      <c r="X137" s="549">
        <v>6</v>
      </c>
      <c r="Y137" s="202" t="s">
        <v>10</v>
      </c>
      <c r="Z137" s="71">
        <v>5</v>
      </c>
      <c r="AA137" s="202" t="s">
        <v>13</v>
      </c>
      <c r="AB137" s="550" t="s">
        <v>24</v>
      </c>
      <c r="AC137" s="551">
        <f t="shared" si="120"/>
        <v>2</v>
      </c>
      <c r="AD137" s="202" t="s">
        <v>38</v>
      </c>
      <c r="AE137" s="552" t="str">
        <f>IFERROR(ROUNDDOWN(ROUND(L137*R137,0)*M137,0)*AC137,"")</f>
        <v/>
      </c>
      <c r="AF137" s="553" t="str">
        <f>IFERROR(ROUNDDOWN(ROUND(L137*(R137-P137),0)*M137,0)*AC137,"")</f>
        <v/>
      </c>
      <c r="AG137" s="554"/>
      <c r="AH137" s="464"/>
      <c r="AI137" s="472"/>
      <c r="AJ137" s="469"/>
      <c r="AK137" s="470"/>
      <c r="AL137" s="450"/>
      <c r="AM137" s="451"/>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c r="A138" s="1229"/>
      <c r="B138" s="1226"/>
      <c r="C138" s="1226"/>
      <c r="D138" s="1226"/>
      <c r="E138" s="1226"/>
      <c r="F138" s="1226"/>
      <c r="G138" s="1238"/>
      <c r="H138" s="1238"/>
      <c r="I138" s="1238"/>
      <c r="J138" s="1238"/>
      <c r="K138" s="1238"/>
      <c r="L138" s="1241"/>
      <c r="M138" s="1296"/>
      <c r="N138" s="560" t="s">
        <v>170</v>
      </c>
      <c r="O138" s="152"/>
      <c r="P138" s="561" t="str">
        <f>IFERROR(VLOOKUP(K137,【参考】数式用!$A$5:$J$27,MATCH(O138,【参考】数式用!$B$4:$J$4,0)+1,0),"")</f>
        <v/>
      </c>
      <c r="Q138" s="152"/>
      <c r="R138" s="561" t="str">
        <f>IFERROR(VLOOKUP(K137,【参考】数式用!$A$5:$J$27,MATCH(Q138,【参考】数式用!$B$4:$J$4,0)+1,0),"")</f>
        <v/>
      </c>
      <c r="S138" s="173" t="s">
        <v>19</v>
      </c>
      <c r="T138" s="562">
        <v>6</v>
      </c>
      <c r="U138" s="174" t="s">
        <v>10</v>
      </c>
      <c r="V138" s="109">
        <v>4</v>
      </c>
      <c r="W138" s="174" t="s">
        <v>45</v>
      </c>
      <c r="X138" s="562">
        <v>6</v>
      </c>
      <c r="Y138" s="174" t="s">
        <v>10</v>
      </c>
      <c r="Z138" s="109">
        <v>5</v>
      </c>
      <c r="AA138" s="174" t="s">
        <v>13</v>
      </c>
      <c r="AB138" s="563" t="s">
        <v>24</v>
      </c>
      <c r="AC138" s="564">
        <f t="shared" si="120"/>
        <v>2</v>
      </c>
      <c r="AD138" s="174" t="s">
        <v>38</v>
      </c>
      <c r="AE138" s="565" t="str">
        <f>IFERROR(ROUNDDOWN(ROUND(L137*R138,0)*M137,0)*AC138,"")</f>
        <v/>
      </c>
      <c r="AF138" s="566" t="str">
        <f>IFERROR(ROUNDDOWN(ROUND(L137*(R138-P138),0)*M137,0)*AC138,"")</f>
        <v/>
      </c>
      <c r="AG138" s="567"/>
      <c r="AH138" s="452"/>
      <c r="AI138" s="453"/>
      <c r="AJ138" s="454"/>
      <c r="AK138" s="455"/>
      <c r="AL138" s="456"/>
      <c r="AM138" s="457"/>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c r="A139" s="1230"/>
      <c r="B139" s="1227"/>
      <c r="C139" s="1227"/>
      <c r="D139" s="1227"/>
      <c r="E139" s="1227"/>
      <c r="F139" s="1227"/>
      <c r="G139" s="1239"/>
      <c r="H139" s="1239"/>
      <c r="I139" s="1239"/>
      <c r="J139" s="1239"/>
      <c r="K139" s="1239"/>
      <c r="L139" s="1242"/>
      <c r="M139" s="1297"/>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8"/>
      <c r="AI139" s="459"/>
      <c r="AJ139" s="460"/>
      <c r="AK139" s="461"/>
      <c r="AL139" s="462"/>
      <c r="AM139" s="463"/>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2" t="s">
        <v>10</v>
      </c>
      <c r="V140" s="71">
        <v>4</v>
      </c>
      <c r="W140" s="202" t="s">
        <v>45</v>
      </c>
      <c r="X140" s="549">
        <v>6</v>
      </c>
      <c r="Y140" s="202" t="s">
        <v>10</v>
      </c>
      <c r="Z140" s="71">
        <v>5</v>
      </c>
      <c r="AA140" s="202" t="s">
        <v>13</v>
      </c>
      <c r="AB140" s="550" t="s">
        <v>24</v>
      </c>
      <c r="AC140" s="551">
        <f t="shared" si="120"/>
        <v>2</v>
      </c>
      <c r="AD140" s="202" t="s">
        <v>38</v>
      </c>
      <c r="AE140" s="552" t="str">
        <f>IFERROR(ROUNDDOWN(ROUND(L140*R140,0)*M140,0)*AC140,"")</f>
        <v/>
      </c>
      <c r="AF140" s="553" t="str">
        <f>IFERROR(ROUNDDOWN(ROUND(L140*(R140-P140),0)*M140,0)*AC140,"")</f>
        <v/>
      </c>
      <c r="AG140" s="554"/>
      <c r="AH140" s="464"/>
      <c r="AI140" s="472"/>
      <c r="AJ140" s="469"/>
      <c r="AK140" s="470"/>
      <c r="AL140" s="450"/>
      <c r="AM140" s="451"/>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c r="A141" s="1229"/>
      <c r="B141" s="1226"/>
      <c r="C141" s="1226"/>
      <c r="D141" s="1226"/>
      <c r="E141" s="1226"/>
      <c r="F141" s="1226"/>
      <c r="G141" s="1238"/>
      <c r="H141" s="1238"/>
      <c r="I141" s="1238"/>
      <c r="J141" s="1238"/>
      <c r="K141" s="1238"/>
      <c r="L141" s="1241"/>
      <c r="M141" s="1296"/>
      <c r="N141" s="560" t="s">
        <v>170</v>
      </c>
      <c r="O141" s="152"/>
      <c r="P141" s="561" t="str">
        <f>IFERROR(VLOOKUP(K140,【参考】数式用!$A$5:$J$27,MATCH(O141,【参考】数式用!$B$4:$J$4,0)+1,0),"")</f>
        <v/>
      </c>
      <c r="Q141" s="152"/>
      <c r="R141" s="561" t="str">
        <f>IFERROR(VLOOKUP(K140,【参考】数式用!$A$5:$J$27,MATCH(Q141,【参考】数式用!$B$4:$J$4,0)+1,0),"")</f>
        <v/>
      </c>
      <c r="S141" s="173" t="s">
        <v>19</v>
      </c>
      <c r="T141" s="562">
        <v>6</v>
      </c>
      <c r="U141" s="174" t="s">
        <v>10</v>
      </c>
      <c r="V141" s="109">
        <v>4</v>
      </c>
      <c r="W141" s="174" t="s">
        <v>45</v>
      </c>
      <c r="X141" s="562">
        <v>6</v>
      </c>
      <c r="Y141" s="174" t="s">
        <v>10</v>
      </c>
      <c r="Z141" s="109">
        <v>5</v>
      </c>
      <c r="AA141" s="174" t="s">
        <v>13</v>
      </c>
      <c r="AB141" s="563" t="s">
        <v>24</v>
      </c>
      <c r="AC141" s="564">
        <f t="shared" si="120"/>
        <v>2</v>
      </c>
      <c r="AD141" s="174" t="s">
        <v>38</v>
      </c>
      <c r="AE141" s="565" t="str">
        <f>IFERROR(ROUNDDOWN(ROUND(L140*R141,0)*M140,0)*AC141,"")</f>
        <v/>
      </c>
      <c r="AF141" s="566" t="str">
        <f>IFERROR(ROUNDDOWN(ROUND(L140*(R141-P141),0)*M140,0)*AC141,"")</f>
        <v/>
      </c>
      <c r="AG141" s="567"/>
      <c r="AH141" s="452"/>
      <c r="AI141" s="453"/>
      <c r="AJ141" s="454"/>
      <c r="AK141" s="455"/>
      <c r="AL141" s="456"/>
      <c r="AM141" s="457"/>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c r="A142" s="1230"/>
      <c r="B142" s="1227"/>
      <c r="C142" s="1227"/>
      <c r="D142" s="1227"/>
      <c r="E142" s="1227"/>
      <c r="F142" s="1227"/>
      <c r="G142" s="1239"/>
      <c r="H142" s="1239"/>
      <c r="I142" s="1239"/>
      <c r="J142" s="1239"/>
      <c r="K142" s="1239"/>
      <c r="L142" s="1242"/>
      <c r="M142" s="1297"/>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8"/>
      <c r="AI142" s="459"/>
      <c r="AJ142" s="460"/>
      <c r="AK142" s="461"/>
      <c r="AL142" s="462"/>
      <c r="AM142" s="463"/>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2" t="s">
        <v>10</v>
      </c>
      <c r="V143" s="71">
        <v>4</v>
      </c>
      <c r="W143" s="202" t="s">
        <v>45</v>
      </c>
      <c r="X143" s="549">
        <v>6</v>
      </c>
      <c r="Y143" s="202" t="s">
        <v>10</v>
      </c>
      <c r="Z143" s="71">
        <v>5</v>
      </c>
      <c r="AA143" s="202" t="s">
        <v>13</v>
      </c>
      <c r="AB143" s="550" t="s">
        <v>24</v>
      </c>
      <c r="AC143" s="551">
        <f t="shared" si="120"/>
        <v>2</v>
      </c>
      <c r="AD143" s="202" t="s">
        <v>38</v>
      </c>
      <c r="AE143" s="552" t="str">
        <f>IFERROR(ROUNDDOWN(ROUND(L143*R143,0)*M143,0)*AC143,"")</f>
        <v/>
      </c>
      <c r="AF143" s="553" t="str">
        <f>IFERROR(ROUNDDOWN(ROUND(L143*(R143-P143),0)*M143,0)*AC143,"")</f>
        <v/>
      </c>
      <c r="AG143" s="554"/>
      <c r="AH143" s="464"/>
      <c r="AI143" s="472"/>
      <c r="AJ143" s="469"/>
      <c r="AK143" s="470"/>
      <c r="AL143" s="450"/>
      <c r="AM143" s="451"/>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c r="A144" s="1229"/>
      <c r="B144" s="1226"/>
      <c r="C144" s="1226"/>
      <c r="D144" s="1226"/>
      <c r="E144" s="1226"/>
      <c r="F144" s="1226"/>
      <c r="G144" s="1238"/>
      <c r="H144" s="1238"/>
      <c r="I144" s="1238"/>
      <c r="J144" s="1238"/>
      <c r="K144" s="1238"/>
      <c r="L144" s="1241"/>
      <c r="M144" s="1296"/>
      <c r="N144" s="560" t="s">
        <v>170</v>
      </c>
      <c r="O144" s="152"/>
      <c r="P144" s="561" t="str">
        <f>IFERROR(VLOOKUP(K143,【参考】数式用!$A$5:$J$27,MATCH(O144,【参考】数式用!$B$4:$J$4,0)+1,0),"")</f>
        <v/>
      </c>
      <c r="Q144" s="152"/>
      <c r="R144" s="561" t="str">
        <f>IFERROR(VLOOKUP(K143,【参考】数式用!$A$5:$J$27,MATCH(Q144,【参考】数式用!$B$4:$J$4,0)+1,0),"")</f>
        <v/>
      </c>
      <c r="S144" s="173" t="s">
        <v>19</v>
      </c>
      <c r="T144" s="562">
        <v>6</v>
      </c>
      <c r="U144" s="174" t="s">
        <v>10</v>
      </c>
      <c r="V144" s="109">
        <v>4</v>
      </c>
      <c r="W144" s="174" t="s">
        <v>45</v>
      </c>
      <c r="X144" s="562">
        <v>6</v>
      </c>
      <c r="Y144" s="174" t="s">
        <v>10</v>
      </c>
      <c r="Z144" s="109">
        <v>5</v>
      </c>
      <c r="AA144" s="174" t="s">
        <v>13</v>
      </c>
      <c r="AB144" s="563" t="s">
        <v>24</v>
      </c>
      <c r="AC144" s="564">
        <f t="shared" si="120"/>
        <v>2</v>
      </c>
      <c r="AD144" s="174" t="s">
        <v>38</v>
      </c>
      <c r="AE144" s="565" t="str">
        <f>IFERROR(ROUNDDOWN(ROUND(L143*R144,0)*M143,0)*AC144,"")</f>
        <v/>
      </c>
      <c r="AF144" s="566" t="str">
        <f>IFERROR(ROUNDDOWN(ROUND(L143*(R144-P144),0)*M143,0)*AC144,"")</f>
        <v/>
      </c>
      <c r="AG144" s="567"/>
      <c r="AH144" s="452"/>
      <c r="AI144" s="453"/>
      <c r="AJ144" s="454"/>
      <c r="AK144" s="455"/>
      <c r="AL144" s="456"/>
      <c r="AM144" s="457"/>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c r="A145" s="1230"/>
      <c r="B145" s="1227"/>
      <c r="C145" s="1227"/>
      <c r="D145" s="1227"/>
      <c r="E145" s="1227"/>
      <c r="F145" s="1227"/>
      <c r="G145" s="1239"/>
      <c r="H145" s="1239"/>
      <c r="I145" s="1239"/>
      <c r="J145" s="1239"/>
      <c r="K145" s="1239"/>
      <c r="L145" s="1242"/>
      <c r="M145" s="1297"/>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8"/>
      <c r="AI145" s="459"/>
      <c r="AJ145" s="460"/>
      <c r="AK145" s="461"/>
      <c r="AL145" s="462"/>
      <c r="AM145" s="463"/>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2" t="s">
        <v>10</v>
      </c>
      <c r="V146" s="71">
        <v>4</v>
      </c>
      <c r="W146" s="202" t="s">
        <v>45</v>
      </c>
      <c r="X146" s="549">
        <v>6</v>
      </c>
      <c r="Y146" s="202" t="s">
        <v>10</v>
      </c>
      <c r="Z146" s="71">
        <v>5</v>
      </c>
      <c r="AA146" s="202" t="s">
        <v>13</v>
      </c>
      <c r="AB146" s="550" t="s">
        <v>24</v>
      </c>
      <c r="AC146" s="551">
        <f t="shared" si="120"/>
        <v>2</v>
      </c>
      <c r="AD146" s="202" t="s">
        <v>38</v>
      </c>
      <c r="AE146" s="552" t="str">
        <f>IFERROR(ROUNDDOWN(ROUND(L146*R146,0)*M146,0)*AC146,"")</f>
        <v/>
      </c>
      <c r="AF146" s="553" t="str">
        <f>IFERROR(ROUNDDOWN(ROUND(L146*(R146-P146),0)*M146,0)*AC146,"")</f>
        <v/>
      </c>
      <c r="AG146" s="554"/>
      <c r="AH146" s="464"/>
      <c r="AI146" s="472"/>
      <c r="AJ146" s="469"/>
      <c r="AK146" s="470"/>
      <c r="AL146" s="450"/>
      <c r="AM146" s="451"/>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c r="A147" s="1229"/>
      <c r="B147" s="1226"/>
      <c r="C147" s="1226"/>
      <c r="D147" s="1226"/>
      <c r="E147" s="1226"/>
      <c r="F147" s="1226"/>
      <c r="G147" s="1238"/>
      <c r="H147" s="1238"/>
      <c r="I147" s="1238"/>
      <c r="J147" s="1238"/>
      <c r="K147" s="1238"/>
      <c r="L147" s="1241"/>
      <c r="M147" s="1296"/>
      <c r="N147" s="560" t="s">
        <v>170</v>
      </c>
      <c r="O147" s="152"/>
      <c r="P147" s="561" t="str">
        <f>IFERROR(VLOOKUP(K146,【参考】数式用!$A$5:$J$27,MATCH(O147,【参考】数式用!$B$4:$J$4,0)+1,0),"")</f>
        <v/>
      </c>
      <c r="Q147" s="152"/>
      <c r="R147" s="561" t="str">
        <f>IFERROR(VLOOKUP(K146,【参考】数式用!$A$5:$J$27,MATCH(Q147,【参考】数式用!$B$4:$J$4,0)+1,0),"")</f>
        <v/>
      </c>
      <c r="S147" s="173" t="s">
        <v>19</v>
      </c>
      <c r="T147" s="562">
        <v>6</v>
      </c>
      <c r="U147" s="174" t="s">
        <v>10</v>
      </c>
      <c r="V147" s="109">
        <v>4</v>
      </c>
      <c r="W147" s="174" t="s">
        <v>45</v>
      </c>
      <c r="X147" s="562">
        <v>6</v>
      </c>
      <c r="Y147" s="174" t="s">
        <v>10</v>
      </c>
      <c r="Z147" s="109">
        <v>5</v>
      </c>
      <c r="AA147" s="174" t="s">
        <v>13</v>
      </c>
      <c r="AB147" s="563" t="s">
        <v>24</v>
      </c>
      <c r="AC147" s="564">
        <f t="shared" si="120"/>
        <v>2</v>
      </c>
      <c r="AD147" s="174" t="s">
        <v>38</v>
      </c>
      <c r="AE147" s="565" t="str">
        <f>IFERROR(ROUNDDOWN(ROUND(L146*R147,0)*M146,0)*AC147,"")</f>
        <v/>
      </c>
      <c r="AF147" s="566" t="str">
        <f>IFERROR(ROUNDDOWN(ROUND(L146*(R147-P147),0)*M146,0)*AC147,"")</f>
        <v/>
      </c>
      <c r="AG147" s="567"/>
      <c r="AH147" s="452"/>
      <c r="AI147" s="453"/>
      <c r="AJ147" s="454"/>
      <c r="AK147" s="455"/>
      <c r="AL147" s="456"/>
      <c r="AM147" s="457"/>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c r="A148" s="1230"/>
      <c r="B148" s="1227"/>
      <c r="C148" s="1227"/>
      <c r="D148" s="1227"/>
      <c r="E148" s="1227"/>
      <c r="F148" s="1227"/>
      <c r="G148" s="1239"/>
      <c r="H148" s="1239"/>
      <c r="I148" s="1239"/>
      <c r="J148" s="1239"/>
      <c r="K148" s="1239"/>
      <c r="L148" s="1242"/>
      <c r="M148" s="1297"/>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8"/>
      <c r="AI148" s="459"/>
      <c r="AJ148" s="460"/>
      <c r="AK148" s="461"/>
      <c r="AL148" s="462"/>
      <c r="AM148" s="463"/>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2" t="s">
        <v>10</v>
      </c>
      <c r="V149" s="71">
        <v>4</v>
      </c>
      <c r="W149" s="202" t="s">
        <v>45</v>
      </c>
      <c r="X149" s="549">
        <v>6</v>
      </c>
      <c r="Y149" s="202" t="s">
        <v>10</v>
      </c>
      <c r="Z149" s="71">
        <v>5</v>
      </c>
      <c r="AA149" s="202" t="s">
        <v>13</v>
      </c>
      <c r="AB149" s="550" t="s">
        <v>24</v>
      </c>
      <c r="AC149" s="551">
        <f t="shared" si="120"/>
        <v>2</v>
      </c>
      <c r="AD149" s="202" t="s">
        <v>38</v>
      </c>
      <c r="AE149" s="552" t="str">
        <f>IFERROR(ROUNDDOWN(ROUND(L149*R149,0)*M149,0)*AC149,"")</f>
        <v/>
      </c>
      <c r="AF149" s="553" t="str">
        <f>IFERROR(ROUNDDOWN(ROUND(L149*(R149-P149),0)*M149,0)*AC149,"")</f>
        <v/>
      </c>
      <c r="AG149" s="554"/>
      <c r="AH149" s="464"/>
      <c r="AI149" s="472"/>
      <c r="AJ149" s="469"/>
      <c r="AK149" s="470"/>
      <c r="AL149" s="450"/>
      <c r="AM149" s="451"/>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c r="A150" s="1229"/>
      <c r="B150" s="1226"/>
      <c r="C150" s="1226"/>
      <c r="D150" s="1226"/>
      <c r="E150" s="1226"/>
      <c r="F150" s="1226"/>
      <c r="G150" s="1238"/>
      <c r="H150" s="1238"/>
      <c r="I150" s="1238"/>
      <c r="J150" s="1238"/>
      <c r="K150" s="1238"/>
      <c r="L150" s="1241"/>
      <c r="M150" s="1296"/>
      <c r="N150" s="560" t="s">
        <v>170</v>
      </c>
      <c r="O150" s="152"/>
      <c r="P150" s="561" t="str">
        <f>IFERROR(VLOOKUP(K149,【参考】数式用!$A$5:$J$27,MATCH(O150,【参考】数式用!$B$4:$J$4,0)+1,0),"")</f>
        <v/>
      </c>
      <c r="Q150" s="152"/>
      <c r="R150" s="561" t="str">
        <f>IFERROR(VLOOKUP(K149,【参考】数式用!$A$5:$J$27,MATCH(Q150,【参考】数式用!$B$4:$J$4,0)+1,0),"")</f>
        <v/>
      </c>
      <c r="S150" s="173" t="s">
        <v>19</v>
      </c>
      <c r="T150" s="562">
        <v>6</v>
      </c>
      <c r="U150" s="174" t="s">
        <v>10</v>
      </c>
      <c r="V150" s="109">
        <v>4</v>
      </c>
      <c r="W150" s="174" t="s">
        <v>45</v>
      </c>
      <c r="X150" s="562">
        <v>6</v>
      </c>
      <c r="Y150" s="174" t="s">
        <v>10</v>
      </c>
      <c r="Z150" s="109">
        <v>5</v>
      </c>
      <c r="AA150" s="174" t="s">
        <v>13</v>
      </c>
      <c r="AB150" s="563" t="s">
        <v>24</v>
      </c>
      <c r="AC150" s="564">
        <f t="shared" si="120"/>
        <v>2</v>
      </c>
      <c r="AD150" s="174" t="s">
        <v>38</v>
      </c>
      <c r="AE150" s="565" t="str">
        <f>IFERROR(ROUNDDOWN(ROUND(L149*R150,0)*M149,0)*AC150,"")</f>
        <v/>
      </c>
      <c r="AF150" s="566" t="str">
        <f>IFERROR(ROUNDDOWN(ROUND(L149*(R150-P150),0)*M149,0)*AC150,"")</f>
        <v/>
      </c>
      <c r="AG150" s="567"/>
      <c r="AH150" s="452"/>
      <c r="AI150" s="453"/>
      <c r="AJ150" s="454"/>
      <c r="AK150" s="455"/>
      <c r="AL150" s="456"/>
      <c r="AM150" s="457"/>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c r="A151" s="1230"/>
      <c r="B151" s="1227"/>
      <c r="C151" s="1227"/>
      <c r="D151" s="1227"/>
      <c r="E151" s="1227"/>
      <c r="F151" s="1227"/>
      <c r="G151" s="1239"/>
      <c r="H151" s="1239"/>
      <c r="I151" s="1239"/>
      <c r="J151" s="1239"/>
      <c r="K151" s="1239"/>
      <c r="L151" s="1242"/>
      <c r="M151" s="1297"/>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8"/>
      <c r="AI151" s="459"/>
      <c r="AJ151" s="460"/>
      <c r="AK151" s="461"/>
      <c r="AL151" s="462"/>
      <c r="AM151" s="463"/>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2" t="s">
        <v>10</v>
      </c>
      <c r="V152" s="71">
        <v>4</v>
      </c>
      <c r="W152" s="202" t="s">
        <v>45</v>
      </c>
      <c r="X152" s="549">
        <v>6</v>
      </c>
      <c r="Y152" s="202" t="s">
        <v>10</v>
      </c>
      <c r="Z152" s="71">
        <v>5</v>
      </c>
      <c r="AA152" s="202" t="s">
        <v>13</v>
      </c>
      <c r="AB152" s="550" t="s">
        <v>24</v>
      </c>
      <c r="AC152" s="551">
        <f t="shared" si="120"/>
        <v>2</v>
      </c>
      <c r="AD152" s="202" t="s">
        <v>38</v>
      </c>
      <c r="AE152" s="552" t="str">
        <f>IFERROR(ROUNDDOWN(ROUND(L152*R152,0)*M152,0)*AC152,"")</f>
        <v/>
      </c>
      <c r="AF152" s="553" t="str">
        <f>IFERROR(ROUNDDOWN(ROUND(L152*(R152-P152),0)*M152,0)*AC152,"")</f>
        <v/>
      </c>
      <c r="AG152" s="554"/>
      <c r="AH152" s="464"/>
      <c r="AI152" s="472"/>
      <c r="AJ152" s="469"/>
      <c r="AK152" s="470"/>
      <c r="AL152" s="450"/>
      <c r="AM152" s="451"/>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c r="A153" s="1229"/>
      <c r="B153" s="1226"/>
      <c r="C153" s="1226"/>
      <c r="D153" s="1226"/>
      <c r="E153" s="1226"/>
      <c r="F153" s="1226"/>
      <c r="G153" s="1238"/>
      <c r="H153" s="1238"/>
      <c r="I153" s="1238"/>
      <c r="J153" s="1238"/>
      <c r="K153" s="1238"/>
      <c r="L153" s="1241"/>
      <c r="M153" s="1296"/>
      <c r="N153" s="560" t="s">
        <v>170</v>
      </c>
      <c r="O153" s="152"/>
      <c r="P153" s="561" t="str">
        <f>IFERROR(VLOOKUP(K152,【参考】数式用!$A$5:$J$27,MATCH(O153,【参考】数式用!$B$4:$J$4,0)+1,0),"")</f>
        <v/>
      </c>
      <c r="Q153" s="152"/>
      <c r="R153" s="561" t="str">
        <f>IFERROR(VLOOKUP(K152,【参考】数式用!$A$5:$J$27,MATCH(Q153,【参考】数式用!$B$4:$J$4,0)+1,0),"")</f>
        <v/>
      </c>
      <c r="S153" s="173" t="s">
        <v>19</v>
      </c>
      <c r="T153" s="562">
        <v>6</v>
      </c>
      <c r="U153" s="174" t="s">
        <v>10</v>
      </c>
      <c r="V153" s="109">
        <v>4</v>
      </c>
      <c r="W153" s="174" t="s">
        <v>45</v>
      </c>
      <c r="X153" s="562">
        <v>6</v>
      </c>
      <c r="Y153" s="174" t="s">
        <v>10</v>
      </c>
      <c r="Z153" s="109">
        <v>5</v>
      </c>
      <c r="AA153" s="174" t="s">
        <v>13</v>
      </c>
      <c r="AB153" s="563" t="s">
        <v>24</v>
      </c>
      <c r="AC153" s="564">
        <f t="shared" si="120"/>
        <v>2</v>
      </c>
      <c r="AD153" s="174" t="s">
        <v>38</v>
      </c>
      <c r="AE153" s="565" t="str">
        <f>IFERROR(ROUNDDOWN(ROUND(L152*R153,0)*M152,0)*AC153,"")</f>
        <v/>
      </c>
      <c r="AF153" s="566" t="str">
        <f>IFERROR(ROUNDDOWN(ROUND(L152*(R153-P153),0)*M152,0)*AC153,"")</f>
        <v/>
      </c>
      <c r="AG153" s="567"/>
      <c r="AH153" s="452"/>
      <c r="AI153" s="453"/>
      <c r="AJ153" s="454"/>
      <c r="AK153" s="455"/>
      <c r="AL153" s="456"/>
      <c r="AM153" s="457"/>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c r="A154" s="1230"/>
      <c r="B154" s="1227"/>
      <c r="C154" s="1227"/>
      <c r="D154" s="1227"/>
      <c r="E154" s="1227"/>
      <c r="F154" s="1227"/>
      <c r="G154" s="1239"/>
      <c r="H154" s="1239"/>
      <c r="I154" s="1239"/>
      <c r="J154" s="1239"/>
      <c r="K154" s="1239"/>
      <c r="L154" s="1242"/>
      <c r="M154" s="1297"/>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8"/>
      <c r="AI154" s="459"/>
      <c r="AJ154" s="460"/>
      <c r="AK154" s="461"/>
      <c r="AL154" s="462"/>
      <c r="AM154" s="463"/>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2" t="s">
        <v>10</v>
      </c>
      <c r="V155" s="71">
        <v>4</v>
      </c>
      <c r="W155" s="202" t="s">
        <v>45</v>
      </c>
      <c r="X155" s="549">
        <v>6</v>
      </c>
      <c r="Y155" s="202" t="s">
        <v>10</v>
      </c>
      <c r="Z155" s="71">
        <v>5</v>
      </c>
      <c r="AA155" s="202" t="s">
        <v>13</v>
      </c>
      <c r="AB155" s="550" t="s">
        <v>24</v>
      </c>
      <c r="AC155" s="551">
        <f t="shared" si="120"/>
        <v>2</v>
      </c>
      <c r="AD155" s="202" t="s">
        <v>38</v>
      </c>
      <c r="AE155" s="552" t="str">
        <f>IFERROR(ROUNDDOWN(ROUND(L155*R155,0)*M155,0)*AC155,"")</f>
        <v/>
      </c>
      <c r="AF155" s="553" t="str">
        <f>IFERROR(ROUNDDOWN(ROUND(L155*(R155-P155),0)*M155,0)*AC155,"")</f>
        <v/>
      </c>
      <c r="AG155" s="554"/>
      <c r="AH155" s="464"/>
      <c r="AI155" s="472"/>
      <c r="AJ155" s="469"/>
      <c r="AK155" s="470"/>
      <c r="AL155" s="450"/>
      <c r="AM155" s="451"/>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c r="A156" s="1229"/>
      <c r="B156" s="1226"/>
      <c r="C156" s="1226"/>
      <c r="D156" s="1226"/>
      <c r="E156" s="1226"/>
      <c r="F156" s="1226"/>
      <c r="G156" s="1238"/>
      <c r="H156" s="1238"/>
      <c r="I156" s="1238"/>
      <c r="J156" s="1238"/>
      <c r="K156" s="1238"/>
      <c r="L156" s="1241"/>
      <c r="M156" s="1296"/>
      <c r="N156" s="560" t="s">
        <v>170</v>
      </c>
      <c r="O156" s="152"/>
      <c r="P156" s="561" t="str">
        <f>IFERROR(VLOOKUP(K155,【参考】数式用!$A$5:$J$27,MATCH(O156,【参考】数式用!$B$4:$J$4,0)+1,0),"")</f>
        <v/>
      </c>
      <c r="Q156" s="152"/>
      <c r="R156" s="561" t="str">
        <f>IFERROR(VLOOKUP(K155,【参考】数式用!$A$5:$J$27,MATCH(Q156,【参考】数式用!$B$4:$J$4,0)+1,0),"")</f>
        <v/>
      </c>
      <c r="S156" s="173" t="s">
        <v>19</v>
      </c>
      <c r="T156" s="562">
        <v>6</v>
      </c>
      <c r="U156" s="174" t="s">
        <v>10</v>
      </c>
      <c r="V156" s="109">
        <v>4</v>
      </c>
      <c r="W156" s="174" t="s">
        <v>45</v>
      </c>
      <c r="X156" s="562">
        <v>6</v>
      </c>
      <c r="Y156" s="174" t="s">
        <v>10</v>
      </c>
      <c r="Z156" s="109">
        <v>5</v>
      </c>
      <c r="AA156" s="174" t="s">
        <v>13</v>
      </c>
      <c r="AB156" s="563" t="s">
        <v>24</v>
      </c>
      <c r="AC156" s="564">
        <f t="shared" si="120"/>
        <v>2</v>
      </c>
      <c r="AD156" s="174" t="s">
        <v>38</v>
      </c>
      <c r="AE156" s="565" t="str">
        <f>IFERROR(ROUNDDOWN(ROUND(L155*R156,0)*M155,0)*AC156,"")</f>
        <v/>
      </c>
      <c r="AF156" s="566" t="str">
        <f>IFERROR(ROUNDDOWN(ROUND(L155*(R156-P156),0)*M155,0)*AC156,"")</f>
        <v/>
      </c>
      <c r="AG156" s="567"/>
      <c r="AH156" s="452"/>
      <c r="AI156" s="453"/>
      <c r="AJ156" s="454"/>
      <c r="AK156" s="455"/>
      <c r="AL156" s="456"/>
      <c r="AM156" s="457"/>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c r="A157" s="1230"/>
      <c r="B157" s="1227"/>
      <c r="C157" s="1227"/>
      <c r="D157" s="1227"/>
      <c r="E157" s="1227"/>
      <c r="F157" s="1227"/>
      <c r="G157" s="1239"/>
      <c r="H157" s="1239"/>
      <c r="I157" s="1239"/>
      <c r="J157" s="1239"/>
      <c r="K157" s="1239"/>
      <c r="L157" s="1242"/>
      <c r="M157" s="1297"/>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8"/>
      <c r="AI157" s="459"/>
      <c r="AJ157" s="460"/>
      <c r="AK157" s="461"/>
      <c r="AL157" s="462"/>
      <c r="AM157" s="463"/>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2" t="s">
        <v>10</v>
      </c>
      <c r="V158" s="71">
        <v>4</v>
      </c>
      <c r="W158" s="202" t="s">
        <v>45</v>
      </c>
      <c r="X158" s="549">
        <v>6</v>
      </c>
      <c r="Y158" s="202" t="s">
        <v>10</v>
      </c>
      <c r="Z158" s="71">
        <v>5</v>
      </c>
      <c r="AA158" s="202" t="s">
        <v>13</v>
      </c>
      <c r="AB158" s="550" t="s">
        <v>24</v>
      </c>
      <c r="AC158" s="551">
        <f t="shared" si="120"/>
        <v>2</v>
      </c>
      <c r="AD158" s="202" t="s">
        <v>38</v>
      </c>
      <c r="AE158" s="552" t="str">
        <f>IFERROR(ROUNDDOWN(ROUND(L158*R158,0)*M158,0)*AC158,"")</f>
        <v/>
      </c>
      <c r="AF158" s="553" t="str">
        <f>IFERROR(ROUNDDOWN(ROUND(L158*(R158-P158),0)*M158,0)*AC158,"")</f>
        <v/>
      </c>
      <c r="AG158" s="554"/>
      <c r="AH158" s="464"/>
      <c r="AI158" s="472"/>
      <c r="AJ158" s="469"/>
      <c r="AK158" s="470"/>
      <c r="AL158" s="450"/>
      <c r="AM158" s="451"/>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c r="A159" s="1229"/>
      <c r="B159" s="1226"/>
      <c r="C159" s="1226"/>
      <c r="D159" s="1226"/>
      <c r="E159" s="1226"/>
      <c r="F159" s="1226"/>
      <c r="G159" s="1238"/>
      <c r="H159" s="1238"/>
      <c r="I159" s="1238"/>
      <c r="J159" s="1238"/>
      <c r="K159" s="1238"/>
      <c r="L159" s="1241"/>
      <c r="M159" s="1296"/>
      <c r="N159" s="560" t="s">
        <v>170</v>
      </c>
      <c r="O159" s="152"/>
      <c r="P159" s="561" t="str">
        <f>IFERROR(VLOOKUP(K158,【参考】数式用!$A$5:$J$27,MATCH(O159,【参考】数式用!$B$4:$J$4,0)+1,0),"")</f>
        <v/>
      </c>
      <c r="Q159" s="152"/>
      <c r="R159" s="561" t="str">
        <f>IFERROR(VLOOKUP(K158,【参考】数式用!$A$5:$J$27,MATCH(Q159,【参考】数式用!$B$4:$J$4,0)+1,0),"")</f>
        <v/>
      </c>
      <c r="S159" s="173" t="s">
        <v>19</v>
      </c>
      <c r="T159" s="562">
        <v>6</v>
      </c>
      <c r="U159" s="174" t="s">
        <v>10</v>
      </c>
      <c r="V159" s="109">
        <v>4</v>
      </c>
      <c r="W159" s="174" t="s">
        <v>45</v>
      </c>
      <c r="X159" s="562">
        <v>6</v>
      </c>
      <c r="Y159" s="174" t="s">
        <v>10</v>
      </c>
      <c r="Z159" s="109">
        <v>5</v>
      </c>
      <c r="AA159" s="174" t="s">
        <v>13</v>
      </c>
      <c r="AB159" s="563" t="s">
        <v>24</v>
      </c>
      <c r="AC159" s="564">
        <f t="shared" ref="AC159:AC222" si="208">IF(V159&gt;=1,(X159*12+Z159)-(T159*12+V159)+1,"")</f>
        <v>2</v>
      </c>
      <c r="AD159" s="174" t="s">
        <v>38</v>
      </c>
      <c r="AE159" s="565" t="str">
        <f>IFERROR(ROUNDDOWN(ROUND(L158*R159,0)*M158,0)*AC159,"")</f>
        <v/>
      </c>
      <c r="AF159" s="566" t="str">
        <f>IFERROR(ROUNDDOWN(ROUND(L158*(R159-P159),0)*M158,0)*AC159,"")</f>
        <v/>
      </c>
      <c r="AG159" s="567"/>
      <c r="AH159" s="452"/>
      <c r="AI159" s="453"/>
      <c r="AJ159" s="454"/>
      <c r="AK159" s="455"/>
      <c r="AL159" s="456"/>
      <c r="AM159" s="457"/>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c r="A160" s="1230"/>
      <c r="B160" s="1227"/>
      <c r="C160" s="1227"/>
      <c r="D160" s="1227"/>
      <c r="E160" s="1227"/>
      <c r="F160" s="1227"/>
      <c r="G160" s="1239"/>
      <c r="H160" s="1239"/>
      <c r="I160" s="1239"/>
      <c r="J160" s="1239"/>
      <c r="K160" s="1239"/>
      <c r="L160" s="1242"/>
      <c r="M160" s="1297"/>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8"/>
      <c r="AI160" s="459"/>
      <c r="AJ160" s="460"/>
      <c r="AK160" s="461"/>
      <c r="AL160" s="462"/>
      <c r="AM160" s="463"/>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2" t="s">
        <v>10</v>
      </c>
      <c r="V161" s="71">
        <v>4</v>
      </c>
      <c r="W161" s="202" t="s">
        <v>45</v>
      </c>
      <c r="X161" s="549">
        <v>6</v>
      </c>
      <c r="Y161" s="202" t="s">
        <v>10</v>
      </c>
      <c r="Z161" s="71">
        <v>5</v>
      </c>
      <c r="AA161" s="202" t="s">
        <v>13</v>
      </c>
      <c r="AB161" s="550" t="s">
        <v>24</v>
      </c>
      <c r="AC161" s="551">
        <f t="shared" si="208"/>
        <v>2</v>
      </c>
      <c r="AD161" s="202" t="s">
        <v>38</v>
      </c>
      <c r="AE161" s="552" t="str">
        <f>IFERROR(ROUNDDOWN(ROUND(L161*R161,0)*M161,0)*AC161,"")</f>
        <v/>
      </c>
      <c r="AF161" s="553" t="str">
        <f>IFERROR(ROUNDDOWN(ROUND(L161*(R161-P161),0)*M161,0)*AC161,"")</f>
        <v/>
      </c>
      <c r="AG161" s="554"/>
      <c r="AH161" s="464"/>
      <c r="AI161" s="472"/>
      <c r="AJ161" s="469"/>
      <c r="AK161" s="470"/>
      <c r="AL161" s="450"/>
      <c r="AM161" s="451"/>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c r="A162" s="1229"/>
      <c r="B162" s="1226"/>
      <c r="C162" s="1226"/>
      <c r="D162" s="1226"/>
      <c r="E162" s="1226"/>
      <c r="F162" s="1226"/>
      <c r="G162" s="1238"/>
      <c r="H162" s="1238"/>
      <c r="I162" s="1238"/>
      <c r="J162" s="1238"/>
      <c r="K162" s="1238"/>
      <c r="L162" s="1241"/>
      <c r="M162" s="1296"/>
      <c r="N162" s="560" t="s">
        <v>170</v>
      </c>
      <c r="O162" s="152"/>
      <c r="P162" s="561" t="str">
        <f>IFERROR(VLOOKUP(K161,【参考】数式用!$A$5:$J$27,MATCH(O162,【参考】数式用!$B$4:$J$4,0)+1,0),"")</f>
        <v/>
      </c>
      <c r="Q162" s="152"/>
      <c r="R162" s="561" t="str">
        <f>IFERROR(VLOOKUP(K161,【参考】数式用!$A$5:$J$27,MATCH(Q162,【参考】数式用!$B$4:$J$4,0)+1,0),"")</f>
        <v/>
      </c>
      <c r="S162" s="173" t="s">
        <v>19</v>
      </c>
      <c r="T162" s="562">
        <v>6</v>
      </c>
      <c r="U162" s="174" t="s">
        <v>10</v>
      </c>
      <c r="V162" s="109">
        <v>4</v>
      </c>
      <c r="W162" s="174" t="s">
        <v>45</v>
      </c>
      <c r="X162" s="562">
        <v>6</v>
      </c>
      <c r="Y162" s="174" t="s">
        <v>10</v>
      </c>
      <c r="Z162" s="109">
        <v>5</v>
      </c>
      <c r="AA162" s="174" t="s">
        <v>13</v>
      </c>
      <c r="AB162" s="563" t="s">
        <v>24</v>
      </c>
      <c r="AC162" s="564">
        <f t="shared" si="208"/>
        <v>2</v>
      </c>
      <c r="AD162" s="174" t="s">
        <v>38</v>
      </c>
      <c r="AE162" s="565" t="str">
        <f>IFERROR(ROUNDDOWN(ROUND(L161*R162,0)*M161,0)*AC162,"")</f>
        <v/>
      </c>
      <c r="AF162" s="566" t="str">
        <f>IFERROR(ROUNDDOWN(ROUND(L161*(R162-P162),0)*M161,0)*AC162,"")</f>
        <v/>
      </c>
      <c r="AG162" s="567"/>
      <c r="AH162" s="452"/>
      <c r="AI162" s="453"/>
      <c r="AJ162" s="454"/>
      <c r="AK162" s="455"/>
      <c r="AL162" s="456"/>
      <c r="AM162" s="457"/>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c r="A163" s="1230"/>
      <c r="B163" s="1227"/>
      <c r="C163" s="1227"/>
      <c r="D163" s="1227"/>
      <c r="E163" s="1227"/>
      <c r="F163" s="1227"/>
      <c r="G163" s="1239"/>
      <c r="H163" s="1239"/>
      <c r="I163" s="1239"/>
      <c r="J163" s="1239"/>
      <c r="K163" s="1239"/>
      <c r="L163" s="1242"/>
      <c r="M163" s="1297"/>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8"/>
      <c r="AI163" s="459"/>
      <c r="AJ163" s="460"/>
      <c r="AK163" s="461"/>
      <c r="AL163" s="462"/>
      <c r="AM163" s="463"/>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2" t="s">
        <v>10</v>
      </c>
      <c r="V164" s="71">
        <v>4</v>
      </c>
      <c r="W164" s="202" t="s">
        <v>45</v>
      </c>
      <c r="X164" s="549">
        <v>6</v>
      </c>
      <c r="Y164" s="202" t="s">
        <v>10</v>
      </c>
      <c r="Z164" s="71">
        <v>5</v>
      </c>
      <c r="AA164" s="202" t="s">
        <v>13</v>
      </c>
      <c r="AB164" s="550" t="s">
        <v>24</v>
      </c>
      <c r="AC164" s="551">
        <f t="shared" si="208"/>
        <v>2</v>
      </c>
      <c r="AD164" s="202" t="s">
        <v>38</v>
      </c>
      <c r="AE164" s="552" t="str">
        <f>IFERROR(ROUNDDOWN(ROUND(L164*R164,0)*M164,0)*AC164,"")</f>
        <v/>
      </c>
      <c r="AF164" s="553" t="str">
        <f>IFERROR(ROUNDDOWN(ROUND(L164*(R164-P164),0)*M164,0)*AC164,"")</f>
        <v/>
      </c>
      <c r="AG164" s="554"/>
      <c r="AH164" s="464"/>
      <c r="AI164" s="472"/>
      <c r="AJ164" s="469"/>
      <c r="AK164" s="470"/>
      <c r="AL164" s="450"/>
      <c r="AM164" s="451"/>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c r="A165" s="1229"/>
      <c r="B165" s="1226"/>
      <c r="C165" s="1226"/>
      <c r="D165" s="1226"/>
      <c r="E165" s="1226"/>
      <c r="F165" s="1226"/>
      <c r="G165" s="1238"/>
      <c r="H165" s="1238"/>
      <c r="I165" s="1238"/>
      <c r="J165" s="1238"/>
      <c r="K165" s="1238"/>
      <c r="L165" s="1241"/>
      <c r="M165" s="1296"/>
      <c r="N165" s="560" t="s">
        <v>170</v>
      </c>
      <c r="O165" s="152"/>
      <c r="P165" s="561" t="str">
        <f>IFERROR(VLOOKUP(K164,【参考】数式用!$A$5:$J$27,MATCH(O165,【参考】数式用!$B$4:$J$4,0)+1,0),"")</f>
        <v/>
      </c>
      <c r="Q165" s="152"/>
      <c r="R165" s="561" t="str">
        <f>IFERROR(VLOOKUP(K164,【参考】数式用!$A$5:$J$27,MATCH(Q165,【参考】数式用!$B$4:$J$4,0)+1,0),"")</f>
        <v/>
      </c>
      <c r="S165" s="173" t="s">
        <v>19</v>
      </c>
      <c r="T165" s="562">
        <v>6</v>
      </c>
      <c r="U165" s="174" t="s">
        <v>10</v>
      </c>
      <c r="V165" s="109">
        <v>4</v>
      </c>
      <c r="W165" s="174" t="s">
        <v>45</v>
      </c>
      <c r="X165" s="562">
        <v>6</v>
      </c>
      <c r="Y165" s="174" t="s">
        <v>10</v>
      </c>
      <c r="Z165" s="109">
        <v>5</v>
      </c>
      <c r="AA165" s="174" t="s">
        <v>13</v>
      </c>
      <c r="AB165" s="563" t="s">
        <v>24</v>
      </c>
      <c r="AC165" s="564">
        <f t="shared" si="208"/>
        <v>2</v>
      </c>
      <c r="AD165" s="174" t="s">
        <v>38</v>
      </c>
      <c r="AE165" s="565" t="str">
        <f>IFERROR(ROUNDDOWN(ROUND(L164*R165,0)*M164,0)*AC165,"")</f>
        <v/>
      </c>
      <c r="AF165" s="566" t="str">
        <f>IFERROR(ROUNDDOWN(ROUND(L164*(R165-P165),0)*M164,0)*AC165,"")</f>
        <v/>
      </c>
      <c r="AG165" s="567"/>
      <c r="AH165" s="452"/>
      <c r="AI165" s="453"/>
      <c r="AJ165" s="454"/>
      <c r="AK165" s="455"/>
      <c r="AL165" s="456"/>
      <c r="AM165" s="457"/>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c r="A166" s="1230"/>
      <c r="B166" s="1227"/>
      <c r="C166" s="1227"/>
      <c r="D166" s="1227"/>
      <c r="E166" s="1227"/>
      <c r="F166" s="1227"/>
      <c r="G166" s="1239"/>
      <c r="H166" s="1239"/>
      <c r="I166" s="1239"/>
      <c r="J166" s="1239"/>
      <c r="K166" s="1239"/>
      <c r="L166" s="1242"/>
      <c r="M166" s="1297"/>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8"/>
      <c r="AI166" s="459"/>
      <c r="AJ166" s="460"/>
      <c r="AK166" s="461"/>
      <c r="AL166" s="462"/>
      <c r="AM166" s="463"/>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2" t="s">
        <v>10</v>
      </c>
      <c r="V167" s="71">
        <v>4</v>
      </c>
      <c r="W167" s="202" t="s">
        <v>45</v>
      </c>
      <c r="X167" s="549">
        <v>6</v>
      </c>
      <c r="Y167" s="202" t="s">
        <v>10</v>
      </c>
      <c r="Z167" s="71">
        <v>5</v>
      </c>
      <c r="AA167" s="202" t="s">
        <v>13</v>
      </c>
      <c r="AB167" s="550" t="s">
        <v>24</v>
      </c>
      <c r="AC167" s="551">
        <f t="shared" si="208"/>
        <v>2</v>
      </c>
      <c r="AD167" s="202" t="s">
        <v>38</v>
      </c>
      <c r="AE167" s="552" t="str">
        <f>IFERROR(ROUNDDOWN(ROUND(L167*R167,0)*M167,0)*AC167,"")</f>
        <v/>
      </c>
      <c r="AF167" s="553" t="str">
        <f>IFERROR(ROUNDDOWN(ROUND(L167*(R167-P167),0)*M167,0)*AC167,"")</f>
        <v/>
      </c>
      <c r="AG167" s="554"/>
      <c r="AH167" s="464"/>
      <c r="AI167" s="472"/>
      <c r="AJ167" s="469"/>
      <c r="AK167" s="470"/>
      <c r="AL167" s="450"/>
      <c r="AM167" s="451"/>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c r="A168" s="1229"/>
      <c r="B168" s="1226"/>
      <c r="C168" s="1226"/>
      <c r="D168" s="1226"/>
      <c r="E168" s="1226"/>
      <c r="F168" s="1226"/>
      <c r="G168" s="1238"/>
      <c r="H168" s="1238"/>
      <c r="I168" s="1238"/>
      <c r="J168" s="1238"/>
      <c r="K168" s="1238"/>
      <c r="L168" s="1241"/>
      <c r="M168" s="1296"/>
      <c r="N168" s="560" t="s">
        <v>170</v>
      </c>
      <c r="O168" s="152"/>
      <c r="P168" s="561" t="str">
        <f>IFERROR(VLOOKUP(K167,【参考】数式用!$A$5:$J$27,MATCH(O168,【参考】数式用!$B$4:$J$4,0)+1,0),"")</f>
        <v/>
      </c>
      <c r="Q168" s="152"/>
      <c r="R168" s="561" t="str">
        <f>IFERROR(VLOOKUP(K167,【参考】数式用!$A$5:$J$27,MATCH(Q168,【参考】数式用!$B$4:$J$4,0)+1,0),"")</f>
        <v/>
      </c>
      <c r="S168" s="173" t="s">
        <v>19</v>
      </c>
      <c r="T168" s="562">
        <v>6</v>
      </c>
      <c r="U168" s="174" t="s">
        <v>10</v>
      </c>
      <c r="V168" s="109">
        <v>4</v>
      </c>
      <c r="W168" s="174" t="s">
        <v>45</v>
      </c>
      <c r="X168" s="562">
        <v>6</v>
      </c>
      <c r="Y168" s="174" t="s">
        <v>10</v>
      </c>
      <c r="Z168" s="109">
        <v>5</v>
      </c>
      <c r="AA168" s="174" t="s">
        <v>13</v>
      </c>
      <c r="AB168" s="563" t="s">
        <v>24</v>
      </c>
      <c r="AC168" s="564">
        <f t="shared" si="208"/>
        <v>2</v>
      </c>
      <c r="AD168" s="174" t="s">
        <v>38</v>
      </c>
      <c r="AE168" s="565" t="str">
        <f>IFERROR(ROUNDDOWN(ROUND(L167*R168,0)*M167,0)*AC168,"")</f>
        <v/>
      </c>
      <c r="AF168" s="566" t="str">
        <f>IFERROR(ROUNDDOWN(ROUND(L167*(R168-P168),0)*M167,0)*AC168,"")</f>
        <v/>
      </c>
      <c r="AG168" s="567"/>
      <c r="AH168" s="452"/>
      <c r="AI168" s="453"/>
      <c r="AJ168" s="454"/>
      <c r="AK168" s="455"/>
      <c r="AL168" s="456"/>
      <c r="AM168" s="457"/>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c r="A169" s="1230"/>
      <c r="B169" s="1227"/>
      <c r="C169" s="1227"/>
      <c r="D169" s="1227"/>
      <c r="E169" s="1227"/>
      <c r="F169" s="1227"/>
      <c r="G169" s="1239"/>
      <c r="H169" s="1239"/>
      <c r="I169" s="1239"/>
      <c r="J169" s="1239"/>
      <c r="K169" s="1239"/>
      <c r="L169" s="1242"/>
      <c r="M169" s="1297"/>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8"/>
      <c r="AI169" s="459"/>
      <c r="AJ169" s="460"/>
      <c r="AK169" s="461"/>
      <c r="AL169" s="462"/>
      <c r="AM169" s="463"/>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2" t="s">
        <v>10</v>
      </c>
      <c r="V170" s="71">
        <v>4</v>
      </c>
      <c r="W170" s="202" t="s">
        <v>45</v>
      </c>
      <c r="X170" s="549">
        <v>6</v>
      </c>
      <c r="Y170" s="202" t="s">
        <v>10</v>
      </c>
      <c r="Z170" s="71">
        <v>5</v>
      </c>
      <c r="AA170" s="202" t="s">
        <v>13</v>
      </c>
      <c r="AB170" s="550" t="s">
        <v>24</v>
      </c>
      <c r="AC170" s="551">
        <f t="shared" si="208"/>
        <v>2</v>
      </c>
      <c r="AD170" s="202" t="s">
        <v>38</v>
      </c>
      <c r="AE170" s="552" t="str">
        <f>IFERROR(ROUNDDOWN(ROUND(L170*R170,0)*M170,0)*AC170,"")</f>
        <v/>
      </c>
      <c r="AF170" s="553" t="str">
        <f>IFERROR(ROUNDDOWN(ROUND(L170*(R170-P170),0)*M170,0)*AC170,"")</f>
        <v/>
      </c>
      <c r="AG170" s="554"/>
      <c r="AH170" s="464"/>
      <c r="AI170" s="472"/>
      <c r="AJ170" s="469"/>
      <c r="AK170" s="470"/>
      <c r="AL170" s="450"/>
      <c r="AM170" s="451"/>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c r="A171" s="1229"/>
      <c r="B171" s="1226"/>
      <c r="C171" s="1226"/>
      <c r="D171" s="1226"/>
      <c r="E171" s="1226"/>
      <c r="F171" s="1226"/>
      <c r="G171" s="1238"/>
      <c r="H171" s="1238"/>
      <c r="I171" s="1238"/>
      <c r="J171" s="1238"/>
      <c r="K171" s="1238"/>
      <c r="L171" s="1241"/>
      <c r="M171" s="1296"/>
      <c r="N171" s="560" t="s">
        <v>170</v>
      </c>
      <c r="O171" s="152"/>
      <c r="P171" s="561" t="str">
        <f>IFERROR(VLOOKUP(K170,【参考】数式用!$A$5:$J$27,MATCH(O171,【参考】数式用!$B$4:$J$4,0)+1,0),"")</f>
        <v/>
      </c>
      <c r="Q171" s="152"/>
      <c r="R171" s="561" t="str">
        <f>IFERROR(VLOOKUP(K170,【参考】数式用!$A$5:$J$27,MATCH(Q171,【参考】数式用!$B$4:$J$4,0)+1,0),"")</f>
        <v/>
      </c>
      <c r="S171" s="173" t="s">
        <v>19</v>
      </c>
      <c r="T171" s="562">
        <v>6</v>
      </c>
      <c r="U171" s="174" t="s">
        <v>10</v>
      </c>
      <c r="V171" s="109">
        <v>4</v>
      </c>
      <c r="W171" s="174" t="s">
        <v>45</v>
      </c>
      <c r="X171" s="562">
        <v>6</v>
      </c>
      <c r="Y171" s="174" t="s">
        <v>10</v>
      </c>
      <c r="Z171" s="109">
        <v>5</v>
      </c>
      <c r="AA171" s="174" t="s">
        <v>13</v>
      </c>
      <c r="AB171" s="563" t="s">
        <v>24</v>
      </c>
      <c r="AC171" s="564">
        <f t="shared" si="208"/>
        <v>2</v>
      </c>
      <c r="AD171" s="174" t="s">
        <v>38</v>
      </c>
      <c r="AE171" s="565" t="str">
        <f>IFERROR(ROUNDDOWN(ROUND(L170*R171,0)*M170,0)*AC171,"")</f>
        <v/>
      </c>
      <c r="AF171" s="566" t="str">
        <f>IFERROR(ROUNDDOWN(ROUND(L170*(R171-P171),0)*M170,0)*AC171,"")</f>
        <v/>
      </c>
      <c r="AG171" s="567"/>
      <c r="AH171" s="452"/>
      <c r="AI171" s="453"/>
      <c r="AJ171" s="454"/>
      <c r="AK171" s="455"/>
      <c r="AL171" s="456"/>
      <c r="AM171" s="457"/>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c r="A172" s="1230"/>
      <c r="B172" s="1227"/>
      <c r="C172" s="1227"/>
      <c r="D172" s="1227"/>
      <c r="E172" s="1227"/>
      <c r="F172" s="1227"/>
      <c r="G172" s="1239"/>
      <c r="H172" s="1239"/>
      <c r="I172" s="1239"/>
      <c r="J172" s="1239"/>
      <c r="K172" s="1239"/>
      <c r="L172" s="1242"/>
      <c r="M172" s="1297"/>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8"/>
      <c r="AI172" s="459"/>
      <c r="AJ172" s="460"/>
      <c r="AK172" s="461"/>
      <c r="AL172" s="462"/>
      <c r="AM172" s="463"/>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2" t="s">
        <v>10</v>
      </c>
      <c r="V173" s="71">
        <v>4</v>
      </c>
      <c r="W173" s="202" t="s">
        <v>45</v>
      </c>
      <c r="X173" s="549">
        <v>6</v>
      </c>
      <c r="Y173" s="202" t="s">
        <v>10</v>
      </c>
      <c r="Z173" s="71">
        <v>5</v>
      </c>
      <c r="AA173" s="202" t="s">
        <v>13</v>
      </c>
      <c r="AB173" s="550" t="s">
        <v>24</v>
      </c>
      <c r="AC173" s="551">
        <f t="shared" si="208"/>
        <v>2</v>
      </c>
      <c r="AD173" s="202" t="s">
        <v>38</v>
      </c>
      <c r="AE173" s="552" t="str">
        <f>IFERROR(ROUNDDOWN(ROUND(L173*R173,0)*M173,0)*AC173,"")</f>
        <v/>
      </c>
      <c r="AF173" s="553" t="str">
        <f>IFERROR(ROUNDDOWN(ROUND(L173*(R173-P173),0)*M173,0)*AC173,"")</f>
        <v/>
      </c>
      <c r="AG173" s="554"/>
      <c r="AH173" s="464"/>
      <c r="AI173" s="472"/>
      <c r="AJ173" s="469"/>
      <c r="AK173" s="470"/>
      <c r="AL173" s="450"/>
      <c r="AM173" s="451"/>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c r="A174" s="1229"/>
      <c r="B174" s="1226"/>
      <c r="C174" s="1226"/>
      <c r="D174" s="1226"/>
      <c r="E174" s="1226"/>
      <c r="F174" s="1226"/>
      <c r="G174" s="1238"/>
      <c r="H174" s="1238"/>
      <c r="I174" s="1238"/>
      <c r="J174" s="1238"/>
      <c r="K174" s="1238"/>
      <c r="L174" s="1241"/>
      <c r="M174" s="1296"/>
      <c r="N174" s="560" t="s">
        <v>170</v>
      </c>
      <c r="O174" s="152"/>
      <c r="P174" s="561" t="str">
        <f>IFERROR(VLOOKUP(K173,【参考】数式用!$A$5:$J$27,MATCH(O174,【参考】数式用!$B$4:$J$4,0)+1,0),"")</f>
        <v/>
      </c>
      <c r="Q174" s="152"/>
      <c r="R174" s="561" t="str">
        <f>IFERROR(VLOOKUP(K173,【参考】数式用!$A$5:$J$27,MATCH(Q174,【参考】数式用!$B$4:$J$4,0)+1,0),"")</f>
        <v/>
      </c>
      <c r="S174" s="173" t="s">
        <v>19</v>
      </c>
      <c r="T174" s="562">
        <v>6</v>
      </c>
      <c r="U174" s="174" t="s">
        <v>10</v>
      </c>
      <c r="V174" s="109">
        <v>4</v>
      </c>
      <c r="W174" s="174" t="s">
        <v>45</v>
      </c>
      <c r="X174" s="562">
        <v>6</v>
      </c>
      <c r="Y174" s="174" t="s">
        <v>10</v>
      </c>
      <c r="Z174" s="109">
        <v>5</v>
      </c>
      <c r="AA174" s="174" t="s">
        <v>13</v>
      </c>
      <c r="AB174" s="563" t="s">
        <v>24</v>
      </c>
      <c r="AC174" s="564">
        <f t="shared" si="208"/>
        <v>2</v>
      </c>
      <c r="AD174" s="174" t="s">
        <v>38</v>
      </c>
      <c r="AE174" s="565" t="str">
        <f>IFERROR(ROUNDDOWN(ROUND(L173*R174,0)*M173,0)*AC174,"")</f>
        <v/>
      </c>
      <c r="AF174" s="566" t="str">
        <f>IFERROR(ROUNDDOWN(ROUND(L173*(R174-P174),0)*M173,0)*AC174,"")</f>
        <v/>
      </c>
      <c r="AG174" s="567"/>
      <c r="AH174" s="452"/>
      <c r="AI174" s="453"/>
      <c r="AJ174" s="454"/>
      <c r="AK174" s="455"/>
      <c r="AL174" s="456"/>
      <c r="AM174" s="457"/>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c r="A175" s="1230"/>
      <c r="B175" s="1227"/>
      <c r="C175" s="1227"/>
      <c r="D175" s="1227"/>
      <c r="E175" s="1227"/>
      <c r="F175" s="1227"/>
      <c r="G175" s="1239"/>
      <c r="H175" s="1239"/>
      <c r="I175" s="1239"/>
      <c r="J175" s="1239"/>
      <c r="K175" s="1239"/>
      <c r="L175" s="1242"/>
      <c r="M175" s="1297"/>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8"/>
      <c r="AI175" s="459"/>
      <c r="AJ175" s="460"/>
      <c r="AK175" s="461"/>
      <c r="AL175" s="462"/>
      <c r="AM175" s="463"/>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2" t="s">
        <v>10</v>
      </c>
      <c r="V176" s="71">
        <v>4</v>
      </c>
      <c r="W176" s="202" t="s">
        <v>45</v>
      </c>
      <c r="X176" s="549">
        <v>6</v>
      </c>
      <c r="Y176" s="202" t="s">
        <v>10</v>
      </c>
      <c r="Z176" s="71">
        <v>5</v>
      </c>
      <c r="AA176" s="202" t="s">
        <v>13</v>
      </c>
      <c r="AB176" s="550" t="s">
        <v>24</v>
      </c>
      <c r="AC176" s="551">
        <f t="shared" si="208"/>
        <v>2</v>
      </c>
      <c r="AD176" s="202" t="s">
        <v>38</v>
      </c>
      <c r="AE176" s="552" t="str">
        <f>IFERROR(ROUNDDOWN(ROUND(L176*R176,0)*M176,0)*AC176,"")</f>
        <v/>
      </c>
      <c r="AF176" s="553" t="str">
        <f>IFERROR(ROUNDDOWN(ROUND(L176*(R176-P176),0)*M176,0)*AC176,"")</f>
        <v/>
      </c>
      <c r="AG176" s="554"/>
      <c r="AH176" s="464"/>
      <c r="AI176" s="472"/>
      <c r="AJ176" s="469"/>
      <c r="AK176" s="470"/>
      <c r="AL176" s="450"/>
      <c r="AM176" s="451"/>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c r="A177" s="1229"/>
      <c r="B177" s="1226"/>
      <c r="C177" s="1226"/>
      <c r="D177" s="1226"/>
      <c r="E177" s="1226"/>
      <c r="F177" s="1226"/>
      <c r="G177" s="1238"/>
      <c r="H177" s="1238"/>
      <c r="I177" s="1238"/>
      <c r="J177" s="1238"/>
      <c r="K177" s="1238"/>
      <c r="L177" s="1241"/>
      <c r="M177" s="1296"/>
      <c r="N177" s="560" t="s">
        <v>170</v>
      </c>
      <c r="O177" s="152"/>
      <c r="P177" s="561" t="str">
        <f>IFERROR(VLOOKUP(K176,【参考】数式用!$A$5:$J$27,MATCH(O177,【参考】数式用!$B$4:$J$4,0)+1,0),"")</f>
        <v/>
      </c>
      <c r="Q177" s="152"/>
      <c r="R177" s="561" t="str">
        <f>IFERROR(VLOOKUP(K176,【参考】数式用!$A$5:$J$27,MATCH(Q177,【参考】数式用!$B$4:$J$4,0)+1,0),"")</f>
        <v/>
      </c>
      <c r="S177" s="173" t="s">
        <v>19</v>
      </c>
      <c r="T177" s="562">
        <v>6</v>
      </c>
      <c r="U177" s="174" t="s">
        <v>10</v>
      </c>
      <c r="V177" s="109">
        <v>4</v>
      </c>
      <c r="W177" s="174" t="s">
        <v>45</v>
      </c>
      <c r="X177" s="562">
        <v>6</v>
      </c>
      <c r="Y177" s="174" t="s">
        <v>10</v>
      </c>
      <c r="Z177" s="109">
        <v>5</v>
      </c>
      <c r="AA177" s="174" t="s">
        <v>13</v>
      </c>
      <c r="AB177" s="563" t="s">
        <v>24</v>
      </c>
      <c r="AC177" s="564">
        <f t="shared" si="208"/>
        <v>2</v>
      </c>
      <c r="AD177" s="174" t="s">
        <v>38</v>
      </c>
      <c r="AE177" s="565" t="str">
        <f>IFERROR(ROUNDDOWN(ROUND(L176*R177,0)*M176,0)*AC177,"")</f>
        <v/>
      </c>
      <c r="AF177" s="566" t="str">
        <f>IFERROR(ROUNDDOWN(ROUND(L176*(R177-P177),0)*M176,0)*AC177,"")</f>
        <v/>
      </c>
      <c r="AG177" s="567"/>
      <c r="AH177" s="452"/>
      <c r="AI177" s="453"/>
      <c r="AJ177" s="454"/>
      <c r="AK177" s="455"/>
      <c r="AL177" s="456"/>
      <c r="AM177" s="457"/>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c r="A178" s="1230"/>
      <c r="B178" s="1227"/>
      <c r="C178" s="1227"/>
      <c r="D178" s="1227"/>
      <c r="E178" s="1227"/>
      <c r="F178" s="1227"/>
      <c r="G178" s="1239"/>
      <c r="H178" s="1239"/>
      <c r="I178" s="1239"/>
      <c r="J178" s="1239"/>
      <c r="K178" s="1239"/>
      <c r="L178" s="1242"/>
      <c r="M178" s="1297"/>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8"/>
      <c r="AI178" s="459"/>
      <c r="AJ178" s="460"/>
      <c r="AK178" s="461"/>
      <c r="AL178" s="462"/>
      <c r="AM178" s="463"/>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2" t="s">
        <v>10</v>
      </c>
      <c r="V179" s="71">
        <v>4</v>
      </c>
      <c r="W179" s="202" t="s">
        <v>45</v>
      </c>
      <c r="X179" s="549">
        <v>6</v>
      </c>
      <c r="Y179" s="202" t="s">
        <v>10</v>
      </c>
      <c r="Z179" s="71">
        <v>5</v>
      </c>
      <c r="AA179" s="202" t="s">
        <v>13</v>
      </c>
      <c r="AB179" s="550" t="s">
        <v>24</v>
      </c>
      <c r="AC179" s="551">
        <f t="shared" si="208"/>
        <v>2</v>
      </c>
      <c r="AD179" s="202" t="s">
        <v>38</v>
      </c>
      <c r="AE179" s="552" t="str">
        <f>IFERROR(ROUNDDOWN(ROUND(L179*R179,0)*M179,0)*AC179,"")</f>
        <v/>
      </c>
      <c r="AF179" s="553" t="str">
        <f>IFERROR(ROUNDDOWN(ROUND(L179*(R179-P179),0)*M179,0)*AC179,"")</f>
        <v/>
      </c>
      <c r="AG179" s="554"/>
      <c r="AH179" s="464"/>
      <c r="AI179" s="472"/>
      <c r="AJ179" s="469"/>
      <c r="AK179" s="470"/>
      <c r="AL179" s="450"/>
      <c r="AM179" s="451"/>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c r="A180" s="1229"/>
      <c r="B180" s="1226"/>
      <c r="C180" s="1226"/>
      <c r="D180" s="1226"/>
      <c r="E180" s="1226"/>
      <c r="F180" s="1226"/>
      <c r="G180" s="1238"/>
      <c r="H180" s="1238"/>
      <c r="I180" s="1238"/>
      <c r="J180" s="1238"/>
      <c r="K180" s="1238"/>
      <c r="L180" s="1241"/>
      <c r="M180" s="1296"/>
      <c r="N180" s="560" t="s">
        <v>170</v>
      </c>
      <c r="O180" s="152"/>
      <c r="P180" s="561" t="str">
        <f>IFERROR(VLOOKUP(K179,【参考】数式用!$A$5:$J$27,MATCH(O180,【参考】数式用!$B$4:$J$4,0)+1,0),"")</f>
        <v/>
      </c>
      <c r="Q180" s="152"/>
      <c r="R180" s="561" t="str">
        <f>IFERROR(VLOOKUP(K179,【参考】数式用!$A$5:$J$27,MATCH(Q180,【参考】数式用!$B$4:$J$4,0)+1,0),"")</f>
        <v/>
      </c>
      <c r="S180" s="173" t="s">
        <v>19</v>
      </c>
      <c r="T180" s="562">
        <v>6</v>
      </c>
      <c r="U180" s="174" t="s">
        <v>10</v>
      </c>
      <c r="V180" s="109">
        <v>4</v>
      </c>
      <c r="W180" s="174" t="s">
        <v>45</v>
      </c>
      <c r="X180" s="562">
        <v>6</v>
      </c>
      <c r="Y180" s="174" t="s">
        <v>10</v>
      </c>
      <c r="Z180" s="109">
        <v>5</v>
      </c>
      <c r="AA180" s="174" t="s">
        <v>13</v>
      </c>
      <c r="AB180" s="563" t="s">
        <v>24</v>
      </c>
      <c r="AC180" s="564">
        <f t="shared" si="208"/>
        <v>2</v>
      </c>
      <c r="AD180" s="174" t="s">
        <v>38</v>
      </c>
      <c r="AE180" s="565" t="str">
        <f>IFERROR(ROUNDDOWN(ROUND(L179*R180,0)*M179,0)*AC180,"")</f>
        <v/>
      </c>
      <c r="AF180" s="566" t="str">
        <f>IFERROR(ROUNDDOWN(ROUND(L179*(R180-P180),0)*M179,0)*AC180,"")</f>
        <v/>
      </c>
      <c r="AG180" s="567"/>
      <c r="AH180" s="452"/>
      <c r="AI180" s="453"/>
      <c r="AJ180" s="454"/>
      <c r="AK180" s="455"/>
      <c r="AL180" s="456"/>
      <c r="AM180" s="457"/>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c r="A181" s="1230"/>
      <c r="B181" s="1227"/>
      <c r="C181" s="1227"/>
      <c r="D181" s="1227"/>
      <c r="E181" s="1227"/>
      <c r="F181" s="1227"/>
      <c r="G181" s="1239"/>
      <c r="H181" s="1239"/>
      <c r="I181" s="1239"/>
      <c r="J181" s="1239"/>
      <c r="K181" s="1239"/>
      <c r="L181" s="1242"/>
      <c r="M181" s="1297"/>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8"/>
      <c r="AI181" s="459"/>
      <c r="AJ181" s="460"/>
      <c r="AK181" s="461"/>
      <c r="AL181" s="462"/>
      <c r="AM181" s="463"/>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2" t="s">
        <v>10</v>
      </c>
      <c r="V182" s="71">
        <v>4</v>
      </c>
      <c r="W182" s="202" t="s">
        <v>45</v>
      </c>
      <c r="X182" s="549">
        <v>6</v>
      </c>
      <c r="Y182" s="202" t="s">
        <v>10</v>
      </c>
      <c r="Z182" s="71">
        <v>5</v>
      </c>
      <c r="AA182" s="202" t="s">
        <v>13</v>
      </c>
      <c r="AB182" s="550" t="s">
        <v>24</v>
      </c>
      <c r="AC182" s="551">
        <f t="shared" si="208"/>
        <v>2</v>
      </c>
      <c r="AD182" s="202" t="s">
        <v>38</v>
      </c>
      <c r="AE182" s="552" t="str">
        <f>IFERROR(ROUNDDOWN(ROUND(L182*R182,0)*M182,0)*AC182,"")</f>
        <v/>
      </c>
      <c r="AF182" s="553" t="str">
        <f>IFERROR(ROUNDDOWN(ROUND(L182*(R182-P182),0)*M182,0)*AC182,"")</f>
        <v/>
      </c>
      <c r="AG182" s="554"/>
      <c r="AH182" s="464"/>
      <c r="AI182" s="472"/>
      <c r="AJ182" s="469"/>
      <c r="AK182" s="470"/>
      <c r="AL182" s="450"/>
      <c r="AM182" s="451"/>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c r="A183" s="1229"/>
      <c r="B183" s="1226"/>
      <c r="C183" s="1226"/>
      <c r="D183" s="1226"/>
      <c r="E183" s="1226"/>
      <c r="F183" s="1226"/>
      <c r="G183" s="1238"/>
      <c r="H183" s="1238"/>
      <c r="I183" s="1238"/>
      <c r="J183" s="1238"/>
      <c r="K183" s="1238"/>
      <c r="L183" s="1241"/>
      <c r="M183" s="1296"/>
      <c r="N183" s="560" t="s">
        <v>170</v>
      </c>
      <c r="O183" s="152"/>
      <c r="P183" s="561" t="str">
        <f>IFERROR(VLOOKUP(K182,【参考】数式用!$A$5:$J$27,MATCH(O183,【参考】数式用!$B$4:$J$4,0)+1,0),"")</f>
        <v/>
      </c>
      <c r="Q183" s="152"/>
      <c r="R183" s="561" t="str">
        <f>IFERROR(VLOOKUP(K182,【参考】数式用!$A$5:$J$27,MATCH(Q183,【参考】数式用!$B$4:$J$4,0)+1,0),"")</f>
        <v/>
      </c>
      <c r="S183" s="173" t="s">
        <v>19</v>
      </c>
      <c r="T183" s="562">
        <v>6</v>
      </c>
      <c r="U183" s="174" t="s">
        <v>10</v>
      </c>
      <c r="V183" s="109">
        <v>4</v>
      </c>
      <c r="W183" s="174" t="s">
        <v>45</v>
      </c>
      <c r="X183" s="562">
        <v>6</v>
      </c>
      <c r="Y183" s="174" t="s">
        <v>10</v>
      </c>
      <c r="Z183" s="109">
        <v>5</v>
      </c>
      <c r="AA183" s="174" t="s">
        <v>13</v>
      </c>
      <c r="AB183" s="563" t="s">
        <v>24</v>
      </c>
      <c r="AC183" s="564">
        <f t="shared" si="208"/>
        <v>2</v>
      </c>
      <c r="AD183" s="174" t="s">
        <v>38</v>
      </c>
      <c r="AE183" s="565" t="str">
        <f>IFERROR(ROUNDDOWN(ROUND(L182*R183,0)*M182,0)*AC183,"")</f>
        <v/>
      </c>
      <c r="AF183" s="566" t="str">
        <f>IFERROR(ROUNDDOWN(ROUND(L182*(R183-P183),0)*M182,0)*AC183,"")</f>
        <v/>
      </c>
      <c r="AG183" s="567"/>
      <c r="AH183" s="452"/>
      <c r="AI183" s="453"/>
      <c r="AJ183" s="454"/>
      <c r="AK183" s="455"/>
      <c r="AL183" s="456"/>
      <c r="AM183" s="457"/>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c r="A184" s="1230"/>
      <c r="B184" s="1227"/>
      <c r="C184" s="1227"/>
      <c r="D184" s="1227"/>
      <c r="E184" s="1227"/>
      <c r="F184" s="1227"/>
      <c r="G184" s="1239"/>
      <c r="H184" s="1239"/>
      <c r="I184" s="1239"/>
      <c r="J184" s="1239"/>
      <c r="K184" s="1239"/>
      <c r="L184" s="1242"/>
      <c r="M184" s="1297"/>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8"/>
      <c r="AI184" s="459"/>
      <c r="AJ184" s="460"/>
      <c r="AK184" s="461"/>
      <c r="AL184" s="462"/>
      <c r="AM184" s="463"/>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2" t="s">
        <v>10</v>
      </c>
      <c r="V185" s="71">
        <v>4</v>
      </c>
      <c r="W185" s="202" t="s">
        <v>45</v>
      </c>
      <c r="X185" s="549">
        <v>6</v>
      </c>
      <c r="Y185" s="202" t="s">
        <v>10</v>
      </c>
      <c r="Z185" s="71">
        <v>5</v>
      </c>
      <c r="AA185" s="202" t="s">
        <v>13</v>
      </c>
      <c r="AB185" s="550" t="s">
        <v>24</v>
      </c>
      <c r="AC185" s="551">
        <f t="shared" si="208"/>
        <v>2</v>
      </c>
      <c r="AD185" s="202" t="s">
        <v>38</v>
      </c>
      <c r="AE185" s="552" t="str">
        <f>IFERROR(ROUNDDOWN(ROUND(L185*R185,0)*M185,0)*AC185,"")</f>
        <v/>
      </c>
      <c r="AF185" s="553" t="str">
        <f>IFERROR(ROUNDDOWN(ROUND(L185*(R185-P185),0)*M185,0)*AC185,"")</f>
        <v/>
      </c>
      <c r="AG185" s="554"/>
      <c r="AH185" s="464"/>
      <c r="AI185" s="472"/>
      <c r="AJ185" s="469"/>
      <c r="AK185" s="470"/>
      <c r="AL185" s="450"/>
      <c r="AM185" s="451"/>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c r="A186" s="1229"/>
      <c r="B186" s="1226"/>
      <c r="C186" s="1226"/>
      <c r="D186" s="1226"/>
      <c r="E186" s="1226"/>
      <c r="F186" s="1226"/>
      <c r="G186" s="1238"/>
      <c r="H186" s="1238"/>
      <c r="I186" s="1238"/>
      <c r="J186" s="1238"/>
      <c r="K186" s="1238"/>
      <c r="L186" s="1241"/>
      <c r="M186" s="1296"/>
      <c r="N186" s="560" t="s">
        <v>170</v>
      </c>
      <c r="O186" s="152"/>
      <c r="P186" s="561" t="str">
        <f>IFERROR(VLOOKUP(K185,【参考】数式用!$A$5:$J$27,MATCH(O186,【参考】数式用!$B$4:$J$4,0)+1,0),"")</f>
        <v/>
      </c>
      <c r="Q186" s="152"/>
      <c r="R186" s="561" t="str">
        <f>IFERROR(VLOOKUP(K185,【参考】数式用!$A$5:$J$27,MATCH(Q186,【参考】数式用!$B$4:$J$4,0)+1,0),"")</f>
        <v/>
      </c>
      <c r="S186" s="173" t="s">
        <v>19</v>
      </c>
      <c r="T186" s="562">
        <v>6</v>
      </c>
      <c r="U186" s="174" t="s">
        <v>10</v>
      </c>
      <c r="V186" s="109">
        <v>4</v>
      </c>
      <c r="W186" s="174" t="s">
        <v>45</v>
      </c>
      <c r="X186" s="562">
        <v>6</v>
      </c>
      <c r="Y186" s="174" t="s">
        <v>10</v>
      </c>
      <c r="Z186" s="109">
        <v>5</v>
      </c>
      <c r="AA186" s="174" t="s">
        <v>13</v>
      </c>
      <c r="AB186" s="563" t="s">
        <v>24</v>
      </c>
      <c r="AC186" s="564">
        <f t="shared" si="208"/>
        <v>2</v>
      </c>
      <c r="AD186" s="174" t="s">
        <v>38</v>
      </c>
      <c r="AE186" s="565" t="str">
        <f>IFERROR(ROUNDDOWN(ROUND(L185*R186,0)*M185,0)*AC186,"")</f>
        <v/>
      </c>
      <c r="AF186" s="566" t="str">
        <f>IFERROR(ROUNDDOWN(ROUND(L185*(R186-P186),0)*M185,0)*AC186,"")</f>
        <v/>
      </c>
      <c r="AG186" s="567"/>
      <c r="AH186" s="452"/>
      <c r="AI186" s="453"/>
      <c r="AJ186" s="454"/>
      <c r="AK186" s="455"/>
      <c r="AL186" s="456"/>
      <c r="AM186" s="457"/>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c r="A187" s="1230"/>
      <c r="B187" s="1227"/>
      <c r="C187" s="1227"/>
      <c r="D187" s="1227"/>
      <c r="E187" s="1227"/>
      <c r="F187" s="1227"/>
      <c r="G187" s="1239"/>
      <c r="H187" s="1239"/>
      <c r="I187" s="1239"/>
      <c r="J187" s="1239"/>
      <c r="K187" s="1239"/>
      <c r="L187" s="1242"/>
      <c r="M187" s="1297"/>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8"/>
      <c r="AI187" s="459"/>
      <c r="AJ187" s="460"/>
      <c r="AK187" s="461"/>
      <c r="AL187" s="462"/>
      <c r="AM187" s="463"/>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2" t="s">
        <v>10</v>
      </c>
      <c r="V188" s="71">
        <v>4</v>
      </c>
      <c r="W188" s="202" t="s">
        <v>45</v>
      </c>
      <c r="X188" s="549">
        <v>6</v>
      </c>
      <c r="Y188" s="202" t="s">
        <v>10</v>
      </c>
      <c r="Z188" s="71">
        <v>5</v>
      </c>
      <c r="AA188" s="202" t="s">
        <v>13</v>
      </c>
      <c r="AB188" s="550" t="s">
        <v>24</v>
      </c>
      <c r="AC188" s="551">
        <f t="shared" si="208"/>
        <v>2</v>
      </c>
      <c r="AD188" s="202" t="s">
        <v>38</v>
      </c>
      <c r="AE188" s="552" t="str">
        <f>IFERROR(ROUNDDOWN(ROUND(L188*R188,0)*M188,0)*AC188,"")</f>
        <v/>
      </c>
      <c r="AF188" s="553" t="str">
        <f>IFERROR(ROUNDDOWN(ROUND(L188*(R188-P188),0)*M188,0)*AC188,"")</f>
        <v/>
      </c>
      <c r="AG188" s="554"/>
      <c r="AH188" s="464"/>
      <c r="AI188" s="472"/>
      <c r="AJ188" s="469"/>
      <c r="AK188" s="470"/>
      <c r="AL188" s="450"/>
      <c r="AM188" s="451"/>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c r="A189" s="1229"/>
      <c r="B189" s="1226"/>
      <c r="C189" s="1226"/>
      <c r="D189" s="1226"/>
      <c r="E189" s="1226"/>
      <c r="F189" s="1226"/>
      <c r="G189" s="1238"/>
      <c r="H189" s="1238"/>
      <c r="I189" s="1238"/>
      <c r="J189" s="1238"/>
      <c r="K189" s="1238"/>
      <c r="L189" s="1241"/>
      <c r="M189" s="1296"/>
      <c r="N189" s="560" t="s">
        <v>170</v>
      </c>
      <c r="O189" s="152"/>
      <c r="P189" s="561" t="str">
        <f>IFERROR(VLOOKUP(K188,【参考】数式用!$A$5:$J$27,MATCH(O189,【参考】数式用!$B$4:$J$4,0)+1,0),"")</f>
        <v/>
      </c>
      <c r="Q189" s="152"/>
      <c r="R189" s="561" t="str">
        <f>IFERROR(VLOOKUP(K188,【参考】数式用!$A$5:$J$27,MATCH(Q189,【参考】数式用!$B$4:$J$4,0)+1,0),"")</f>
        <v/>
      </c>
      <c r="S189" s="173" t="s">
        <v>19</v>
      </c>
      <c r="T189" s="562">
        <v>6</v>
      </c>
      <c r="U189" s="174" t="s">
        <v>10</v>
      </c>
      <c r="V189" s="109">
        <v>4</v>
      </c>
      <c r="W189" s="174" t="s">
        <v>45</v>
      </c>
      <c r="X189" s="562">
        <v>6</v>
      </c>
      <c r="Y189" s="174" t="s">
        <v>10</v>
      </c>
      <c r="Z189" s="109">
        <v>5</v>
      </c>
      <c r="AA189" s="174" t="s">
        <v>13</v>
      </c>
      <c r="AB189" s="563" t="s">
        <v>24</v>
      </c>
      <c r="AC189" s="564">
        <f t="shared" si="208"/>
        <v>2</v>
      </c>
      <c r="AD189" s="174" t="s">
        <v>38</v>
      </c>
      <c r="AE189" s="565" t="str">
        <f>IFERROR(ROUNDDOWN(ROUND(L188*R189,0)*M188,0)*AC189,"")</f>
        <v/>
      </c>
      <c r="AF189" s="566" t="str">
        <f>IFERROR(ROUNDDOWN(ROUND(L188*(R189-P189),0)*M188,0)*AC189,"")</f>
        <v/>
      </c>
      <c r="AG189" s="567"/>
      <c r="AH189" s="452"/>
      <c r="AI189" s="453"/>
      <c r="AJ189" s="454"/>
      <c r="AK189" s="455"/>
      <c r="AL189" s="456"/>
      <c r="AM189" s="457"/>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c r="A190" s="1230"/>
      <c r="B190" s="1227"/>
      <c r="C190" s="1227"/>
      <c r="D190" s="1227"/>
      <c r="E190" s="1227"/>
      <c r="F190" s="1227"/>
      <c r="G190" s="1239"/>
      <c r="H190" s="1239"/>
      <c r="I190" s="1239"/>
      <c r="J190" s="1239"/>
      <c r="K190" s="1239"/>
      <c r="L190" s="1242"/>
      <c r="M190" s="1297"/>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8"/>
      <c r="AI190" s="459"/>
      <c r="AJ190" s="460"/>
      <c r="AK190" s="461"/>
      <c r="AL190" s="462"/>
      <c r="AM190" s="463"/>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2" t="s">
        <v>10</v>
      </c>
      <c r="V191" s="71">
        <v>4</v>
      </c>
      <c r="W191" s="202" t="s">
        <v>45</v>
      </c>
      <c r="X191" s="549">
        <v>6</v>
      </c>
      <c r="Y191" s="202" t="s">
        <v>10</v>
      </c>
      <c r="Z191" s="71">
        <v>5</v>
      </c>
      <c r="AA191" s="202" t="s">
        <v>13</v>
      </c>
      <c r="AB191" s="550" t="s">
        <v>24</v>
      </c>
      <c r="AC191" s="551">
        <f t="shared" si="208"/>
        <v>2</v>
      </c>
      <c r="AD191" s="202" t="s">
        <v>38</v>
      </c>
      <c r="AE191" s="552" t="str">
        <f>IFERROR(ROUNDDOWN(ROUND(L191*R191,0)*M191,0)*AC191,"")</f>
        <v/>
      </c>
      <c r="AF191" s="553" t="str">
        <f>IFERROR(ROUNDDOWN(ROUND(L191*(R191-P191),0)*M191,0)*AC191,"")</f>
        <v/>
      </c>
      <c r="AG191" s="554"/>
      <c r="AH191" s="464"/>
      <c r="AI191" s="472"/>
      <c r="AJ191" s="469"/>
      <c r="AK191" s="470"/>
      <c r="AL191" s="450"/>
      <c r="AM191" s="451"/>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c r="A192" s="1229"/>
      <c r="B192" s="1226"/>
      <c r="C192" s="1226"/>
      <c r="D192" s="1226"/>
      <c r="E192" s="1226"/>
      <c r="F192" s="1226"/>
      <c r="G192" s="1238"/>
      <c r="H192" s="1238"/>
      <c r="I192" s="1238"/>
      <c r="J192" s="1238"/>
      <c r="K192" s="1238"/>
      <c r="L192" s="1241"/>
      <c r="M192" s="1296"/>
      <c r="N192" s="560" t="s">
        <v>170</v>
      </c>
      <c r="O192" s="152"/>
      <c r="P192" s="561" t="str">
        <f>IFERROR(VLOOKUP(K191,【参考】数式用!$A$5:$J$27,MATCH(O192,【参考】数式用!$B$4:$J$4,0)+1,0),"")</f>
        <v/>
      </c>
      <c r="Q192" s="152"/>
      <c r="R192" s="561" t="str">
        <f>IFERROR(VLOOKUP(K191,【参考】数式用!$A$5:$J$27,MATCH(Q192,【参考】数式用!$B$4:$J$4,0)+1,0),"")</f>
        <v/>
      </c>
      <c r="S192" s="173" t="s">
        <v>19</v>
      </c>
      <c r="T192" s="562">
        <v>6</v>
      </c>
      <c r="U192" s="174" t="s">
        <v>10</v>
      </c>
      <c r="V192" s="109">
        <v>4</v>
      </c>
      <c r="W192" s="174" t="s">
        <v>45</v>
      </c>
      <c r="X192" s="562">
        <v>6</v>
      </c>
      <c r="Y192" s="174" t="s">
        <v>10</v>
      </c>
      <c r="Z192" s="109">
        <v>5</v>
      </c>
      <c r="AA192" s="174" t="s">
        <v>13</v>
      </c>
      <c r="AB192" s="563" t="s">
        <v>24</v>
      </c>
      <c r="AC192" s="564">
        <f t="shared" si="208"/>
        <v>2</v>
      </c>
      <c r="AD192" s="174" t="s">
        <v>38</v>
      </c>
      <c r="AE192" s="565" t="str">
        <f>IFERROR(ROUNDDOWN(ROUND(L191*R192,0)*M191,0)*AC192,"")</f>
        <v/>
      </c>
      <c r="AF192" s="566" t="str">
        <f>IFERROR(ROUNDDOWN(ROUND(L191*(R192-P192),0)*M191,0)*AC192,"")</f>
        <v/>
      </c>
      <c r="AG192" s="567"/>
      <c r="AH192" s="452"/>
      <c r="AI192" s="453"/>
      <c r="AJ192" s="454"/>
      <c r="AK192" s="455"/>
      <c r="AL192" s="456"/>
      <c r="AM192" s="457"/>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c r="A193" s="1230"/>
      <c r="B193" s="1227"/>
      <c r="C193" s="1227"/>
      <c r="D193" s="1227"/>
      <c r="E193" s="1227"/>
      <c r="F193" s="1227"/>
      <c r="G193" s="1239"/>
      <c r="H193" s="1239"/>
      <c r="I193" s="1239"/>
      <c r="J193" s="1239"/>
      <c r="K193" s="1239"/>
      <c r="L193" s="1242"/>
      <c r="M193" s="1297"/>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8"/>
      <c r="AI193" s="459"/>
      <c r="AJ193" s="460"/>
      <c r="AK193" s="461"/>
      <c r="AL193" s="462"/>
      <c r="AM193" s="463"/>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2" t="s">
        <v>10</v>
      </c>
      <c r="V194" s="71">
        <v>4</v>
      </c>
      <c r="W194" s="202" t="s">
        <v>45</v>
      </c>
      <c r="X194" s="549">
        <v>6</v>
      </c>
      <c r="Y194" s="202" t="s">
        <v>10</v>
      </c>
      <c r="Z194" s="71">
        <v>5</v>
      </c>
      <c r="AA194" s="202" t="s">
        <v>13</v>
      </c>
      <c r="AB194" s="550" t="s">
        <v>24</v>
      </c>
      <c r="AC194" s="551">
        <f t="shared" si="208"/>
        <v>2</v>
      </c>
      <c r="AD194" s="202" t="s">
        <v>38</v>
      </c>
      <c r="AE194" s="552" t="str">
        <f>IFERROR(ROUNDDOWN(ROUND(L194*R194,0)*M194,0)*AC194,"")</f>
        <v/>
      </c>
      <c r="AF194" s="553" t="str">
        <f>IFERROR(ROUNDDOWN(ROUND(L194*(R194-P194),0)*M194,0)*AC194,"")</f>
        <v/>
      </c>
      <c r="AG194" s="554"/>
      <c r="AH194" s="464"/>
      <c r="AI194" s="472"/>
      <c r="AJ194" s="469"/>
      <c r="AK194" s="470"/>
      <c r="AL194" s="450"/>
      <c r="AM194" s="451"/>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c r="A195" s="1229"/>
      <c r="B195" s="1226"/>
      <c r="C195" s="1226"/>
      <c r="D195" s="1226"/>
      <c r="E195" s="1226"/>
      <c r="F195" s="1226"/>
      <c r="G195" s="1238"/>
      <c r="H195" s="1238"/>
      <c r="I195" s="1238"/>
      <c r="J195" s="1238"/>
      <c r="K195" s="1238"/>
      <c r="L195" s="1241"/>
      <c r="M195" s="1296"/>
      <c r="N195" s="560" t="s">
        <v>170</v>
      </c>
      <c r="O195" s="152"/>
      <c r="P195" s="561" t="str">
        <f>IFERROR(VLOOKUP(K194,【参考】数式用!$A$5:$J$27,MATCH(O195,【参考】数式用!$B$4:$J$4,0)+1,0),"")</f>
        <v/>
      </c>
      <c r="Q195" s="152"/>
      <c r="R195" s="561" t="str">
        <f>IFERROR(VLOOKUP(K194,【参考】数式用!$A$5:$J$27,MATCH(Q195,【参考】数式用!$B$4:$J$4,0)+1,0),"")</f>
        <v/>
      </c>
      <c r="S195" s="173" t="s">
        <v>19</v>
      </c>
      <c r="T195" s="562">
        <v>6</v>
      </c>
      <c r="U195" s="174" t="s">
        <v>10</v>
      </c>
      <c r="V195" s="109">
        <v>4</v>
      </c>
      <c r="W195" s="174" t="s">
        <v>45</v>
      </c>
      <c r="X195" s="562">
        <v>6</v>
      </c>
      <c r="Y195" s="174" t="s">
        <v>10</v>
      </c>
      <c r="Z195" s="109">
        <v>5</v>
      </c>
      <c r="AA195" s="174" t="s">
        <v>13</v>
      </c>
      <c r="AB195" s="563" t="s">
        <v>24</v>
      </c>
      <c r="AC195" s="564">
        <f t="shared" si="208"/>
        <v>2</v>
      </c>
      <c r="AD195" s="174" t="s">
        <v>38</v>
      </c>
      <c r="AE195" s="565" t="str">
        <f>IFERROR(ROUNDDOWN(ROUND(L194*R195,0)*M194,0)*AC195,"")</f>
        <v/>
      </c>
      <c r="AF195" s="566" t="str">
        <f>IFERROR(ROUNDDOWN(ROUND(L194*(R195-P195),0)*M194,0)*AC195,"")</f>
        <v/>
      </c>
      <c r="AG195" s="567"/>
      <c r="AH195" s="452"/>
      <c r="AI195" s="453"/>
      <c r="AJ195" s="454"/>
      <c r="AK195" s="455"/>
      <c r="AL195" s="456"/>
      <c r="AM195" s="457"/>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c r="A196" s="1230"/>
      <c r="B196" s="1227"/>
      <c r="C196" s="1227"/>
      <c r="D196" s="1227"/>
      <c r="E196" s="1227"/>
      <c r="F196" s="1227"/>
      <c r="G196" s="1239"/>
      <c r="H196" s="1239"/>
      <c r="I196" s="1239"/>
      <c r="J196" s="1239"/>
      <c r="K196" s="1239"/>
      <c r="L196" s="1242"/>
      <c r="M196" s="1297"/>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8"/>
      <c r="AI196" s="459"/>
      <c r="AJ196" s="460"/>
      <c r="AK196" s="461"/>
      <c r="AL196" s="462"/>
      <c r="AM196" s="463"/>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2" t="s">
        <v>10</v>
      </c>
      <c r="V197" s="71">
        <v>4</v>
      </c>
      <c r="W197" s="202" t="s">
        <v>45</v>
      </c>
      <c r="X197" s="549">
        <v>6</v>
      </c>
      <c r="Y197" s="202" t="s">
        <v>10</v>
      </c>
      <c r="Z197" s="71">
        <v>5</v>
      </c>
      <c r="AA197" s="202" t="s">
        <v>13</v>
      </c>
      <c r="AB197" s="550" t="s">
        <v>24</v>
      </c>
      <c r="AC197" s="551">
        <f t="shared" si="208"/>
        <v>2</v>
      </c>
      <c r="AD197" s="202" t="s">
        <v>38</v>
      </c>
      <c r="AE197" s="552" t="str">
        <f>IFERROR(ROUNDDOWN(ROUND(L197*R197,0)*M197,0)*AC197,"")</f>
        <v/>
      </c>
      <c r="AF197" s="553" t="str">
        <f>IFERROR(ROUNDDOWN(ROUND(L197*(R197-P197),0)*M197,0)*AC197,"")</f>
        <v/>
      </c>
      <c r="AG197" s="554"/>
      <c r="AH197" s="464"/>
      <c r="AI197" s="472"/>
      <c r="AJ197" s="469"/>
      <c r="AK197" s="470"/>
      <c r="AL197" s="450"/>
      <c r="AM197" s="451"/>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c r="A198" s="1229"/>
      <c r="B198" s="1226"/>
      <c r="C198" s="1226"/>
      <c r="D198" s="1226"/>
      <c r="E198" s="1226"/>
      <c r="F198" s="1226"/>
      <c r="G198" s="1238"/>
      <c r="H198" s="1238"/>
      <c r="I198" s="1238"/>
      <c r="J198" s="1238"/>
      <c r="K198" s="1238"/>
      <c r="L198" s="1241"/>
      <c r="M198" s="1296"/>
      <c r="N198" s="560" t="s">
        <v>170</v>
      </c>
      <c r="O198" s="152"/>
      <c r="P198" s="561" t="str">
        <f>IFERROR(VLOOKUP(K197,【参考】数式用!$A$5:$J$27,MATCH(O198,【参考】数式用!$B$4:$J$4,0)+1,0),"")</f>
        <v/>
      </c>
      <c r="Q198" s="152"/>
      <c r="R198" s="561" t="str">
        <f>IFERROR(VLOOKUP(K197,【参考】数式用!$A$5:$J$27,MATCH(Q198,【参考】数式用!$B$4:$J$4,0)+1,0),"")</f>
        <v/>
      </c>
      <c r="S198" s="173" t="s">
        <v>19</v>
      </c>
      <c r="T198" s="562">
        <v>6</v>
      </c>
      <c r="U198" s="174" t="s">
        <v>10</v>
      </c>
      <c r="V198" s="109">
        <v>4</v>
      </c>
      <c r="W198" s="174" t="s">
        <v>45</v>
      </c>
      <c r="X198" s="562">
        <v>6</v>
      </c>
      <c r="Y198" s="174" t="s">
        <v>10</v>
      </c>
      <c r="Z198" s="109">
        <v>5</v>
      </c>
      <c r="AA198" s="174" t="s">
        <v>13</v>
      </c>
      <c r="AB198" s="563" t="s">
        <v>24</v>
      </c>
      <c r="AC198" s="564">
        <f t="shared" si="208"/>
        <v>2</v>
      </c>
      <c r="AD198" s="174" t="s">
        <v>38</v>
      </c>
      <c r="AE198" s="565" t="str">
        <f>IFERROR(ROUNDDOWN(ROUND(L197*R198,0)*M197,0)*AC198,"")</f>
        <v/>
      </c>
      <c r="AF198" s="566" t="str">
        <f>IFERROR(ROUNDDOWN(ROUND(L197*(R198-P198),0)*M197,0)*AC198,"")</f>
        <v/>
      </c>
      <c r="AG198" s="567"/>
      <c r="AH198" s="452"/>
      <c r="AI198" s="453"/>
      <c r="AJ198" s="454"/>
      <c r="AK198" s="455"/>
      <c r="AL198" s="456"/>
      <c r="AM198" s="457"/>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c r="A199" s="1230"/>
      <c r="B199" s="1227"/>
      <c r="C199" s="1227"/>
      <c r="D199" s="1227"/>
      <c r="E199" s="1227"/>
      <c r="F199" s="1227"/>
      <c r="G199" s="1239"/>
      <c r="H199" s="1239"/>
      <c r="I199" s="1239"/>
      <c r="J199" s="1239"/>
      <c r="K199" s="1239"/>
      <c r="L199" s="1242"/>
      <c r="M199" s="1297"/>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8"/>
      <c r="AI199" s="459"/>
      <c r="AJ199" s="460"/>
      <c r="AK199" s="461"/>
      <c r="AL199" s="462"/>
      <c r="AM199" s="463"/>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2" t="s">
        <v>10</v>
      </c>
      <c r="V200" s="71">
        <v>4</v>
      </c>
      <c r="W200" s="202" t="s">
        <v>45</v>
      </c>
      <c r="X200" s="549">
        <v>6</v>
      </c>
      <c r="Y200" s="202" t="s">
        <v>10</v>
      </c>
      <c r="Z200" s="71">
        <v>5</v>
      </c>
      <c r="AA200" s="202" t="s">
        <v>13</v>
      </c>
      <c r="AB200" s="550" t="s">
        <v>24</v>
      </c>
      <c r="AC200" s="551">
        <f t="shared" si="208"/>
        <v>2</v>
      </c>
      <c r="AD200" s="202" t="s">
        <v>38</v>
      </c>
      <c r="AE200" s="552" t="str">
        <f>IFERROR(ROUNDDOWN(ROUND(L200*R200,0)*M200,0)*AC200,"")</f>
        <v/>
      </c>
      <c r="AF200" s="553" t="str">
        <f>IFERROR(ROUNDDOWN(ROUND(L200*(R200-P200),0)*M200,0)*AC200,"")</f>
        <v/>
      </c>
      <c r="AG200" s="554"/>
      <c r="AH200" s="464"/>
      <c r="AI200" s="472"/>
      <c r="AJ200" s="469"/>
      <c r="AK200" s="470"/>
      <c r="AL200" s="450"/>
      <c r="AM200" s="451"/>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c r="A201" s="1229"/>
      <c r="B201" s="1226"/>
      <c r="C201" s="1226"/>
      <c r="D201" s="1226"/>
      <c r="E201" s="1226"/>
      <c r="F201" s="1226"/>
      <c r="G201" s="1238"/>
      <c r="H201" s="1238"/>
      <c r="I201" s="1238"/>
      <c r="J201" s="1238"/>
      <c r="K201" s="1238"/>
      <c r="L201" s="1241"/>
      <c r="M201" s="1296"/>
      <c r="N201" s="560" t="s">
        <v>170</v>
      </c>
      <c r="O201" s="152"/>
      <c r="P201" s="561" t="str">
        <f>IFERROR(VLOOKUP(K200,【参考】数式用!$A$5:$J$27,MATCH(O201,【参考】数式用!$B$4:$J$4,0)+1,0),"")</f>
        <v/>
      </c>
      <c r="Q201" s="152"/>
      <c r="R201" s="561" t="str">
        <f>IFERROR(VLOOKUP(K200,【参考】数式用!$A$5:$J$27,MATCH(Q201,【参考】数式用!$B$4:$J$4,0)+1,0),"")</f>
        <v/>
      </c>
      <c r="S201" s="173" t="s">
        <v>19</v>
      </c>
      <c r="T201" s="562">
        <v>6</v>
      </c>
      <c r="U201" s="174" t="s">
        <v>10</v>
      </c>
      <c r="V201" s="109">
        <v>4</v>
      </c>
      <c r="W201" s="174" t="s">
        <v>45</v>
      </c>
      <c r="X201" s="562">
        <v>6</v>
      </c>
      <c r="Y201" s="174" t="s">
        <v>10</v>
      </c>
      <c r="Z201" s="109">
        <v>5</v>
      </c>
      <c r="AA201" s="174" t="s">
        <v>13</v>
      </c>
      <c r="AB201" s="563" t="s">
        <v>24</v>
      </c>
      <c r="AC201" s="564">
        <f t="shared" si="208"/>
        <v>2</v>
      </c>
      <c r="AD201" s="174" t="s">
        <v>38</v>
      </c>
      <c r="AE201" s="565" t="str">
        <f>IFERROR(ROUNDDOWN(ROUND(L200*R201,0)*M200,0)*AC201,"")</f>
        <v/>
      </c>
      <c r="AF201" s="566" t="str">
        <f>IFERROR(ROUNDDOWN(ROUND(L200*(R201-P201),0)*M200,0)*AC201,"")</f>
        <v/>
      </c>
      <c r="AG201" s="567"/>
      <c r="AH201" s="452"/>
      <c r="AI201" s="453"/>
      <c r="AJ201" s="454"/>
      <c r="AK201" s="455"/>
      <c r="AL201" s="456"/>
      <c r="AM201" s="457"/>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c r="A202" s="1230"/>
      <c r="B202" s="1227"/>
      <c r="C202" s="1227"/>
      <c r="D202" s="1227"/>
      <c r="E202" s="1227"/>
      <c r="F202" s="1227"/>
      <c r="G202" s="1239"/>
      <c r="H202" s="1239"/>
      <c r="I202" s="1239"/>
      <c r="J202" s="1239"/>
      <c r="K202" s="1239"/>
      <c r="L202" s="1242"/>
      <c r="M202" s="1297"/>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8"/>
      <c r="AI202" s="459"/>
      <c r="AJ202" s="460"/>
      <c r="AK202" s="461"/>
      <c r="AL202" s="462"/>
      <c r="AM202" s="463"/>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2" t="s">
        <v>10</v>
      </c>
      <c r="V203" s="71">
        <v>4</v>
      </c>
      <c r="W203" s="202" t="s">
        <v>45</v>
      </c>
      <c r="X203" s="549">
        <v>6</v>
      </c>
      <c r="Y203" s="202" t="s">
        <v>10</v>
      </c>
      <c r="Z203" s="71">
        <v>5</v>
      </c>
      <c r="AA203" s="202" t="s">
        <v>13</v>
      </c>
      <c r="AB203" s="550" t="s">
        <v>24</v>
      </c>
      <c r="AC203" s="551">
        <f t="shared" si="208"/>
        <v>2</v>
      </c>
      <c r="AD203" s="202" t="s">
        <v>38</v>
      </c>
      <c r="AE203" s="552" t="str">
        <f>IFERROR(ROUNDDOWN(ROUND(L203*R203,0)*M203,0)*AC203,"")</f>
        <v/>
      </c>
      <c r="AF203" s="553" t="str">
        <f>IFERROR(ROUNDDOWN(ROUND(L203*(R203-P203),0)*M203,0)*AC203,"")</f>
        <v/>
      </c>
      <c r="AG203" s="554"/>
      <c r="AH203" s="464"/>
      <c r="AI203" s="472"/>
      <c r="AJ203" s="469"/>
      <c r="AK203" s="470"/>
      <c r="AL203" s="450"/>
      <c r="AM203" s="451"/>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c r="A204" s="1229"/>
      <c r="B204" s="1226"/>
      <c r="C204" s="1226"/>
      <c r="D204" s="1226"/>
      <c r="E204" s="1226"/>
      <c r="F204" s="1226"/>
      <c r="G204" s="1238"/>
      <c r="H204" s="1238"/>
      <c r="I204" s="1238"/>
      <c r="J204" s="1238"/>
      <c r="K204" s="1238"/>
      <c r="L204" s="1241"/>
      <c r="M204" s="1296"/>
      <c r="N204" s="560" t="s">
        <v>170</v>
      </c>
      <c r="O204" s="152"/>
      <c r="P204" s="561" t="str">
        <f>IFERROR(VLOOKUP(K203,【参考】数式用!$A$5:$J$27,MATCH(O204,【参考】数式用!$B$4:$J$4,0)+1,0),"")</f>
        <v/>
      </c>
      <c r="Q204" s="152"/>
      <c r="R204" s="561" t="str">
        <f>IFERROR(VLOOKUP(K203,【参考】数式用!$A$5:$J$27,MATCH(Q204,【参考】数式用!$B$4:$J$4,0)+1,0),"")</f>
        <v/>
      </c>
      <c r="S204" s="173" t="s">
        <v>19</v>
      </c>
      <c r="T204" s="562">
        <v>6</v>
      </c>
      <c r="U204" s="174" t="s">
        <v>10</v>
      </c>
      <c r="V204" s="109">
        <v>4</v>
      </c>
      <c r="W204" s="174" t="s">
        <v>45</v>
      </c>
      <c r="X204" s="562">
        <v>6</v>
      </c>
      <c r="Y204" s="174" t="s">
        <v>10</v>
      </c>
      <c r="Z204" s="109">
        <v>5</v>
      </c>
      <c r="AA204" s="174" t="s">
        <v>13</v>
      </c>
      <c r="AB204" s="563" t="s">
        <v>24</v>
      </c>
      <c r="AC204" s="564">
        <f t="shared" si="208"/>
        <v>2</v>
      </c>
      <c r="AD204" s="174" t="s">
        <v>38</v>
      </c>
      <c r="AE204" s="565" t="str">
        <f>IFERROR(ROUNDDOWN(ROUND(L203*R204,0)*M203,0)*AC204,"")</f>
        <v/>
      </c>
      <c r="AF204" s="566" t="str">
        <f>IFERROR(ROUNDDOWN(ROUND(L203*(R204-P204),0)*M203,0)*AC204,"")</f>
        <v/>
      </c>
      <c r="AG204" s="567"/>
      <c r="AH204" s="452"/>
      <c r="AI204" s="453"/>
      <c r="AJ204" s="454"/>
      <c r="AK204" s="455"/>
      <c r="AL204" s="456"/>
      <c r="AM204" s="457"/>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c r="A205" s="1230"/>
      <c r="B205" s="1227"/>
      <c r="C205" s="1227"/>
      <c r="D205" s="1227"/>
      <c r="E205" s="1227"/>
      <c r="F205" s="1227"/>
      <c r="G205" s="1239"/>
      <c r="H205" s="1239"/>
      <c r="I205" s="1239"/>
      <c r="J205" s="1239"/>
      <c r="K205" s="1239"/>
      <c r="L205" s="1242"/>
      <c r="M205" s="1297"/>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8"/>
      <c r="AI205" s="459"/>
      <c r="AJ205" s="460"/>
      <c r="AK205" s="461"/>
      <c r="AL205" s="462"/>
      <c r="AM205" s="463"/>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2" t="s">
        <v>10</v>
      </c>
      <c r="V206" s="71">
        <v>4</v>
      </c>
      <c r="W206" s="202" t="s">
        <v>45</v>
      </c>
      <c r="X206" s="549">
        <v>6</v>
      </c>
      <c r="Y206" s="202" t="s">
        <v>10</v>
      </c>
      <c r="Z206" s="71">
        <v>5</v>
      </c>
      <c r="AA206" s="202" t="s">
        <v>13</v>
      </c>
      <c r="AB206" s="550" t="s">
        <v>24</v>
      </c>
      <c r="AC206" s="551">
        <f t="shared" si="208"/>
        <v>2</v>
      </c>
      <c r="AD206" s="202" t="s">
        <v>38</v>
      </c>
      <c r="AE206" s="552" t="str">
        <f>IFERROR(ROUNDDOWN(ROUND(L206*R206,0)*M206,0)*AC206,"")</f>
        <v/>
      </c>
      <c r="AF206" s="553" t="str">
        <f>IFERROR(ROUNDDOWN(ROUND(L206*(R206-P206),0)*M206,0)*AC206,"")</f>
        <v/>
      </c>
      <c r="AG206" s="554"/>
      <c r="AH206" s="464"/>
      <c r="AI206" s="472"/>
      <c r="AJ206" s="469"/>
      <c r="AK206" s="470"/>
      <c r="AL206" s="450"/>
      <c r="AM206" s="451"/>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c r="A207" s="1229"/>
      <c r="B207" s="1226"/>
      <c r="C207" s="1226"/>
      <c r="D207" s="1226"/>
      <c r="E207" s="1226"/>
      <c r="F207" s="1226"/>
      <c r="G207" s="1238"/>
      <c r="H207" s="1238"/>
      <c r="I207" s="1238"/>
      <c r="J207" s="1238"/>
      <c r="K207" s="1238"/>
      <c r="L207" s="1241"/>
      <c r="M207" s="1296"/>
      <c r="N207" s="560" t="s">
        <v>170</v>
      </c>
      <c r="O207" s="152"/>
      <c r="P207" s="561" t="str">
        <f>IFERROR(VLOOKUP(K206,【参考】数式用!$A$5:$J$27,MATCH(O207,【参考】数式用!$B$4:$J$4,0)+1,0),"")</f>
        <v/>
      </c>
      <c r="Q207" s="152"/>
      <c r="R207" s="561" t="str">
        <f>IFERROR(VLOOKUP(K206,【参考】数式用!$A$5:$J$27,MATCH(Q207,【参考】数式用!$B$4:$J$4,0)+1,0),"")</f>
        <v/>
      </c>
      <c r="S207" s="173" t="s">
        <v>19</v>
      </c>
      <c r="T207" s="562">
        <v>6</v>
      </c>
      <c r="U207" s="174" t="s">
        <v>10</v>
      </c>
      <c r="V207" s="109">
        <v>4</v>
      </c>
      <c r="W207" s="174" t="s">
        <v>45</v>
      </c>
      <c r="X207" s="562">
        <v>6</v>
      </c>
      <c r="Y207" s="174" t="s">
        <v>10</v>
      </c>
      <c r="Z207" s="109">
        <v>5</v>
      </c>
      <c r="AA207" s="174" t="s">
        <v>13</v>
      </c>
      <c r="AB207" s="563" t="s">
        <v>24</v>
      </c>
      <c r="AC207" s="564">
        <f t="shared" si="208"/>
        <v>2</v>
      </c>
      <c r="AD207" s="174" t="s">
        <v>38</v>
      </c>
      <c r="AE207" s="565" t="str">
        <f>IFERROR(ROUNDDOWN(ROUND(L206*R207,0)*M206,0)*AC207,"")</f>
        <v/>
      </c>
      <c r="AF207" s="566" t="str">
        <f>IFERROR(ROUNDDOWN(ROUND(L206*(R207-P207),0)*M206,0)*AC207,"")</f>
        <v/>
      </c>
      <c r="AG207" s="567"/>
      <c r="AH207" s="452"/>
      <c r="AI207" s="453"/>
      <c r="AJ207" s="454"/>
      <c r="AK207" s="455"/>
      <c r="AL207" s="456"/>
      <c r="AM207" s="457"/>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c r="A208" s="1230"/>
      <c r="B208" s="1227"/>
      <c r="C208" s="1227"/>
      <c r="D208" s="1227"/>
      <c r="E208" s="1227"/>
      <c r="F208" s="1227"/>
      <c r="G208" s="1239"/>
      <c r="H208" s="1239"/>
      <c r="I208" s="1239"/>
      <c r="J208" s="1239"/>
      <c r="K208" s="1239"/>
      <c r="L208" s="1242"/>
      <c r="M208" s="1297"/>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8"/>
      <c r="AI208" s="459"/>
      <c r="AJ208" s="460"/>
      <c r="AK208" s="461"/>
      <c r="AL208" s="462"/>
      <c r="AM208" s="463"/>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2" t="s">
        <v>10</v>
      </c>
      <c r="V209" s="71">
        <v>4</v>
      </c>
      <c r="W209" s="202" t="s">
        <v>45</v>
      </c>
      <c r="X209" s="549">
        <v>6</v>
      </c>
      <c r="Y209" s="202" t="s">
        <v>10</v>
      </c>
      <c r="Z209" s="71">
        <v>5</v>
      </c>
      <c r="AA209" s="202" t="s">
        <v>13</v>
      </c>
      <c r="AB209" s="550" t="s">
        <v>24</v>
      </c>
      <c r="AC209" s="551">
        <f t="shared" si="208"/>
        <v>2</v>
      </c>
      <c r="AD209" s="202" t="s">
        <v>38</v>
      </c>
      <c r="AE209" s="552" t="str">
        <f>IFERROR(ROUNDDOWN(ROUND(L209*R209,0)*M209,0)*AC209,"")</f>
        <v/>
      </c>
      <c r="AF209" s="553" t="str">
        <f>IFERROR(ROUNDDOWN(ROUND(L209*(R209-P209),0)*M209,0)*AC209,"")</f>
        <v/>
      </c>
      <c r="AG209" s="554"/>
      <c r="AH209" s="464"/>
      <c r="AI209" s="472"/>
      <c r="AJ209" s="469"/>
      <c r="AK209" s="470"/>
      <c r="AL209" s="450"/>
      <c r="AM209" s="451"/>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c r="A210" s="1229"/>
      <c r="B210" s="1226"/>
      <c r="C210" s="1226"/>
      <c r="D210" s="1226"/>
      <c r="E210" s="1226"/>
      <c r="F210" s="1226"/>
      <c r="G210" s="1238"/>
      <c r="H210" s="1238"/>
      <c r="I210" s="1238"/>
      <c r="J210" s="1238"/>
      <c r="K210" s="1238"/>
      <c r="L210" s="1241"/>
      <c r="M210" s="1296"/>
      <c r="N210" s="560" t="s">
        <v>170</v>
      </c>
      <c r="O210" s="152"/>
      <c r="P210" s="561" t="str">
        <f>IFERROR(VLOOKUP(K209,【参考】数式用!$A$5:$J$27,MATCH(O210,【参考】数式用!$B$4:$J$4,0)+1,0),"")</f>
        <v/>
      </c>
      <c r="Q210" s="152"/>
      <c r="R210" s="561" t="str">
        <f>IFERROR(VLOOKUP(K209,【参考】数式用!$A$5:$J$27,MATCH(Q210,【参考】数式用!$B$4:$J$4,0)+1,0),"")</f>
        <v/>
      </c>
      <c r="S210" s="173" t="s">
        <v>19</v>
      </c>
      <c r="T210" s="562">
        <v>6</v>
      </c>
      <c r="U210" s="174" t="s">
        <v>10</v>
      </c>
      <c r="V210" s="109">
        <v>4</v>
      </c>
      <c r="W210" s="174" t="s">
        <v>45</v>
      </c>
      <c r="X210" s="562">
        <v>6</v>
      </c>
      <c r="Y210" s="174" t="s">
        <v>10</v>
      </c>
      <c r="Z210" s="109">
        <v>5</v>
      </c>
      <c r="AA210" s="174" t="s">
        <v>13</v>
      </c>
      <c r="AB210" s="563" t="s">
        <v>24</v>
      </c>
      <c r="AC210" s="564">
        <f t="shared" si="208"/>
        <v>2</v>
      </c>
      <c r="AD210" s="174" t="s">
        <v>38</v>
      </c>
      <c r="AE210" s="565" t="str">
        <f>IFERROR(ROUNDDOWN(ROUND(L209*R210,0)*M209,0)*AC210,"")</f>
        <v/>
      </c>
      <c r="AF210" s="566" t="str">
        <f>IFERROR(ROUNDDOWN(ROUND(L209*(R210-P210),0)*M209,0)*AC210,"")</f>
        <v/>
      </c>
      <c r="AG210" s="567"/>
      <c r="AH210" s="452"/>
      <c r="AI210" s="453"/>
      <c r="AJ210" s="454"/>
      <c r="AK210" s="455"/>
      <c r="AL210" s="456"/>
      <c r="AM210" s="457"/>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c r="A211" s="1230"/>
      <c r="B211" s="1227"/>
      <c r="C211" s="1227"/>
      <c r="D211" s="1227"/>
      <c r="E211" s="1227"/>
      <c r="F211" s="1227"/>
      <c r="G211" s="1239"/>
      <c r="H211" s="1239"/>
      <c r="I211" s="1239"/>
      <c r="J211" s="1239"/>
      <c r="K211" s="1239"/>
      <c r="L211" s="1242"/>
      <c r="M211" s="1297"/>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8"/>
      <c r="AI211" s="459"/>
      <c r="AJ211" s="460"/>
      <c r="AK211" s="461"/>
      <c r="AL211" s="462"/>
      <c r="AM211" s="463"/>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2" t="s">
        <v>10</v>
      </c>
      <c r="V212" s="71">
        <v>4</v>
      </c>
      <c r="W212" s="202" t="s">
        <v>45</v>
      </c>
      <c r="X212" s="549">
        <v>6</v>
      </c>
      <c r="Y212" s="202" t="s">
        <v>10</v>
      </c>
      <c r="Z212" s="71">
        <v>5</v>
      </c>
      <c r="AA212" s="202" t="s">
        <v>13</v>
      </c>
      <c r="AB212" s="550" t="s">
        <v>24</v>
      </c>
      <c r="AC212" s="551">
        <f t="shared" si="208"/>
        <v>2</v>
      </c>
      <c r="AD212" s="202" t="s">
        <v>38</v>
      </c>
      <c r="AE212" s="552" t="str">
        <f>IFERROR(ROUNDDOWN(ROUND(L212*R212,0)*M212,0)*AC212,"")</f>
        <v/>
      </c>
      <c r="AF212" s="553" t="str">
        <f>IFERROR(ROUNDDOWN(ROUND(L212*(R212-P212),0)*M212,0)*AC212,"")</f>
        <v/>
      </c>
      <c r="AG212" s="554"/>
      <c r="AH212" s="464"/>
      <c r="AI212" s="472"/>
      <c r="AJ212" s="469"/>
      <c r="AK212" s="470"/>
      <c r="AL212" s="450"/>
      <c r="AM212" s="451"/>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c r="A213" s="1229"/>
      <c r="B213" s="1226"/>
      <c r="C213" s="1226"/>
      <c r="D213" s="1226"/>
      <c r="E213" s="1226"/>
      <c r="F213" s="1226"/>
      <c r="G213" s="1238"/>
      <c r="H213" s="1238"/>
      <c r="I213" s="1238"/>
      <c r="J213" s="1238"/>
      <c r="K213" s="1238"/>
      <c r="L213" s="1241"/>
      <c r="M213" s="1296"/>
      <c r="N213" s="560" t="s">
        <v>170</v>
      </c>
      <c r="O213" s="152"/>
      <c r="P213" s="561" t="str">
        <f>IFERROR(VLOOKUP(K212,【参考】数式用!$A$5:$J$27,MATCH(O213,【参考】数式用!$B$4:$J$4,0)+1,0),"")</f>
        <v/>
      </c>
      <c r="Q213" s="152"/>
      <c r="R213" s="561" t="str">
        <f>IFERROR(VLOOKUP(K212,【参考】数式用!$A$5:$J$27,MATCH(Q213,【参考】数式用!$B$4:$J$4,0)+1,0),"")</f>
        <v/>
      </c>
      <c r="S213" s="173" t="s">
        <v>19</v>
      </c>
      <c r="T213" s="562">
        <v>6</v>
      </c>
      <c r="U213" s="174" t="s">
        <v>10</v>
      </c>
      <c r="V213" s="109">
        <v>4</v>
      </c>
      <c r="W213" s="174" t="s">
        <v>45</v>
      </c>
      <c r="X213" s="562">
        <v>6</v>
      </c>
      <c r="Y213" s="174" t="s">
        <v>10</v>
      </c>
      <c r="Z213" s="109">
        <v>5</v>
      </c>
      <c r="AA213" s="174" t="s">
        <v>13</v>
      </c>
      <c r="AB213" s="563" t="s">
        <v>24</v>
      </c>
      <c r="AC213" s="564">
        <f t="shared" si="208"/>
        <v>2</v>
      </c>
      <c r="AD213" s="174" t="s">
        <v>38</v>
      </c>
      <c r="AE213" s="565" t="str">
        <f>IFERROR(ROUNDDOWN(ROUND(L212*R213,0)*M212,0)*AC213,"")</f>
        <v/>
      </c>
      <c r="AF213" s="566" t="str">
        <f>IFERROR(ROUNDDOWN(ROUND(L212*(R213-P213),0)*M212,0)*AC213,"")</f>
        <v/>
      </c>
      <c r="AG213" s="567"/>
      <c r="AH213" s="452"/>
      <c r="AI213" s="453"/>
      <c r="AJ213" s="454"/>
      <c r="AK213" s="455"/>
      <c r="AL213" s="456"/>
      <c r="AM213" s="457"/>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c r="A214" s="1230"/>
      <c r="B214" s="1227"/>
      <c r="C214" s="1227"/>
      <c r="D214" s="1227"/>
      <c r="E214" s="1227"/>
      <c r="F214" s="1227"/>
      <c r="G214" s="1239"/>
      <c r="H214" s="1239"/>
      <c r="I214" s="1239"/>
      <c r="J214" s="1239"/>
      <c r="K214" s="1239"/>
      <c r="L214" s="1242"/>
      <c r="M214" s="1297"/>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8"/>
      <c r="AI214" s="459"/>
      <c r="AJ214" s="460"/>
      <c r="AK214" s="461"/>
      <c r="AL214" s="462"/>
      <c r="AM214" s="463"/>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2" t="s">
        <v>10</v>
      </c>
      <c r="V215" s="71">
        <v>4</v>
      </c>
      <c r="W215" s="202" t="s">
        <v>45</v>
      </c>
      <c r="X215" s="549">
        <v>6</v>
      </c>
      <c r="Y215" s="202" t="s">
        <v>10</v>
      </c>
      <c r="Z215" s="71">
        <v>5</v>
      </c>
      <c r="AA215" s="202" t="s">
        <v>13</v>
      </c>
      <c r="AB215" s="550" t="s">
        <v>24</v>
      </c>
      <c r="AC215" s="551">
        <f t="shared" si="208"/>
        <v>2</v>
      </c>
      <c r="AD215" s="202" t="s">
        <v>38</v>
      </c>
      <c r="AE215" s="552" t="str">
        <f>IFERROR(ROUNDDOWN(ROUND(L215*R215,0)*M215,0)*AC215,"")</f>
        <v/>
      </c>
      <c r="AF215" s="553" t="str">
        <f>IFERROR(ROUNDDOWN(ROUND(L215*(R215-P215),0)*M215,0)*AC215,"")</f>
        <v/>
      </c>
      <c r="AG215" s="554"/>
      <c r="AH215" s="464"/>
      <c r="AI215" s="472"/>
      <c r="AJ215" s="469"/>
      <c r="AK215" s="470"/>
      <c r="AL215" s="450"/>
      <c r="AM215" s="451"/>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c r="A216" s="1229"/>
      <c r="B216" s="1226"/>
      <c r="C216" s="1226"/>
      <c r="D216" s="1226"/>
      <c r="E216" s="1226"/>
      <c r="F216" s="1226"/>
      <c r="G216" s="1238"/>
      <c r="H216" s="1238"/>
      <c r="I216" s="1238"/>
      <c r="J216" s="1238"/>
      <c r="K216" s="1238"/>
      <c r="L216" s="1241"/>
      <c r="M216" s="1296"/>
      <c r="N216" s="560" t="s">
        <v>170</v>
      </c>
      <c r="O216" s="152"/>
      <c r="P216" s="561" t="str">
        <f>IFERROR(VLOOKUP(K215,【参考】数式用!$A$5:$J$27,MATCH(O216,【参考】数式用!$B$4:$J$4,0)+1,0),"")</f>
        <v/>
      </c>
      <c r="Q216" s="152"/>
      <c r="R216" s="561" t="str">
        <f>IFERROR(VLOOKUP(K215,【参考】数式用!$A$5:$J$27,MATCH(Q216,【参考】数式用!$B$4:$J$4,0)+1,0),"")</f>
        <v/>
      </c>
      <c r="S216" s="173" t="s">
        <v>19</v>
      </c>
      <c r="T216" s="562">
        <v>6</v>
      </c>
      <c r="U216" s="174" t="s">
        <v>10</v>
      </c>
      <c r="V216" s="109">
        <v>4</v>
      </c>
      <c r="W216" s="174" t="s">
        <v>45</v>
      </c>
      <c r="X216" s="562">
        <v>6</v>
      </c>
      <c r="Y216" s="174" t="s">
        <v>10</v>
      </c>
      <c r="Z216" s="109">
        <v>5</v>
      </c>
      <c r="AA216" s="174" t="s">
        <v>13</v>
      </c>
      <c r="AB216" s="563" t="s">
        <v>24</v>
      </c>
      <c r="AC216" s="564">
        <f t="shared" si="208"/>
        <v>2</v>
      </c>
      <c r="AD216" s="174" t="s">
        <v>38</v>
      </c>
      <c r="AE216" s="565" t="str">
        <f>IFERROR(ROUNDDOWN(ROUND(L215*R216,0)*M215,0)*AC216,"")</f>
        <v/>
      </c>
      <c r="AF216" s="566" t="str">
        <f>IFERROR(ROUNDDOWN(ROUND(L215*(R216-P216),0)*M215,0)*AC216,"")</f>
        <v/>
      </c>
      <c r="AG216" s="567"/>
      <c r="AH216" s="452"/>
      <c r="AI216" s="453"/>
      <c r="AJ216" s="454"/>
      <c r="AK216" s="455"/>
      <c r="AL216" s="456"/>
      <c r="AM216" s="457"/>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c r="A217" s="1230"/>
      <c r="B217" s="1227"/>
      <c r="C217" s="1227"/>
      <c r="D217" s="1227"/>
      <c r="E217" s="1227"/>
      <c r="F217" s="1227"/>
      <c r="G217" s="1239"/>
      <c r="H217" s="1239"/>
      <c r="I217" s="1239"/>
      <c r="J217" s="1239"/>
      <c r="K217" s="1239"/>
      <c r="L217" s="1242"/>
      <c r="M217" s="1297"/>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8"/>
      <c r="AI217" s="459"/>
      <c r="AJ217" s="460"/>
      <c r="AK217" s="461"/>
      <c r="AL217" s="462"/>
      <c r="AM217" s="463"/>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2" t="s">
        <v>10</v>
      </c>
      <c r="V218" s="71">
        <v>4</v>
      </c>
      <c r="W218" s="202" t="s">
        <v>45</v>
      </c>
      <c r="X218" s="549">
        <v>6</v>
      </c>
      <c r="Y218" s="202" t="s">
        <v>10</v>
      </c>
      <c r="Z218" s="71">
        <v>5</v>
      </c>
      <c r="AA218" s="202" t="s">
        <v>13</v>
      </c>
      <c r="AB218" s="550" t="s">
        <v>24</v>
      </c>
      <c r="AC218" s="551">
        <f t="shared" si="208"/>
        <v>2</v>
      </c>
      <c r="AD218" s="202" t="s">
        <v>38</v>
      </c>
      <c r="AE218" s="552" t="str">
        <f>IFERROR(ROUNDDOWN(ROUND(L218*R218,0)*M218,0)*AC218,"")</f>
        <v/>
      </c>
      <c r="AF218" s="553" t="str">
        <f>IFERROR(ROUNDDOWN(ROUND(L218*(R218-P218),0)*M218,0)*AC218,"")</f>
        <v/>
      </c>
      <c r="AG218" s="554"/>
      <c r="AH218" s="464"/>
      <c r="AI218" s="472"/>
      <c r="AJ218" s="469"/>
      <c r="AK218" s="470"/>
      <c r="AL218" s="450"/>
      <c r="AM218" s="451"/>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c r="A219" s="1229"/>
      <c r="B219" s="1226"/>
      <c r="C219" s="1226"/>
      <c r="D219" s="1226"/>
      <c r="E219" s="1226"/>
      <c r="F219" s="1226"/>
      <c r="G219" s="1238"/>
      <c r="H219" s="1238"/>
      <c r="I219" s="1238"/>
      <c r="J219" s="1238"/>
      <c r="K219" s="1238"/>
      <c r="L219" s="1241"/>
      <c r="M219" s="1296"/>
      <c r="N219" s="560" t="s">
        <v>170</v>
      </c>
      <c r="O219" s="152"/>
      <c r="P219" s="561" t="str">
        <f>IFERROR(VLOOKUP(K218,【参考】数式用!$A$5:$J$27,MATCH(O219,【参考】数式用!$B$4:$J$4,0)+1,0),"")</f>
        <v/>
      </c>
      <c r="Q219" s="152"/>
      <c r="R219" s="561" t="str">
        <f>IFERROR(VLOOKUP(K218,【参考】数式用!$A$5:$J$27,MATCH(Q219,【参考】数式用!$B$4:$J$4,0)+1,0),"")</f>
        <v/>
      </c>
      <c r="S219" s="173" t="s">
        <v>19</v>
      </c>
      <c r="T219" s="562">
        <v>6</v>
      </c>
      <c r="U219" s="174" t="s">
        <v>10</v>
      </c>
      <c r="V219" s="109">
        <v>4</v>
      </c>
      <c r="W219" s="174" t="s">
        <v>45</v>
      </c>
      <c r="X219" s="562">
        <v>6</v>
      </c>
      <c r="Y219" s="174" t="s">
        <v>10</v>
      </c>
      <c r="Z219" s="109">
        <v>5</v>
      </c>
      <c r="AA219" s="174" t="s">
        <v>13</v>
      </c>
      <c r="AB219" s="563" t="s">
        <v>24</v>
      </c>
      <c r="AC219" s="564">
        <f t="shared" si="208"/>
        <v>2</v>
      </c>
      <c r="AD219" s="174" t="s">
        <v>38</v>
      </c>
      <c r="AE219" s="565" t="str">
        <f>IFERROR(ROUNDDOWN(ROUND(L218*R219,0)*M218,0)*AC219,"")</f>
        <v/>
      </c>
      <c r="AF219" s="566" t="str">
        <f>IFERROR(ROUNDDOWN(ROUND(L218*(R219-P219),0)*M218,0)*AC219,"")</f>
        <v/>
      </c>
      <c r="AG219" s="567"/>
      <c r="AH219" s="452"/>
      <c r="AI219" s="453"/>
      <c r="AJ219" s="454"/>
      <c r="AK219" s="455"/>
      <c r="AL219" s="456"/>
      <c r="AM219" s="457"/>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c r="A220" s="1230"/>
      <c r="B220" s="1227"/>
      <c r="C220" s="1227"/>
      <c r="D220" s="1227"/>
      <c r="E220" s="1227"/>
      <c r="F220" s="1227"/>
      <c r="G220" s="1239"/>
      <c r="H220" s="1239"/>
      <c r="I220" s="1239"/>
      <c r="J220" s="1239"/>
      <c r="K220" s="1239"/>
      <c r="L220" s="1242"/>
      <c r="M220" s="1297"/>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8"/>
      <c r="AI220" s="459"/>
      <c r="AJ220" s="460"/>
      <c r="AK220" s="461"/>
      <c r="AL220" s="462"/>
      <c r="AM220" s="463"/>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2" t="s">
        <v>10</v>
      </c>
      <c r="V221" s="71">
        <v>4</v>
      </c>
      <c r="W221" s="202" t="s">
        <v>45</v>
      </c>
      <c r="X221" s="549">
        <v>6</v>
      </c>
      <c r="Y221" s="202" t="s">
        <v>10</v>
      </c>
      <c r="Z221" s="71">
        <v>5</v>
      </c>
      <c r="AA221" s="202" t="s">
        <v>13</v>
      </c>
      <c r="AB221" s="550" t="s">
        <v>24</v>
      </c>
      <c r="AC221" s="551">
        <f t="shared" si="208"/>
        <v>2</v>
      </c>
      <c r="AD221" s="202" t="s">
        <v>38</v>
      </c>
      <c r="AE221" s="552" t="str">
        <f>IFERROR(ROUNDDOWN(ROUND(L221*R221,0)*M221,0)*AC221,"")</f>
        <v/>
      </c>
      <c r="AF221" s="553" t="str">
        <f>IFERROR(ROUNDDOWN(ROUND(L221*(R221-P221),0)*M221,0)*AC221,"")</f>
        <v/>
      </c>
      <c r="AG221" s="554"/>
      <c r="AH221" s="464"/>
      <c r="AI221" s="472"/>
      <c r="AJ221" s="469"/>
      <c r="AK221" s="470"/>
      <c r="AL221" s="450"/>
      <c r="AM221" s="451"/>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c r="A222" s="1229"/>
      <c r="B222" s="1226"/>
      <c r="C222" s="1226"/>
      <c r="D222" s="1226"/>
      <c r="E222" s="1226"/>
      <c r="F222" s="1226"/>
      <c r="G222" s="1238"/>
      <c r="H222" s="1238"/>
      <c r="I222" s="1238"/>
      <c r="J222" s="1238"/>
      <c r="K222" s="1238"/>
      <c r="L222" s="1241"/>
      <c r="M222" s="1296"/>
      <c r="N222" s="560" t="s">
        <v>170</v>
      </c>
      <c r="O222" s="152"/>
      <c r="P222" s="561" t="str">
        <f>IFERROR(VLOOKUP(K221,【参考】数式用!$A$5:$J$27,MATCH(O222,【参考】数式用!$B$4:$J$4,0)+1,0),"")</f>
        <v/>
      </c>
      <c r="Q222" s="152"/>
      <c r="R222" s="561" t="str">
        <f>IFERROR(VLOOKUP(K221,【参考】数式用!$A$5:$J$27,MATCH(Q222,【参考】数式用!$B$4:$J$4,0)+1,0),"")</f>
        <v/>
      </c>
      <c r="S222" s="173" t="s">
        <v>19</v>
      </c>
      <c r="T222" s="562">
        <v>6</v>
      </c>
      <c r="U222" s="174" t="s">
        <v>10</v>
      </c>
      <c r="V222" s="109">
        <v>4</v>
      </c>
      <c r="W222" s="174" t="s">
        <v>45</v>
      </c>
      <c r="X222" s="562">
        <v>6</v>
      </c>
      <c r="Y222" s="174" t="s">
        <v>10</v>
      </c>
      <c r="Z222" s="109">
        <v>5</v>
      </c>
      <c r="AA222" s="174" t="s">
        <v>13</v>
      </c>
      <c r="AB222" s="563" t="s">
        <v>24</v>
      </c>
      <c r="AC222" s="564">
        <f t="shared" si="208"/>
        <v>2</v>
      </c>
      <c r="AD222" s="174" t="s">
        <v>38</v>
      </c>
      <c r="AE222" s="565" t="str">
        <f>IFERROR(ROUNDDOWN(ROUND(L221*R222,0)*M221,0)*AC222,"")</f>
        <v/>
      </c>
      <c r="AF222" s="566" t="str">
        <f>IFERROR(ROUNDDOWN(ROUND(L221*(R222-P222),0)*M221,0)*AC222,"")</f>
        <v/>
      </c>
      <c r="AG222" s="567"/>
      <c r="AH222" s="452"/>
      <c r="AI222" s="453"/>
      <c r="AJ222" s="454"/>
      <c r="AK222" s="455"/>
      <c r="AL222" s="456"/>
      <c r="AM222" s="457"/>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c r="A223" s="1230"/>
      <c r="B223" s="1227"/>
      <c r="C223" s="1227"/>
      <c r="D223" s="1227"/>
      <c r="E223" s="1227"/>
      <c r="F223" s="1227"/>
      <c r="G223" s="1239"/>
      <c r="H223" s="1239"/>
      <c r="I223" s="1239"/>
      <c r="J223" s="1239"/>
      <c r="K223" s="1239"/>
      <c r="L223" s="1242"/>
      <c r="M223" s="1297"/>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8"/>
      <c r="AI223" s="459"/>
      <c r="AJ223" s="460"/>
      <c r="AK223" s="461"/>
      <c r="AL223" s="462"/>
      <c r="AM223" s="463"/>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2" t="s">
        <v>10</v>
      </c>
      <c r="V224" s="71">
        <v>4</v>
      </c>
      <c r="W224" s="202" t="s">
        <v>45</v>
      </c>
      <c r="X224" s="549">
        <v>6</v>
      </c>
      <c r="Y224" s="202" t="s">
        <v>10</v>
      </c>
      <c r="Z224" s="71">
        <v>5</v>
      </c>
      <c r="AA224" s="202" t="s">
        <v>13</v>
      </c>
      <c r="AB224" s="550" t="s">
        <v>24</v>
      </c>
      <c r="AC224" s="551">
        <f t="shared" si="295"/>
        <v>2</v>
      </c>
      <c r="AD224" s="202" t="s">
        <v>38</v>
      </c>
      <c r="AE224" s="552" t="str">
        <f>IFERROR(ROUNDDOWN(ROUND(L224*R224,0)*M224,0)*AC224,"")</f>
        <v/>
      </c>
      <c r="AF224" s="553" t="str">
        <f>IFERROR(ROUNDDOWN(ROUND(L224*(R224-P224),0)*M224,0)*AC224,"")</f>
        <v/>
      </c>
      <c r="AG224" s="554"/>
      <c r="AH224" s="464"/>
      <c r="AI224" s="472"/>
      <c r="AJ224" s="469"/>
      <c r="AK224" s="470"/>
      <c r="AL224" s="450"/>
      <c r="AM224" s="451"/>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c r="A225" s="1229"/>
      <c r="B225" s="1226"/>
      <c r="C225" s="1226"/>
      <c r="D225" s="1226"/>
      <c r="E225" s="1226"/>
      <c r="F225" s="1226"/>
      <c r="G225" s="1238"/>
      <c r="H225" s="1238"/>
      <c r="I225" s="1238"/>
      <c r="J225" s="1238"/>
      <c r="K225" s="1238"/>
      <c r="L225" s="1241"/>
      <c r="M225" s="1296"/>
      <c r="N225" s="560" t="s">
        <v>170</v>
      </c>
      <c r="O225" s="152"/>
      <c r="P225" s="561" t="str">
        <f>IFERROR(VLOOKUP(K224,【参考】数式用!$A$5:$J$27,MATCH(O225,【参考】数式用!$B$4:$J$4,0)+1,0),"")</f>
        <v/>
      </c>
      <c r="Q225" s="152"/>
      <c r="R225" s="561" t="str">
        <f>IFERROR(VLOOKUP(K224,【参考】数式用!$A$5:$J$27,MATCH(Q225,【参考】数式用!$B$4:$J$4,0)+1,0),"")</f>
        <v/>
      </c>
      <c r="S225" s="173" t="s">
        <v>19</v>
      </c>
      <c r="T225" s="562">
        <v>6</v>
      </c>
      <c r="U225" s="174" t="s">
        <v>10</v>
      </c>
      <c r="V225" s="109">
        <v>4</v>
      </c>
      <c r="W225" s="174" t="s">
        <v>45</v>
      </c>
      <c r="X225" s="562">
        <v>6</v>
      </c>
      <c r="Y225" s="174" t="s">
        <v>10</v>
      </c>
      <c r="Z225" s="109">
        <v>5</v>
      </c>
      <c r="AA225" s="174" t="s">
        <v>13</v>
      </c>
      <c r="AB225" s="563" t="s">
        <v>24</v>
      </c>
      <c r="AC225" s="564">
        <f t="shared" si="295"/>
        <v>2</v>
      </c>
      <c r="AD225" s="174" t="s">
        <v>38</v>
      </c>
      <c r="AE225" s="565" t="str">
        <f>IFERROR(ROUNDDOWN(ROUND(L224*R225,0)*M224,0)*AC225,"")</f>
        <v/>
      </c>
      <c r="AF225" s="566" t="str">
        <f>IFERROR(ROUNDDOWN(ROUND(L224*(R225-P225),0)*M224,0)*AC225,"")</f>
        <v/>
      </c>
      <c r="AG225" s="567"/>
      <c r="AH225" s="452"/>
      <c r="AI225" s="453"/>
      <c r="AJ225" s="454"/>
      <c r="AK225" s="455"/>
      <c r="AL225" s="456"/>
      <c r="AM225" s="457"/>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c r="A226" s="1230"/>
      <c r="B226" s="1227"/>
      <c r="C226" s="1227"/>
      <c r="D226" s="1227"/>
      <c r="E226" s="1227"/>
      <c r="F226" s="1227"/>
      <c r="G226" s="1239"/>
      <c r="H226" s="1239"/>
      <c r="I226" s="1239"/>
      <c r="J226" s="1239"/>
      <c r="K226" s="1239"/>
      <c r="L226" s="1242"/>
      <c r="M226" s="1297"/>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8"/>
      <c r="AI226" s="459"/>
      <c r="AJ226" s="460"/>
      <c r="AK226" s="461"/>
      <c r="AL226" s="462"/>
      <c r="AM226" s="463"/>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2" t="s">
        <v>10</v>
      </c>
      <c r="V227" s="71">
        <v>4</v>
      </c>
      <c r="W227" s="202" t="s">
        <v>45</v>
      </c>
      <c r="X227" s="549">
        <v>6</v>
      </c>
      <c r="Y227" s="202" t="s">
        <v>10</v>
      </c>
      <c r="Z227" s="71">
        <v>5</v>
      </c>
      <c r="AA227" s="202" t="s">
        <v>13</v>
      </c>
      <c r="AB227" s="550" t="s">
        <v>24</v>
      </c>
      <c r="AC227" s="551">
        <f t="shared" si="295"/>
        <v>2</v>
      </c>
      <c r="AD227" s="202" t="s">
        <v>38</v>
      </c>
      <c r="AE227" s="552" t="str">
        <f>IFERROR(ROUNDDOWN(ROUND(L227*R227,0)*M227,0)*AC227,"")</f>
        <v/>
      </c>
      <c r="AF227" s="553" t="str">
        <f>IFERROR(ROUNDDOWN(ROUND(L227*(R227-P227),0)*M227,0)*AC227,"")</f>
        <v/>
      </c>
      <c r="AG227" s="554"/>
      <c r="AH227" s="464"/>
      <c r="AI227" s="472"/>
      <c r="AJ227" s="469"/>
      <c r="AK227" s="470"/>
      <c r="AL227" s="450"/>
      <c r="AM227" s="451"/>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c r="A228" s="1229"/>
      <c r="B228" s="1226"/>
      <c r="C228" s="1226"/>
      <c r="D228" s="1226"/>
      <c r="E228" s="1226"/>
      <c r="F228" s="1226"/>
      <c r="G228" s="1238"/>
      <c r="H228" s="1238"/>
      <c r="I228" s="1238"/>
      <c r="J228" s="1238"/>
      <c r="K228" s="1238"/>
      <c r="L228" s="1241"/>
      <c r="M228" s="1296"/>
      <c r="N228" s="560" t="s">
        <v>170</v>
      </c>
      <c r="O228" s="152"/>
      <c r="P228" s="561" t="str">
        <f>IFERROR(VLOOKUP(K227,【参考】数式用!$A$5:$J$27,MATCH(O228,【参考】数式用!$B$4:$J$4,0)+1,0),"")</f>
        <v/>
      </c>
      <c r="Q228" s="152"/>
      <c r="R228" s="561" t="str">
        <f>IFERROR(VLOOKUP(K227,【参考】数式用!$A$5:$J$27,MATCH(Q228,【参考】数式用!$B$4:$J$4,0)+1,0),"")</f>
        <v/>
      </c>
      <c r="S228" s="173" t="s">
        <v>19</v>
      </c>
      <c r="T228" s="562">
        <v>6</v>
      </c>
      <c r="U228" s="174" t="s">
        <v>10</v>
      </c>
      <c r="V228" s="109">
        <v>4</v>
      </c>
      <c r="W228" s="174" t="s">
        <v>45</v>
      </c>
      <c r="X228" s="562">
        <v>6</v>
      </c>
      <c r="Y228" s="174" t="s">
        <v>10</v>
      </c>
      <c r="Z228" s="109">
        <v>5</v>
      </c>
      <c r="AA228" s="174" t="s">
        <v>13</v>
      </c>
      <c r="AB228" s="563" t="s">
        <v>24</v>
      </c>
      <c r="AC228" s="564">
        <f t="shared" si="295"/>
        <v>2</v>
      </c>
      <c r="AD228" s="174" t="s">
        <v>38</v>
      </c>
      <c r="AE228" s="565" t="str">
        <f>IFERROR(ROUNDDOWN(ROUND(L227*R228,0)*M227,0)*AC228,"")</f>
        <v/>
      </c>
      <c r="AF228" s="566" t="str">
        <f>IFERROR(ROUNDDOWN(ROUND(L227*(R228-P228),0)*M227,0)*AC228,"")</f>
        <v/>
      </c>
      <c r="AG228" s="567"/>
      <c r="AH228" s="452"/>
      <c r="AI228" s="453"/>
      <c r="AJ228" s="454"/>
      <c r="AK228" s="455"/>
      <c r="AL228" s="456"/>
      <c r="AM228" s="457"/>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c r="A229" s="1230"/>
      <c r="B229" s="1227"/>
      <c r="C229" s="1227"/>
      <c r="D229" s="1227"/>
      <c r="E229" s="1227"/>
      <c r="F229" s="1227"/>
      <c r="G229" s="1239"/>
      <c r="H229" s="1239"/>
      <c r="I229" s="1239"/>
      <c r="J229" s="1239"/>
      <c r="K229" s="1239"/>
      <c r="L229" s="1242"/>
      <c r="M229" s="1297"/>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8"/>
      <c r="AI229" s="459"/>
      <c r="AJ229" s="460"/>
      <c r="AK229" s="461"/>
      <c r="AL229" s="462"/>
      <c r="AM229" s="463"/>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2" t="s">
        <v>10</v>
      </c>
      <c r="V230" s="71">
        <v>4</v>
      </c>
      <c r="W230" s="202" t="s">
        <v>45</v>
      </c>
      <c r="X230" s="549">
        <v>6</v>
      </c>
      <c r="Y230" s="202" t="s">
        <v>10</v>
      </c>
      <c r="Z230" s="71">
        <v>5</v>
      </c>
      <c r="AA230" s="202" t="s">
        <v>13</v>
      </c>
      <c r="AB230" s="550" t="s">
        <v>24</v>
      </c>
      <c r="AC230" s="551">
        <f t="shared" si="295"/>
        <v>2</v>
      </c>
      <c r="AD230" s="202" t="s">
        <v>38</v>
      </c>
      <c r="AE230" s="552" t="str">
        <f>IFERROR(ROUNDDOWN(ROUND(L230*R230,0)*M230,0)*AC230,"")</f>
        <v/>
      </c>
      <c r="AF230" s="553" t="str">
        <f>IFERROR(ROUNDDOWN(ROUND(L230*(R230-P230),0)*M230,0)*AC230,"")</f>
        <v/>
      </c>
      <c r="AG230" s="554"/>
      <c r="AH230" s="464"/>
      <c r="AI230" s="472"/>
      <c r="AJ230" s="469"/>
      <c r="AK230" s="470"/>
      <c r="AL230" s="450"/>
      <c r="AM230" s="451"/>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c r="A231" s="1229"/>
      <c r="B231" s="1226"/>
      <c r="C231" s="1226"/>
      <c r="D231" s="1226"/>
      <c r="E231" s="1226"/>
      <c r="F231" s="1226"/>
      <c r="G231" s="1238"/>
      <c r="H231" s="1238"/>
      <c r="I231" s="1238"/>
      <c r="J231" s="1238"/>
      <c r="K231" s="1238"/>
      <c r="L231" s="1241"/>
      <c r="M231" s="1296"/>
      <c r="N231" s="560" t="s">
        <v>170</v>
      </c>
      <c r="O231" s="152"/>
      <c r="P231" s="561" t="str">
        <f>IFERROR(VLOOKUP(K230,【参考】数式用!$A$5:$J$27,MATCH(O231,【参考】数式用!$B$4:$J$4,0)+1,0),"")</f>
        <v/>
      </c>
      <c r="Q231" s="152"/>
      <c r="R231" s="561" t="str">
        <f>IFERROR(VLOOKUP(K230,【参考】数式用!$A$5:$J$27,MATCH(Q231,【参考】数式用!$B$4:$J$4,0)+1,0),"")</f>
        <v/>
      </c>
      <c r="S231" s="173" t="s">
        <v>19</v>
      </c>
      <c r="T231" s="562">
        <v>6</v>
      </c>
      <c r="U231" s="174" t="s">
        <v>10</v>
      </c>
      <c r="V231" s="109">
        <v>4</v>
      </c>
      <c r="W231" s="174" t="s">
        <v>45</v>
      </c>
      <c r="X231" s="562">
        <v>6</v>
      </c>
      <c r="Y231" s="174" t="s">
        <v>10</v>
      </c>
      <c r="Z231" s="109">
        <v>5</v>
      </c>
      <c r="AA231" s="174" t="s">
        <v>13</v>
      </c>
      <c r="AB231" s="563" t="s">
        <v>24</v>
      </c>
      <c r="AC231" s="564">
        <f t="shared" si="295"/>
        <v>2</v>
      </c>
      <c r="AD231" s="174" t="s">
        <v>38</v>
      </c>
      <c r="AE231" s="565" t="str">
        <f>IFERROR(ROUNDDOWN(ROUND(L230*R231,0)*M230,0)*AC231,"")</f>
        <v/>
      </c>
      <c r="AF231" s="566" t="str">
        <f>IFERROR(ROUNDDOWN(ROUND(L230*(R231-P231),0)*M230,0)*AC231,"")</f>
        <v/>
      </c>
      <c r="AG231" s="567"/>
      <c r="AH231" s="452"/>
      <c r="AI231" s="453"/>
      <c r="AJ231" s="454"/>
      <c r="AK231" s="455"/>
      <c r="AL231" s="456"/>
      <c r="AM231" s="457"/>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c r="A232" s="1230"/>
      <c r="B232" s="1227"/>
      <c r="C232" s="1227"/>
      <c r="D232" s="1227"/>
      <c r="E232" s="1227"/>
      <c r="F232" s="1227"/>
      <c r="G232" s="1239"/>
      <c r="H232" s="1239"/>
      <c r="I232" s="1239"/>
      <c r="J232" s="1239"/>
      <c r="K232" s="1239"/>
      <c r="L232" s="1242"/>
      <c r="M232" s="1297"/>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8"/>
      <c r="AI232" s="459"/>
      <c r="AJ232" s="460"/>
      <c r="AK232" s="461"/>
      <c r="AL232" s="462"/>
      <c r="AM232" s="463"/>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2" t="s">
        <v>10</v>
      </c>
      <c r="V233" s="71">
        <v>4</v>
      </c>
      <c r="W233" s="202" t="s">
        <v>45</v>
      </c>
      <c r="X233" s="549">
        <v>6</v>
      </c>
      <c r="Y233" s="202" t="s">
        <v>10</v>
      </c>
      <c r="Z233" s="71">
        <v>5</v>
      </c>
      <c r="AA233" s="202" t="s">
        <v>13</v>
      </c>
      <c r="AB233" s="550" t="s">
        <v>24</v>
      </c>
      <c r="AC233" s="551">
        <f t="shared" si="295"/>
        <v>2</v>
      </c>
      <c r="AD233" s="202" t="s">
        <v>38</v>
      </c>
      <c r="AE233" s="552" t="str">
        <f>IFERROR(ROUNDDOWN(ROUND(L233*R233,0)*M233,0)*AC233,"")</f>
        <v/>
      </c>
      <c r="AF233" s="553" t="str">
        <f>IFERROR(ROUNDDOWN(ROUND(L233*(R233-P233),0)*M233,0)*AC233,"")</f>
        <v/>
      </c>
      <c r="AG233" s="554"/>
      <c r="AH233" s="464"/>
      <c r="AI233" s="472"/>
      <c r="AJ233" s="469"/>
      <c r="AK233" s="470"/>
      <c r="AL233" s="450"/>
      <c r="AM233" s="451"/>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c r="A234" s="1229"/>
      <c r="B234" s="1226"/>
      <c r="C234" s="1226"/>
      <c r="D234" s="1226"/>
      <c r="E234" s="1226"/>
      <c r="F234" s="1226"/>
      <c r="G234" s="1238"/>
      <c r="H234" s="1238"/>
      <c r="I234" s="1238"/>
      <c r="J234" s="1238"/>
      <c r="K234" s="1238"/>
      <c r="L234" s="1241"/>
      <c r="M234" s="1296"/>
      <c r="N234" s="560" t="s">
        <v>170</v>
      </c>
      <c r="O234" s="152"/>
      <c r="P234" s="561" t="str">
        <f>IFERROR(VLOOKUP(K233,【参考】数式用!$A$5:$J$27,MATCH(O234,【参考】数式用!$B$4:$J$4,0)+1,0),"")</f>
        <v/>
      </c>
      <c r="Q234" s="152"/>
      <c r="R234" s="561" t="str">
        <f>IFERROR(VLOOKUP(K233,【参考】数式用!$A$5:$J$27,MATCH(Q234,【参考】数式用!$B$4:$J$4,0)+1,0),"")</f>
        <v/>
      </c>
      <c r="S234" s="173" t="s">
        <v>19</v>
      </c>
      <c r="T234" s="562">
        <v>6</v>
      </c>
      <c r="U234" s="174" t="s">
        <v>10</v>
      </c>
      <c r="V234" s="109">
        <v>4</v>
      </c>
      <c r="W234" s="174" t="s">
        <v>45</v>
      </c>
      <c r="X234" s="562">
        <v>6</v>
      </c>
      <c r="Y234" s="174" t="s">
        <v>10</v>
      </c>
      <c r="Z234" s="109">
        <v>5</v>
      </c>
      <c r="AA234" s="174" t="s">
        <v>13</v>
      </c>
      <c r="AB234" s="563" t="s">
        <v>24</v>
      </c>
      <c r="AC234" s="564">
        <f t="shared" si="295"/>
        <v>2</v>
      </c>
      <c r="AD234" s="174" t="s">
        <v>38</v>
      </c>
      <c r="AE234" s="565" t="str">
        <f>IFERROR(ROUNDDOWN(ROUND(L233*R234,0)*M233,0)*AC234,"")</f>
        <v/>
      </c>
      <c r="AF234" s="566" t="str">
        <f>IFERROR(ROUNDDOWN(ROUND(L233*(R234-P234),0)*M233,0)*AC234,"")</f>
        <v/>
      </c>
      <c r="AG234" s="567"/>
      <c r="AH234" s="452"/>
      <c r="AI234" s="453"/>
      <c r="AJ234" s="454"/>
      <c r="AK234" s="455"/>
      <c r="AL234" s="456"/>
      <c r="AM234" s="457"/>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c r="A235" s="1230"/>
      <c r="B235" s="1227"/>
      <c r="C235" s="1227"/>
      <c r="D235" s="1227"/>
      <c r="E235" s="1227"/>
      <c r="F235" s="1227"/>
      <c r="G235" s="1239"/>
      <c r="H235" s="1239"/>
      <c r="I235" s="1239"/>
      <c r="J235" s="1239"/>
      <c r="K235" s="1239"/>
      <c r="L235" s="1242"/>
      <c r="M235" s="1297"/>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8"/>
      <c r="AI235" s="459"/>
      <c r="AJ235" s="460"/>
      <c r="AK235" s="461"/>
      <c r="AL235" s="462"/>
      <c r="AM235" s="463"/>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2" t="s">
        <v>10</v>
      </c>
      <c r="V236" s="71">
        <v>4</v>
      </c>
      <c r="W236" s="202" t="s">
        <v>45</v>
      </c>
      <c r="X236" s="549">
        <v>6</v>
      </c>
      <c r="Y236" s="202" t="s">
        <v>10</v>
      </c>
      <c r="Z236" s="71">
        <v>5</v>
      </c>
      <c r="AA236" s="202" t="s">
        <v>13</v>
      </c>
      <c r="AB236" s="550" t="s">
        <v>24</v>
      </c>
      <c r="AC236" s="551">
        <f t="shared" si="295"/>
        <v>2</v>
      </c>
      <c r="AD236" s="202" t="s">
        <v>38</v>
      </c>
      <c r="AE236" s="552" t="str">
        <f>IFERROR(ROUNDDOWN(ROUND(L236*R236,0)*M236,0)*AC236,"")</f>
        <v/>
      </c>
      <c r="AF236" s="553" t="str">
        <f>IFERROR(ROUNDDOWN(ROUND(L236*(R236-P236),0)*M236,0)*AC236,"")</f>
        <v/>
      </c>
      <c r="AG236" s="554"/>
      <c r="AH236" s="464"/>
      <c r="AI236" s="472"/>
      <c r="AJ236" s="469"/>
      <c r="AK236" s="470"/>
      <c r="AL236" s="450"/>
      <c r="AM236" s="451"/>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c r="A237" s="1229"/>
      <c r="B237" s="1226"/>
      <c r="C237" s="1226"/>
      <c r="D237" s="1226"/>
      <c r="E237" s="1226"/>
      <c r="F237" s="1226"/>
      <c r="G237" s="1238"/>
      <c r="H237" s="1238"/>
      <c r="I237" s="1238"/>
      <c r="J237" s="1238"/>
      <c r="K237" s="1238"/>
      <c r="L237" s="1241"/>
      <c r="M237" s="1296"/>
      <c r="N237" s="560" t="s">
        <v>170</v>
      </c>
      <c r="O237" s="152"/>
      <c r="P237" s="561" t="str">
        <f>IFERROR(VLOOKUP(K236,【参考】数式用!$A$5:$J$27,MATCH(O237,【参考】数式用!$B$4:$J$4,0)+1,0),"")</f>
        <v/>
      </c>
      <c r="Q237" s="152"/>
      <c r="R237" s="561" t="str">
        <f>IFERROR(VLOOKUP(K236,【参考】数式用!$A$5:$J$27,MATCH(Q237,【参考】数式用!$B$4:$J$4,0)+1,0),"")</f>
        <v/>
      </c>
      <c r="S237" s="173" t="s">
        <v>19</v>
      </c>
      <c r="T237" s="562">
        <v>6</v>
      </c>
      <c r="U237" s="174" t="s">
        <v>10</v>
      </c>
      <c r="V237" s="109">
        <v>4</v>
      </c>
      <c r="W237" s="174" t="s">
        <v>45</v>
      </c>
      <c r="X237" s="562">
        <v>6</v>
      </c>
      <c r="Y237" s="174" t="s">
        <v>10</v>
      </c>
      <c r="Z237" s="109">
        <v>5</v>
      </c>
      <c r="AA237" s="174" t="s">
        <v>13</v>
      </c>
      <c r="AB237" s="563" t="s">
        <v>24</v>
      </c>
      <c r="AC237" s="564">
        <f t="shared" si="295"/>
        <v>2</v>
      </c>
      <c r="AD237" s="174" t="s">
        <v>38</v>
      </c>
      <c r="AE237" s="565" t="str">
        <f>IFERROR(ROUNDDOWN(ROUND(L236*R237,0)*M236,0)*AC237,"")</f>
        <v/>
      </c>
      <c r="AF237" s="566" t="str">
        <f>IFERROR(ROUNDDOWN(ROUND(L236*(R237-P237),0)*M236,0)*AC237,"")</f>
        <v/>
      </c>
      <c r="AG237" s="567"/>
      <c r="AH237" s="452"/>
      <c r="AI237" s="453"/>
      <c r="AJ237" s="454"/>
      <c r="AK237" s="455"/>
      <c r="AL237" s="456"/>
      <c r="AM237" s="457"/>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c r="A238" s="1230"/>
      <c r="B238" s="1227"/>
      <c r="C238" s="1227"/>
      <c r="D238" s="1227"/>
      <c r="E238" s="1227"/>
      <c r="F238" s="1227"/>
      <c r="G238" s="1239"/>
      <c r="H238" s="1239"/>
      <c r="I238" s="1239"/>
      <c r="J238" s="1239"/>
      <c r="K238" s="1239"/>
      <c r="L238" s="1242"/>
      <c r="M238" s="1297"/>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8"/>
      <c r="AI238" s="459"/>
      <c r="AJ238" s="460"/>
      <c r="AK238" s="461"/>
      <c r="AL238" s="462"/>
      <c r="AM238" s="463"/>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2" t="s">
        <v>10</v>
      </c>
      <c r="V239" s="71">
        <v>4</v>
      </c>
      <c r="W239" s="202" t="s">
        <v>45</v>
      </c>
      <c r="X239" s="549">
        <v>6</v>
      </c>
      <c r="Y239" s="202" t="s">
        <v>10</v>
      </c>
      <c r="Z239" s="71">
        <v>5</v>
      </c>
      <c r="AA239" s="202" t="s">
        <v>13</v>
      </c>
      <c r="AB239" s="550" t="s">
        <v>24</v>
      </c>
      <c r="AC239" s="551">
        <f t="shared" si="295"/>
        <v>2</v>
      </c>
      <c r="AD239" s="202" t="s">
        <v>38</v>
      </c>
      <c r="AE239" s="552" t="str">
        <f>IFERROR(ROUNDDOWN(ROUND(L239*R239,0)*M239,0)*AC239,"")</f>
        <v/>
      </c>
      <c r="AF239" s="553" t="str">
        <f>IFERROR(ROUNDDOWN(ROUND(L239*(R239-P239),0)*M239,0)*AC239,"")</f>
        <v/>
      </c>
      <c r="AG239" s="554"/>
      <c r="AH239" s="464"/>
      <c r="AI239" s="472"/>
      <c r="AJ239" s="469"/>
      <c r="AK239" s="470"/>
      <c r="AL239" s="450"/>
      <c r="AM239" s="451"/>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c r="A240" s="1229"/>
      <c r="B240" s="1226"/>
      <c r="C240" s="1226"/>
      <c r="D240" s="1226"/>
      <c r="E240" s="1226"/>
      <c r="F240" s="1226"/>
      <c r="G240" s="1238"/>
      <c r="H240" s="1238"/>
      <c r="I240" s="1238"/>
      <c r="J240" s="1238"/>
      <c r="K240" s="1238"/>
      <c r="L240" s="1241"/>
      <c r="M240" s="1296"/>
      <c r="N240" s="560" t="s">
        <v>170</v>
      </c>
      <c r="O240" s="152"/>
      <c r="P240" s="561" t="str">
        <f>IFERROR(VLOOKUP(K239,【参考】数式用!$A$5:$J$27,MATCH(O240,【参考】数式用!$B$4:$J$4,0)+1,0),"")</f>
        <v/>
      </c>
      <c r="Q240" s="152"/>
      <c r="R240" s="561" t="str">
        <f>IFERROR(VLOOKUP(K239,【参考】数式用!$A$5:$J$27,MATCH(Q240,【参考】数式用!$B$4:$J$4,0)+1,0),"")</f>
        <v/>
      </c>
      <c r="S240" s="173" t="s">
        <v>19</v>
      </c>
      <c r="T240" s="562">
        <v>6</v>
      </c>
      <c r="U240" s="174" t="s">
        <v>10</v>
      </c>
      <c r="V240" s="109">
        <v>4</v>
      </c>
      <c r="W240" s="174" t="s">
        <v>45</v>
      </c>
      <c r="X240" s="562">
        <v>6</v>
      </c>
      <c r="Y240" s="174" t="s">
        <v>10</v>
      </c>
      <c r="Z240" s="109">
        <v>5</v>
      </c>
      <c r="AA240" s="174" t="s">
        <v>13</v>
      </c>
      <c r="AB240" s="563" t="s">
        <v>24</v>
      </c>
      <c r="AC240" s="564">
        <f t="shared" si="295"/>
        <v>2</v>
      </c>
      <c r="AD240" s="174" t="s">
        <v>38</v>
      </c>
      <c r="AE240" s="565" t="str">
        <f>IFERROR(ROUNDDOWN(ROUND(L239*R240,0)*M239,0)*AC240,"")</f>
        <v/>
      </c>
      <c r="AF240" s="566" t="str">
        <f>IFERROR(ROUNDDOWN(ROUND(L239*(R240-P240),0)*M239,0)*AC240,"")</f>
        <v/>
      </c>
      <c r="AG240" s="567"/>
      <c r="AH240" s="452"/>
      <c r="AI240" s="453"/>
      <c r="AJ240" s="454"/>
      <c r="AK240" s="455"/>
      <c r="AL240" s="456"/>
      <c r="AM240" s="457"/>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c r="A241" s="1230"/>
      <c r="B241" s="1227"/>
      <c r="C241" s="1227"/>
      <c r="D241" s="1227"/>
      <c r="E241" s="1227"/>
      <c r="F241" s="1227"/>
      <c r="G241" s="1239"/>
      <c r="H241" s="1239"/>
      <c r="I241" s="1239"/>
      <c r="J241" s="1239"/>
      <c r="K241" s="1239"/>
      <c r="L241" s="1242"/>
      <c r="M241" s="1297"/>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8"/>
      <c r="AI241" s="459"/>
      <c r="AJ241" s="460"/>
      <c r="AK241" s="461"/>
      <c r="AL241" s="462"/>
      <c r="AM241" s="463"/>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2" t="s">
        <v>10</v>
      </c>
      <c r="V242" s="71">
        <v>4</v>
      </c>
      <c r="W242" s="202" t="s">
        <v>45</v>
      </c>
      <c r="X242" s="549">
        <v>6</v>
      </c>
      <c r="Y242" s="202" t="s">
        <v>10</v>
      </c>
      <c r="Z242" s="71">
        <v>5</v>
      </c>
      <c r="AA242" s="202" t="s">
        <v>13</v>
      </c>
      <c r="AB242" s="550" t="s">
        <v>24</v>
      </c>
      <c r="AC242" s="551">
        <f t="shared" si="295"/>
        <v>2</v>
      </c>
      <c r="AD242" s="202" t="s">
        <v>38</v>
      </c>
      <c r="AE242" s="552" t="str">
        <f>IFERROR(ROUNDDOWN(ROUND(L242*R242,0)*M242,0)*AC242,"")</f>
        <v/>
      </c>
      <c r="AF242" s="553" t="str">
        <f>IFERROR(ROUNDDOWN(ROUND(L242*(R242-P242),0)*M242,0)*AC242,"")</f>
        <v/>
      </c>
      <c r="AG242" s="554"/>
      <c r="AH242" s="464"/>
      <c r="AI242" s="472"/>
      <c r="AJ242" s="469"/>
      <c r="AK242" s="470"/>
      <c r="AL242" s="450"/>
      <c r="AM242" s="451"/>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c r="A243" s="1229"/>
      <c r="B243" s="1226"/>
      <c r="C243" s="1226"/>
      <c r="D243" s="1226"/>
      <c r="E243" s="1226"/>
      <c r="F243" s="1226"/>
      <c r="G243" s="1238"/>
      <c r="H243" s="1238"/>
      <c r="I243" s="1238"/>
      <c r="J243" s="1238"/>
      <c r="K243" s="1238"/>
      <c r="L243" s="1241"/>
      <c r="M243" s="1296"/>
      <c r="N243" s="560" t="s">
        <v>170</v>
      </c>
      <c r="O243" s="152"/>
      <c r="P243" s="561" t="str">
        <f>IFERROR(VLOOKUP(K242,【参考】数式用!$A$5:$J$27,MATCH(O243,【参考】数式用!$B$4:$J$4,0)+1,0),"")</f>
        <v/>
      </c>
      <c r="Q243" s="152"/>
      <c r="R243" s="561" t="str">
        <f>IFERROR(VLOOKUP(K242,【参考】数式用!$A$5:$J$27,MATCH(Q243,【参考】数式用!$B$4:$J$4,0)+1,0),"")</f>
        <v/>
      </c>
      <c r="S243" s="173" t="s">
        <v>19</v>
      </c>
      <c r="T243" s="562">
        <v>6</v>
      </c>
      <c r="U243" s="174" t="s">
        <v>10</v>
      </c>
      <c r="V243" s="109">
        <v>4</v>
      </c>
      <c r="W243" s="174" t="s">
        <v>45</v>
      </c>
      <c r="X243" s="562">
        <v>6</v>
      </c>
      <c r="Y243" s="174" t="s">
        <v>10</v>
      </c>
      <c r="Z243" s="109">
        <v>5</v>
      </c>
      <c r="AA243" s="174" t="s">
        <v>13</v>
      </c>
      <c r="AB243" s="563" t="s">
        <v>24</v>
      </c>
      <c r="AC243" s="564">
        <f t="shared" si="295"/>
        <v>2</v>
      </c>
      <c r="AD243" s="174" t="s">
        <v>38</v>
      </c>
      <c r="AE243" s="565" t="str">
        <f>IFERROR(ROUNDDOWN(ROUND(L242*R243,0)*M242,0)*AC243,"")</f>
        <v/>
      </c>
      <c r="AF243" s="566" t="str">
        <f>IFERROR(ROUNDDOWN(ROUND(L242*(R243-P243),0)*M242,0)*AC243,"")</f>
        <v/>
      </c>
      <c r="AG243" s="567"/>
      <c r="AH243" s="452"/>
      <c r="AI243" s="453"/>
      <c r="AJ243" s="454"/>
      <c r="AK243" s="455"/>
      <c r="AL243" s="456"/>
      <c r="AM243" s="457"/>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c r="A244" s="1230"/>
      <c r="B244" s="1227"/>
      <c r="C244" s="1227"/>
      <c r="D244" s="1227"/>
      <c r="E244" s="1227"/>
      <c r="F244" s="1227"/>
      <c r="G244" s="1239"/>
      <c r="H244" s="1239"/>
      <c r="I244" s="1239"/>
      <c r="J244" s="1239"/>
      <c r="K244" s="1239"/>
      <c r="L244" s="1242"/>
      <c r="M244" s="1297"/>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8"/>
      <c r="AI244" s="459"/>
      <c r="AJ244" s="460"/>
      <c r="AK244" s="461"/>
      <c r="AL244" s="462"/>
      <c r="AM244" s="463"/>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2" t="s">
        <v>10</v>
      </c>
      <c r="V245" s="71">
        <v>4</v>
      </c>
      <c r="W245" s="202" t="s">
        <v>45</v>
      </c>
      <c r="X245" s="549">
        <v>6</v>
      </c>
      <c r="Y245" s="202" t="s">
        <v>10</v>
      </c>
      <c r="Z245" s="71">
        <v>5</v>
      </c>
      <c r="AA245" s="202" t="s">
        <v>13</v>
      </c>
      <c r="AB245" s="550" t="s">
        <v>24</v>
      </c>
      <c r="AC245" s="551">
        <f t="shared" si="295"/>
        <v>2</v>
      </c>
      <c r="AD245" s="202" t="s">
        <v>38</v>
      </c>
      <c r="AE245" s="552" t="str">
        <f>IFERROR(ROUNDDOWN(ROUND(L245*R245,0)*M245,0)*AC245,"")</f>
        <v/>
      </c>
      <c r="AF245" s="553" t="str">
        <f>IFERROR(ROUNDDOWN(ROUND(L245*(R245-P245),0)*M245,0)*AC245,"")</f>
        <v/>
      </c>
      <c r="AG245" s="554"/>
      <c r="AH245" s="464"/>
      <c r="AI245" s="472"/>
      <c r="AJ245" s="469"/>
      <c r="AK245" s="470"/>
      <c r="AL245" s="450"/>
      <c r="AM245" s="451"/>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c r="A246" s="1229"/>
      <c r="B246" s="1226"/>
      <c r="C246" s="1226"/>
      <c r="D246" s="1226"/>
      <c r="E246" s="1226"/>
      <c r="F246" s="1226"/>
      <c r="G246" s="1238"/>
      <c r="H246" s="1238"/>
      <c r="I246" s="1238"/>
      <c r="J246" s="1238"/>
      <c r="K246" s="1238"/>
      <c r="L246" s="1241"/>
      <c r="M246" s="1296"/>
      <c r="N246" s="560" t="s">
        <v>170</v>
      </c>
      <c r="O246" s="152"/>
      <c r="P246" s="561" t="str">
        <f>IFERROR(VLOOKUP(K245,【参考】数式用!$A$5:$J$27,MATCH(O246,【参考】数式用!$B$4:$J$4,0)+1,0),"")</f>
        <v/>
      </c>
      <c r="Q246" s="152"/>
      <c r="R246" s="561" t="str">
        <f>IFERROR(VLOOKUP(K245,【参考】数式用!$A$5:$J$27,MATCH(Q246,【参考】数式用!$B$4:$J$4,0)+1,0),"")</f>
        <v/>
      </c>
      <c r="S246" s="173" t="s">
        <v>19</v>
      </c>
      <c r="T246" s="562">
        <v>6</v>
      </c>
      <c r="U246" s="174" t="s">
        <v>10</v>
      </c>
      <c r="V246" s="109">
        <v>4</v>
      </c>
      <c r="W246" s="174" t="s">
        <v>45</v>
      </c>
      <c r="X246" s="562">
        <v>6</v>
      </c>
      <c r="Y246" s="174" t="s">
        <v>10</v>
      </c>
      <c r="Z246" s="109">
        <v>5</v>
      </c>
      <c r="AA246" s="174" t="s">
        <v>13</v>
      </c>
      <c r="AB246" s="563" t="s">
        <v>24</v>
      </c>
      <c r="AC246" s="564">
        <f t="shared" si="295"/>
        <v>2</v>
      </c>
      <c r="AD246" s="174" t="s">
        <v>38</v>
      </c>
      <c r="AE246" s="565" t="str">
        <f>IFERROR(ROUNDDOWN(ROUND(L245*R246,0)*M245,0)*AC246,"")</f>
        <v/>
      </c>
      <c r="AF246" s="566" t="str">
        <f>IFERROR(ROUNDDOWN(ROUND(L245*(R246-P246),0)*M245,0)*AC246,"")</f>
        <v/>
      </c>
      <c r="AG246" s="567"/>
      <c r="AH246" s="452"/>
      <c r="AI246" s="453"/>
      <c r="AJ246" s="454"/>
      <c r="AK246" s="455"/>
      <c r="AL246" s="456"/>
      <c r="AM246" s="457"/>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c r="A247" s="1230"/>
      <c r="B247" s="1227"/>
      <c r="C247" s="1227"/>
      <c r="D247" s="1227"/>
      <c r="E247" s="1227"/>
      <c r="F247" s="1227"/>
      <c r="G247" s="1239"/>
      <c r="H247" s="1239"/>
      <c r="I247" s="1239"/>
      <c r="J247" s="1239"/>
      <c r="K247" s="1239"/>
      <c r="L247" s="1242"/>
      <c r="M247" s="1297"/>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8"/>
      <c r="AI247" s="459"/>
      <c r="AJ247" s="460"/>
      <c r="AK247" s="461"/>
      <c r="AL247" s="462"/>
      <c r="AM247" s="463"/>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2" t="s">
        <v>10</v>
      </c>
      <c r="V248" s="71">
        <v>4</v>
      </c>
      <c r="W248" s="202" t="s">
        <v>45</v>
      </c>
      <c r="X248" s="549">
        <v>6</v>
      </c>
      <c r="Y248" s="202" t="s">
        <v>10</v>
      </c>
      <c r="Z248" s="71">
        <v>5</v>
      </c>
      <c r="AA248" s="202" t="s">
        <v>13</v>
      </c>
      <c r="AB248" s="550" t="s">
        <v>24</v>
      </c>
      <c r="AC248" s="551">
        <f t="shared" si="295"/>
        <v>2</v>
      </c>
      <c r="AD248" s="202" t="s">
        <v>38</v>
      </c>
      <c r="AE248" s="552" t="str">
        <f>IFERROR(ROUNDDOWN(ROUND(L248*R248,0)*M248,0)*AC248,"")</f>
        <v/>
      </c>
      <c r="AF248" s="553" t="str">
        <f>IFERROR(ROUNDDOWN(ROUND(L248*(R248-P248),0)*M248,0)*AC248,"")</f>
        <v/>
      </c>
      <c r="AG248" s="554"/>
      <c r="AH248" s="464"/>
      <c r="AI248" s="472"/>
      <c r="AJ248" s="469"/>
      <c r="AK248" s="470"/>
      <c r="AL248" s="450"/>
      <c r="AM248" s="451"/>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c r="A249" s="1229"/>
      <c r="B249" s="1226"/>
      <c r="C249" s="1226"/>
      <c r="D249" s="1226"/>
      <c r="E249" s="1226"/>
      <c r="F249" s="1226"/>
      <c r="G249" s="1238"/>
      <c r="H249" s="1238"/>
      <c r="I249" s="1238"/>
      <c r="J249" s="1238"/>
      <c r="K249" s="1238"/>
      <c r="L249" s="1241"/>
      <c r="M249" s="1296"/>
      <c r="N249" s="560" t="s">
        <v>170</v>
      </c>
      <c r="O249" s="152"/>
      <c r="P249" s="561" t="str">
        <f>IFERROR(VLOOKUP(K248,【参考】数式用!$A$5:$J$27,MATCH(O249,【参考】数式用!$B$4:$J$4,0)+1,0),"")</f>
        <v/>
      </c>
      <c r="Q249" s="152"/>
      <c r="R249" s="561" t="str">
        <f>IFERROR(VLOOKUP(K248,【参考】数式用!$A$5:$J$27,MATCH(Q249,【参考】数式用!$B$4:$J$4,0)+1,0),"")</f>
        <v/>
      </c>
      <c r="S249" s="173" t="s">
        <v>19</v>
      </c>
      <c r="T249" s="562">
        <v>6</v>
      </c>
      <c r="U249" s="174" t="s">
        <v>10</v>
      </c>
      <c r="V249" s="109">
        <v>4</v>
      </c>
      <c r="W249" s="174" t="s">
        <v>45</v>
      </c>
      <c r="X249" s="562">
        <v>6</v>
      </c>
      <c r="Y249" s="174" t="s">
        <v>10</v>
      </c>
      <c r="Z249" s="109">
        <v>5</v>
      </c>
      <c r="AA249" s="174" t="s">
        <v>13</v>
      </c>
      <c r="AB249" s="563" t="s">
        <v>24</v>
      </c>
      <c r="AC249" s="564">
        <f t="shared" si="295"/>
        <v>2</v>
      </c>
      <c r="AD249" s="174" t="s">
        <v>38</v>
      </c>
      <c r="AE249" s="565" t="str">
        <f>IFERROR(ROUNDDOWN(ROUND(L248*R249,0)*M248,0)*AC249,"")</f>
        <v/>
      </c>
      <c r="AF249" s="566" t="str">
        <f>IFERROR(ROUNDDOWN(ROUND(L248*(R249-P249),0)*M248,0)*AC249,"")</f>
        <v/>
      </c>
      <c r="AG249" s="567"/>
      <c r="AH249" s="452"/>
      <c r="AI249" s="453"/>
      <c r="AJ249" s="454"/>
      <c r="AK249" s="455"/>
      <c r="AL249" s="456"/>
      <c r="AM249" s="457"/>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c r="A250" s="1230"/>
      <c r="B250" s="1227"/>
      <c r="C250" s="1227"/>
      <c r="D250" s="1227"/>
      <c r="E250" s="1227"/>
      <c r="F250" s="1227"/>
      <c r="G250" s="1239"/>
      <c r="H250" s="1239"/>
      <c r="I250" s="1239"/>
      <c r="J250" s="1239"/>
      <c r="K250" s="1239"/>
      <c r="L250" s="1242"/>
      <c r="M250" s="1297"/>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8"/>
      <c r="AI250" s="459"/>
      <c r="AJ250" s="460"/>
      <c r="AK250" s="461"/>
      <c r="AL250" s="462"/>
      <c r="AM250" s="463"/>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2" t="s">
        <v>10</v>
      </c>
      <c r="V251" s="71">
        <v>4</v>
      </c>
      <c r="W251" s="202" t="s">
        <v>45</v>
      </c>
      <c r="X251" s="549">
        <v>6</v>
      </c>
      <c r="Y251" s="202" t="s">
        <v>10</v>
      </c>
      <c r="Z251" s="71">
        <v>5</v>
      </c>
      <c r="AA251" s="202" t="s">
        <v>13</v>
      </c>
      <c r="AB251" s="550" t="s">
        <v>24</v>
      </c>
      <c r="AC251" s="551">
        <f t="shared" si="295"/>
        <v>2</v>
      </c>
      <c r="AD251" s="202" t="s">
        <v>38</v>
      </c>
      <c r="AE251" s="552" t="str">
        <f>IFERROR(ROUNDDOWN(ROUND(L251*R251,0)*M251,0)*AC251,"")</f>
        <v/>
      </c>
      <c r="AF251" s="553" t="str">
        <f>IFERROR(ROUNDDOWN(ROUND(L251*(R251-P251),0)*M251,0)*AC251,"")</f>
        <v/>
      </c>
      <c r="AG251" s="554"/>
      <c r="AH251" s="464"/>
      <c r="AI251" s="472"/>
      <c r="AJ251" s="469"/>
      <c r="AK251" s="470"/>
      <c r="AL251" s="450"/>
      <c r="AM251" s="451"/>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c r="A252" s="1229"/>
      <c r="B252" s="1226"/>
      <c r="C252" s="1226"/>
      <c r="D252" s="1226"/>
      <c r="E252" s="1226"/>
      <c r="F252" s="1226"/>
      <c r="G252" s="1238"/>
      <c r="H252" s="1238"/>
      <c r="I252" s="1238"/>
      <c r="J252" s="1238"/>
      <c r="K252" s="1238"/>
      <c r="L252" s="1241"/>
      <c r="M252" s="1296"/>
      <c r="N252" s="560" t="s">
        <v>170</v>
      </c>
      <c r="O252" s="152"/>
      <c r="P252" s="561" t="str">
        <f>IFERROR(VLOOKUP(K251,【参考】数式用!$A$5:$J$27,MATCH(O252,【参考】数式用!$B$4:$J$4,0)+1,0),"")</f>
        <v/>
      </c>
      <c r="Q252" s="152"/>
      <c r="R252" s="561" t="str">
        <f>IFERROR(VLOOKUP(K251,【参考】数式用!$A$5:$J$27,MATCH(Q252,【参考】数式用!$B$4:$J$4,0)+1,0),"")</f>
        <v/>
      </c>
      <c r="S252" s="173" t="s">
        <v>19</v>
      </c>
      <c r="T252" s="562">
        <v>6</v>
      </c>
      <c r="U252" s="174" t="s">
        <v>10</v>
      </c>
      <c r="V252" s="109">
        <v>4</v>
      </c>
      <c r="W252" s="174" t="s">
        <v>45</v>
      </c>
      <c r="X252" s="562">
        <v>6</v>
      </c>
      <c r="Y252" s="174" t="s">
        <v>10</v>
      </c>
      <c r="Z252" s="109">
        <v>5</v>
      </c>
      <c r="AA252" s="174" t="s">
        <v>13</v>
      </c>
      <c r="AB252" s="563" t="s">
        <v>24</v>
      </c>
      <c r="AC252" s="564">
        <f t="shared" si="295"/>
        <v>2</v>
      </c>
      <c r="AD252" s="174" t="s">
        <v>38</v>
      </c>
      <c r="AE252" s="565" t="str">
        <f>IFERROR(ROUNDDOWN(ROUND(L251*R252,0)*M251,0)*AC252,"")</f>
        <v/>
      </c>
      <c r="AF252" s="566" t="str">
        <f>IFERROR(ROUNDDOWN(ROUND(L251*(R252-P252),0)*M251,0)*AC252,"")</f>
        <v/>
      </c>
      <c r="AG252" s="567"/>
      <c r="AH252" s="452"/>
      <c r="AI252" s="453"/>
      <c r="AJ252" s="454"/>
      <c r="AK252" s="455"/>
      <c r="AL252" s="456"/>
      <c r="AM252" s="457"/>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c r="A253" s="1230"/>
      <c r="B253" s="1227"/>
      <c r="C253" s="1227"/>
      <c r="D253" s="1227"/>
      <c r="E253" s="1227"/>
      <c r="F253" s="1227"/>
      <c r="G253" s="1239"/>
      <c r="H253" s="1239"/>
      <c r="I253" s="1239"/>
      <c r="J253" s="1239"/>
      <c r="K253" s="1239"/>
      <c r="L253" s="1242"/>
      <c r="M253" s="1297"/>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8"/>
      <c r="AI253" s="459"/>
      <c r="AJ253" s="460"/>
      <c r="AK253" s="461"/>
      <c r="AL253" s="462"/>
      <c r="AM253" s="463"/>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2" t="s">
        <v>10</v>
      </c>
      <c r="V254" s="71">
        <v>4</v>
      </c>
      <c r="W254" s="202" t="s">
        <v>45</v>
      </c>
      <c r="X254" s="549">
        <v>6</v>
      </c>
      <c r="Y254" s="202" t="s">
        <v>10</v>
      </c>
      <c r="Z254" s="71">
        <v>5</v>
      </c>
      <c r="AA254" s="202" t="s">
        <v>13</v>
      </c>
      <c r="AB254" s="550" t="s">
        <v>24</v>
      </c>
      <c r="AC254" s="551">
        <f t="shared" si="295"/>
        <v>2</v>
      </c>
      <c r="AD254" s="202" t="s">
        <v>38</v>
      </c>
      <c r="AE254" s="552" t="str">
        <f>IFERROR(ROUNDDOWN(ROUND(L254*R254,0)*M254,0)*AC254,"")</f>
        <v/>
      </c>
      <c r="AF254" s="553" t="str">
        <f>IFERROR(ROUNDDOWN(ROUND(L254*(R254-P254),0)*M254,0)*AC254,"")</f>
        <v/>
      </c>
      <c r="AG254" s="554"/>
      <c r="AH254" s="464"/>
      <c r="AI254" s="472"/>
      <c r="AJ254" s="469"/>
      <c r="AK254" s="470"/>
      <c r="AL254" s="450"/>
      <c r="AM254" s="451"/>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c r="A255" s="1229"/>
      <c r="B255" s="1226"/>
      <c r="C255" s="1226"/>
      <c r="D255" s="1226"/>
      <c r="E255" s="1226"/>
      <c r="F255" s="1226"/>
      <c r="G255" s="1238"/>
      <c r="H255" s="1238"/>
      <c r="I255" s="1238"/>
      <c r="J255" s="1238"/>
      <c r="K255" s="1238"/>
      <c r="L255" s="1241"/>
      <c r="M255" s="1296"/>
      <c r="N255" s="560" t="s">
        <v>170</v>
      </c>
      <c r="O255" s="152"/>
      <c r="P255" s="561" t="str">
        <f>IFERROR(VLOOKUP(K254,【参考】数式用!$A$5:$J$27,MATCH(O255,【参考】数式用!$B$4:$J$4,0)+1,0),"")</f>
        <v/>
      </c>
      <c r="Q255" s="152"/>
      <c r="R255" s="561" t="str">
        <f>IFERROR(VLOOKUP(K254,【参考】数式用!$A$5:$J$27,MATCH(Q255,【参考】数式用!$B$4:$J$4,0)+1,0),"")</f>
        <v/>
      </c>
      <c r="S255" s="173" t="s">
        <v>19</v>
      </c>
      <c r="T255" s="562">
        <v>6</v>
      </c>
      <c r="U255" s="174" t="s">
        <v>10</v>
      </c>
      <c r="V255" s="109">
        <v>4</v>
      </c>
      <c r="W255" s="174" t="s">
        <v>45</v>
      </c>
      <c r="X255" s="562">
        <v>6</v>
      </c>
      <c r="Y255" s="174" t="s">
        <v>10</v>
      </c>
      <c r="Z255" s="109">
        <v>5</v>
      </c>
      <c r="AA255" s="174" t="s">
        <v>13</v>
      </c>
      <c r="AB255" s="563" t="s">
        <v>24</v>
      </c>
      <c r="AC255" s="564">
        <f t="shared" si="295"/>
        <v>2</v>
      </c>
      <c r="AD255" s="174" t="s">
        <v>38</v>
      </c>
      <c r="AE255" s="565" t="str">
        <f>IFERROR(ROUNDDOWN(ROUND(L254*R255,0)*M254,0)*AC255,"")</f>
        <v/>
      </c>
      <c r="AF255" s="566" t="str">
        <f>IFERROR(ROUNDDOWN(ROUND(L254*(R255-P255),0)*M254,0)*AC255,"")</f>
        <v/>
      </c>
      <c r="AG255" s="567"/>
      <c r="AH255" s="452"/>
      <c r="AI255" s="453"/>
      <c r="AJ255" s="454"/>
      <c r="AK255" s="455"/>
      <c r="AL255" s="456"/>
      <c r="AM255" s="457"/>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c r="A256" s="1230"/>
      <c r="B256" s="1227"/>
      <c r="C256" s="1227"/>
      <c r="D256" s="1227"/>
      <c r="E256" s="1227"/>
      <c r="F256" s="1227"/>
      <c r="G256" s="1239"/>
      <c r="H256" s="1239"/>
      <c r="I256" s="1239"/>
      <c r="J256" s="1239"/>
      <c r="K256" s="1239"/>
      <c r="L256" s="1242"/>
      <c r="M256" s="1297"/>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8"/>
      <c r="AI256" s="459"/>
      <c r="AJ256" s="460"/>
      <c r="AK256" s="461"/>
      <c r="AL256" s="462"/>
      <c r="AM256" s="463"/>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2" t="s">
        <v>10</v>
      </c>
      <c r="V257" s="71">
        <v>4</v>
      </c>
      <c r="W257" s="202" t="s">
        <v>45</v>
      </c>
      <c r="X257" s="549">
        <v>6</v>
      </c>
      <c r="Y257" s="202" t="s">
        <v>10</v>
      </c>
      <c r="Z257" s="71">
        <v>5</v>
      </c>
      <c r="AA257" s="202" t="s">
        <v>13</v>
      </c>
      <c r="AB257" s="550" t="s">
        <v>24</v>
      </c>
      <c r="AC257" s="551">
        <f t="shared" si="295"/>
        <v>2</v>
      </c>
      <c r="AD257" s="202" t="s">
        <v>38</v>
      </c>
      <c r="AE257" s="552" t="str">
        <f>IFERROR(ROUNDDOWN(ROUND(L257*R257,0)*M257,0)*AC257,"")</f>
        <v/>
      </c>
      <c r="AF257" s="553" t="str">
        <f>IFERROR(ROUNDDOWN(ROUND(L257*(R257-P257),0)*M257,0)*AC257,"")</f>
        <v/>
      </c>
      <c r="AG257" s="554"/>
      <c r="AH257" s="464"/>
      <c r="AI257" s="472"/>
      <c r="AJ257" s="469"/>
      <c r="AK257" s="470"/>
      <c r="AL257" s="450"/>
      <c r="AM257" s="451"/>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c r="A258" s="1229"/>
      <c r="B258" s="1226"/>
      <c r="C258" s="1226"/>
      <c r="D258" s="1226"/>
      <c r="E258" s="1226"/>
      <c r="F258" s="1226"/>
      <c r="G258" s="1238"/>
      <c r="H258" s="1238"/>
      <c r="I258" s="1238"/>
      <c r="J258" s="1238"/>
      <c r="K258" s="1238"/>
      <c r="L258" s="1241"/>
      <c r="M258" s="1296"/>
      <c r="N258" s="560" t="s">
        <v>170</v>
      </c>
      <c r="O258" s="152"/>
      <c r="P258" s="561" t="str">
        <f>IFERROR(VLOOKUP(K257,【参考】数式用!$A$5:$J$27,MATCH(O258,【参考】数式用!$B$4:$J$4,0)+1,0),"")</f>
        <v/>
      </c>
      <c r="Q258" s="152"/>
      <c r="R258" s="561" t="str">
        <f>IFERROR(VLOOKUP(K257,【参考】数式用!$A$5:$J$27,MATCH(Q258,【参考】数式用!$B$4:$J$4,0)+1,0),"")</f>
        <v/>
      </c>
      <c r="S258" s="173" t="s">
        <v>19</v>
      </c>
      <c r="T258" s="562">
        <v>6</v>
      </c>
      <c r="U258" s="174" t="s">
        <v>10</v>
      </c>
      <c r="V258" s="109">
        <v>4</v>
      </c>
      <c r="W258" s="174" t="s">
        <v>45</v>
      </c>
      <c r="X258" s="562">
        <v>6</v>
      </c>
      <c r="Y258" s="174" t="s">
        <v>10</v>
      </c>
      <c r="Z258" s="109">
        <v>5</v>
      </c>
      <c r="AA258" s="174" t="s">
        <v>13</v>
      </c>
      <c r="AB258" s="563" t="s">
        <v>24</v>
      </c>
      <c r="AC258" s="564">
        <f t="shared" si="295"/>
        <v>2</v>
      </c>
      <c r="AD258" s="174" t="s">
        <v>38</v>
      </c>
      <c r="AE258" s="565" t="str">
        <f>IFERROR(ROUNDDOWN(ROUND(L257*R258,0)*M257,0)*AC258,"")</f>
        <v/>
      </c>
      <c r="AF258" s="566" t="str">
        <f>IFERROR(ROUNDDOWN(ROUND(L257*(R258-P258),0)*M257,0)*AC258,"")</f>
        <v/>
      </c>
      <c r="AG258" s="567"/>
      <c r="AH258" s="452"/>
      <c r="AI258" s="453"/>
      <c r="AJ258" s="454"/>
      <c r="AK258" s="455"/>
      <c r="AL258" s="456"/>
      <c r="AM258" s="457"/>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c r="A259" s="1230"/>
      <c r="B259" s="1227"/>
      <c r="C259" s="1227"/>
      <c r="D259" s="1227"/>
      <c r="E259" s="1227"/>
      <c r="F259" s="1227"/>
      <c r="G259" s="1239"/>
      <c r="H259" s="1239"/>
      <c r="I259" s="1239"/>
      <c r="J259" s="1239"/>
      <c r="K259" s="1239"/>
      <c r="L259" s="1242"/>
      <c r="M259" s="1297"/>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8"/>
      <c r="AI259" s="459"/>
      <c r="AJ259" s="460"/>
      <c r="AK259" s="461"/>
      <c r="AL259" s="462"/>
      <c r="AM259" s="463"/>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2" t="s">
        <v>10</v>
      </c>
      <c r="V260" s="71">
        <v>4</v>
      </c>
      <c r="W260" s="202" t="s">
        <v>45</v>
      </c>
      <c r="X260" s="549">
        <v>6</v>
      </c>
      <c r="Y260" s="202" t="s">
        <v>10</v>
      </c>
      <c r="Z260" s="71">
        <v>5</v>
      </c>
      <c r="AA260" s="202" t="s">
        <v>13</v>
      </c>
      <c r="AB260" s="550" t="s">
        <v>24</v>
      </c>
      <c r="AC260" s="551">
        <f t="shared" si="295"/>
        <v>2</v>
      </c>
      <c r="AD260" s="202" t="s">
        <v>38</v>
      </c>
      <c r="AE260" s="552" t="str">
        <f>IFERROR(ROUNDDOWN(ROUND(L260*R260,0)*M260,0)*AC260,"")</f>
        <v/>
      </c>
      <c r="AF260" s="553" t="str">
        <f>IFERROR(ROUNDDOWN(ROUND(L260*(R260-P260),0)*M260,0)*AC260,"")</f>
        <v/>
      </c>
      <c r="AG260" s="554"/>
      <c r="AH260" s="464"/>
      <c r="AI260" s="472"/>
      <c r="AJ260" s="469"/>
      <c r="AK260" s="470"/>
      <c r="AL260" s="450"/>
      <c r="AM260" s="451"/>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c r="A261" s="1229"/>
      <c r="B261" s="1226"/>
      <c r="C261" s="1226"/>
      <c r="D261" s="1226"/>
      <c r="E261" s="1226"/>
      <c r="F261" s="1226"/>
      <c r="G261" s="1238"/>
      <c r="H261" s="1238"/>
      <c r="I261" s="1238"/>
      <c r="J261" s="1238"/>
      <c r="K261" s="1238"/>
      <c r="L261" s="1241"/>
      <c r="M261" s="1296"/>
      <c r="N261" s="560" t="s">
        <v>170</v>
      </c>
      <c r="O261" s="152"/>
      <c r="P261" s="561" t="str">
        <f>IFERROR(VLOOKUP(K260,【参考】数式用!$A$5:$J$27,MATCH(O261,【参考】数式用!$B$4:$J$4,0)+1,0),"")</f>
        <v/>
      </c>
      <c r="Q261" s="152"/>
      <c r="R261" s="561" t="str">
        <f>IFERROR(VLOOKUP(K260,【参考】数式用!$A$5:$J$27,MATCH(Q261,【参考】数式用!$B$4:$J$4,0)+1,0),"")</f>
        <v/>
      </c>
      <c r="S261" s="173" t="s">
        <v>19</v>
      </c>
      <c r="T261" s="562">
        <v>6</v>
      </c>
      <c r="U261" s="174" t="s">
        <v>10</v>
      </c>
      <c r="V261" s="109">
        <v>4</v>
      </c>
      <c r="W261" s="174" t="s">
        <v>45</v>
      </c>
      <c r="X261" s="562">
        <v>6</v>
      </c>
      <c r="Y261" s="174" t="s">
        <v>10</v>
      </c>
      <c r="Z261" s="109">
        <v>5</v>
      </c>
      <c r="AA261" s="174" t="s">
        <v>13</v>
      </c>
      <c r="AB261" s="563" t="s">
        <v>24</v>
      </c>
      <c r="AC261" s="564">
        <f t="shared" si="295"/>
        <v>2</v>
      </c>
      <c r="AD261" s="174" t="s">
        <v>38</v>
      </c>
      <c r="AE261" s="565" t="str">
        <f>IFERROR(ROUNDDOWN(ROUND(L260*R261,0)*M260,0)*AC261,"")</f>
        <v/>
      </c>
      <c r="AF261" s="566" t="str">
        <f>IFERROR(ROUNDDOWN(ROUND(L260*(R261-P261),0)*M260,0)*AC261,"")</f>
        <v/>
      </c>
      <c r="AG261" s="567"/>
      <c r="AH261" s="452"/>
      <c r="AI261" s="453"/>
      <c r="AJ261" s="454"/>
      <c r="AK261" s="455"/>
      <c r="AL261" s="456"/>
      <c r="AM261" s="457"/>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c r="A262" s="1230"/>
      <c r="B262" s="1227"/>
      <c r="C262" s="1227"/>
      <c r="D262" s="1227"/>
      <c r="E262" s="1227"/>
      <c r="F262" s="1227"/>
      <c r="G262" s="1239"/>
      <c r="H262" s="1239"/>
      <c r="I262" s="1239"/>
      <c r="J262" s="1239"/>
      <c r="K262" s="1239"/>
      <c r="L262" s="1242"/>
      <c r="M262" s="1297"/>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8"/>
      <c r="AI262" s="459"/>
      <c r="AJ262" s="460"/>
      <c r="AK262" s="461"/>
      <c r="AL262" s="462"/>
      <c r="AM262" s="463"/>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2" t="s">
        <v>10</v>
      </c>
      <c r="V263" s="71">
        <v>4</v>
      </c>
      <c r="W263" s="202" t="s">
        <v>45</v>
      </c>
      <c r="X263" s="549">
        <v>6</v>
      </c>
      <c r="Y263" s="202" t="s">
        <v>10</v>
      </c>
      <c r="Z263" s="71">
        <v>5</v>
      </c>
      <c r="AA263" s="202" t="s">
        <v>13</v>
      </c>
      <c r="AB263" s="550" t="s">
        <v>24</v>
      </c>
      <c r="AC263" s="551">
        <f t="shared" si="295"/>
        <v>2</v>
      </c>
      <c r="AD263" s="202" t="s">
        <v>38</v>
      </c>
      <c r="AE263" s="552" t="str">
        <f>IFERROR(ROUNDDOWN(ROUND(L263*R263,0)*M263,0)*AC263,"")</f>
        <v/>
      </c>
      <c r="AF263" s="553" t="str">
        <f>IFERROR(ROUNDDOWN(ROUND(L263*(R263-P263),0)*M263,0)*AC263,"")</f>
        <v/>
      </c>
      <c r="AG263" s="554"/>
      <c r="AH263" s="464"/>
      <c r="AI263" s="472"/>
      <c r="AJ263" s="469"/>
      <c r="AK263" s="470"/>
      <c r="AL263" s="450"/>
      <c r="AM263" s="451"/>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c r="A264" s="1229"/>
      <c r="B264" s="1226"/>
      <c r="C264" s="1226"/>
      <c r="D264" s="1226"/>
      <c r="E264" s="1226"/>
      <c r="F264" s="1226"/>
      <c r="G264" s="1238"/>
      <c r="H264" s="1238"/>
      <c r="I264" s="1238"/>
      <c r="J264" s="1238"/>
      <c r="K264" s="1238"/>
      <c r="L264" s="1241"/>
      <c r="M264" s="1296"/>
      <c r="N264" s="560" t="s">
        <v>170</v>
      </c>
      <c r="O264" s="152"/>
      <c r="P264" s="561" t="str">
        <f>IFERROR(VLOOKUP(K263,【参考】数式用!$A$5:$J$27,MATCH(O264,【参考】数式用!$B$4:$J$4,0)+1,0),"")</f>
        <v/>
      </c>
      <c r="Q264" s="152"/>
      <c r="R264" s="561" t="str">
        <f>IFERROR(VLOOKUP(K263,【参考】数式用!$A$5:$J$27,MATCH(Q264,【参考】数式用!$B$4:$J$4,0)+1,0),"")</f>
        <v/>
      </c>
      <c r="S264" s="173" t="s">
        <v>19</v>
      </c>
      <c r="T264" s="562">
        <v>6</v>
      </c>
      <c r="U264" s="174" t="s">
        <v>10</v>
      </c>
      <c r="V264" s="109">
        <v>4</v>
      </c>
      <c r="W264" s="174" t="s">
        <v>45</v>
      </c>
      <c r="X264" s="562">
        <v>6</v>
      </c>
      <c r="Y264" s="174" t="s">
        <v>10</v>
      </c>
      <c r="Z264" s="109">
        <v>5</v>
      </c>
      <c r="AA264" s="174" t="s">
        <v>13</v>
      </c>
      <c r="AB264" s="563" t="s">
        <v>24</v>
      </c>
      <c r="AC264" s="564">
        <f t="shared" si="295"/>
        <v>2</v>
      </c>
      <c r="AD264" s="174" t="s">
        <v>38</v>
      </c>
      <c r="AE264" s="565" t="str">
        <f>IFERROR(ROUNDDOWN(ROUND(L263*R264,0)*M263,0)*AC264,"")</f>
        <v/>
      </c>
      <c r="AF264" s="566" t="str">
        <f>IFERROR(ROUNDDOWN(ROUND(L263*(R264-P264),0)*M263,0)*AC264,"")</f>
        <v/>
      </c>
      <c r="AG264" s="567"/>
      <c r="AH264" s="452"/>
      <c r="AI264" s="453"/>
      <c r="AJ264" s="454"/>
      <c r="AK264" s="455"/>
      <c r="AL264" s="456"/>
      <c r="AM264" s="457"/>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c r="A265" s="1230"/>
      <c r="B265" s="1227"/>
      <c r="C265" s="1227"/>
      <c r="D265" s="1227"/>
      <c r="E265" s="1227"/>
      <c r="F265" s="1227"/>
      <c r="G265" s="1239"/>
      <c r="H265" s="1239"/>
      <c r="I265" s="1239"/>
      <c r="J265" s="1239"/>
      <c r="K265" s="1239"/>
      <c r="L265" s="1242"/>
      <c r="M265" s="1297"/>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8"/>
      <c r="AI265" s="459"/>
      <c r="AJ265" s="460"/>
      <c r="AK265" s="461"/>
      <c r="AL265" s="462"/>
      <c r="AM265" s="463"/>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2" t="s">
        <v>10</v>
      </c>
      <c r="V266" s="71">
        <v>4</v>
      </c>
      <c r="W266" s="202" t="s">
        <v>45</v>
      </c>
      <c r="X266" s="549">
        <v>6</v>
      </c>
      <c r="Y266" s="202" t="s">
        <v>10</v>
      </c>
      <c r="Z266" s="71">
        <v>5</v>
      </c>
      <c r="AA266" s="202" t="s">
        <v>13</v>
      </c>
      <c r="AB266" s="550" t="s">
        <v>24</v>
      </c>
      <c r="AC266" s="551">
        <f t="shared" si="295"/>
        <v>2</v>
      </c>
      <c r="AD266" s="202" t="s">
        <v>38</v>
      </c>
      <c r="AE266" s="552" t="str">
        <f>IFERROR(ROUNDDOWN(ROUND(L266*R266,0)*M266,0)*AC266,"")</f>
        <v/>
      </c>
      <c r="AF266" s="553" t="str">
        <f>IFERROR(ROUNDDOWN(ROUND(L266*(R266-P266),0)*M266,0)*AC266,"")</f>
        <v/>
      </c>
      <c r="AG266" s="554"/>
      <c r="AH266" s="464"/>
      <c r="AI266" s="472"/>
      <c r="AJ266" s="469"/>
      <c r="AK266" s="470"/>
      <c r="AL266" s="450"/>
      <c r="AM266" s="451"/>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c r="A267" s="1229"/>
      <c r="B267" s="1226"/>
      <c r="C267" s="1226"/>
      <c r="D267" s="1226"/>
      <c r="E267" s="1226"/>
      <c r="F267" s="1226"/>
      <c r="G267" s="1238"/>
      <c r="H267" s="1238"/>
      <c r="I267" s="1238"/>
      <c r="J267" s="1238"/>
      <c r="K267" s="1238"/>
      <c r="L267" s="1241"/>
      <c r="M267" s="1296"/>
      <c r="N267" s="560" t="s">
        <v>170</v>
      </c>
      <c r="O267" s="152"/>
      <c r="P267" s="561" t="str">
        <f>IFERROR(VLOOKUP(K266,【参考】数式用!$A$5:$J$27,MATCH(O267,【参考】数式用!$B$4:$J$4,0)+1,0),"")</f>
        <v/>
      </c>
      <c r="Q267" s="152"/>
      <c r="R267" s="561" t="str">
        <f>IFERROR(VLOOKUP(K266,【参考】数式用!$A$5:$J$27,MATCH(Q267,【参考】数式用!$B$4:$J$4,0)+1,0),"")</f>
        <v/>
      </c>
      <c r="S267" s="173" t="s">
        <v>19</v>
      </c>
      <c r="T267" s="562">
        <v>6</v>
      </c>
      <c r="U267" s="174" t="s">
        <v>10</v>
      </c>
      <c r="V267" s="109">
        <v>4</v>
      </c>
      <c r="W267" s="174" t="s">
        <v>45</v>
      </c>
      <c r="X267" s="562">
        <v>6</v>
      </c>
      <c r="Y267" s="174" t="s">
        <v>10</v>
      </c>
      <c r="Z267" s="109">
        <v>5</v>
      </c>
      <c r="AA267" s="174" t="s">
        <v>13</v>
      </c>
      <c r="AB267" s="563" t="s">
        <v>24</v>
      </c>
      <c r="AC267" s="564">
        <f t="shared" si="295"/>
        <v>2</v>
      </c>
      <c r="AD267" s="174" t="s">
        <v>38</v>
      </c>
      <c r="AE267" s="565" t="str">
        <f>IFERROR(ROUNDDOWN(ROUND(L266*R267,0)*M266,0)*AC267,"")</f>
        <v/>
      </c>
      <c r="AF267" s="566" t="str">
        <f>IFERROR(ROUNDDOWN(ROUND(L266*(R267-P267),0)*M266,0)*AC267,"")</f>
        <v/>
      </c>
      <c r="AG267" s="567"/>
      <c r="AH267" s="452"/>
      <c r="AI267" s="453"/>
      <c r="AJ267" s="454"/>
      <c r="AK267" s="455"/>
      <c r="AL267" s="456"/>
      <c r="AM267" s="457"/>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c r="A268" s="1230"/>
      <c r="B268" s="1227"/>
      <c r="C268" s="1227"/>
      <c r="D268" s="1227"/>
      <c r="E268" s="1227"/>
      <c r="F268" s="1227"/>
      <c r="G268" s="1239"/>
      <c r="H268" s="1239"/>
      <c r="I268" s="1239"/>
      <c r="J268" s="1239"/>
      <c r="K268" s="1239"/>
      <c r="L268" s="1242"/>
      <c r="M268" s="1297"/>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8"/>
      <c r="AI268" s="459"/>
      <c r="AJ268" s="460"/>
      <c r="AK268" s="461"/>
      <c r="AL268" s="462"/>
      <c r="AM268" s="463"/>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2" t="s">
        <v>10</v>
      </c>
      <c r="V269" s="71">
        <v>4</v>
      </c>
      <c r="W269" s="202" t="s">
        <v>45</v>
      </c>
      <c r="X269" s="549">
        <v>6</v>
      </c>
      <c r="Y269" s="202" t="s">
        <v>10</v>
      </c>
      <c r="Z269" s="71">
        <v>5</v>
      </c>
      <c r="AA269" s="202" t="s">
        <v>13</v>
      </c>
      <c r="AB269" s="550" t="s">
        <v>24</v>
      </c>
      <c r="AC269" s="551">
        <f t="shared" si="295"/>
        <v>2</v>
      </c>
      <c r="AD269" s="202" t="s">
        <v>38</v>
      </c>
      <c r="AE269" s="552" t="str">
        <f>IFERROR(ROUNDDOWN(ROUND(L269*R269,0)*M269,0)*AC269,"")</f>
        <v/>
      </c>
      <c r="AF269" s="553" t="str">
        <f>IFERROR(ROUNDDOWN(ROUND(L269*(R269-P269),0)*M269,0)*AC269,"")</f>
        <v/>
      </c>
      <c r="AG269" s="554"/>
      <c r="AH269" s="464"/>
      <c r="AI269" s="472"/>
      <c r="AJ269" s="469"/>
      <c r="AK269" s="470"/>
      <c r="AL269" s="450"/>
      <c r="AM269" s="451"/>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c r="A270" s="1229"/>
      <c r="B270" s="1226"/>
      <c r="C270" s="1226"/>
      <c r="D270" s="1226"/>
      <c r="E270" s="1226"/>
      <c r="F270" s="1226"/>
      <c r="G270" s="1238"/>
      <c r="H270" s="1238"/>
      <c r="I270" s="1238"/>
      <c r="J270" s="1238"/>
      <c r="K270" s="1238"/>
      <c r="L270" s="1241"/>
      <c r="M270" s="1296"/>
      <c r="N270" s="560" t="s">
        <v>170</v>
      </c>
      <c r="O270" s="152"/>
      <c r="P270" s="561" t="str">
        <f>IFERROR(VLOOKUP(K269,【参考】数式用!$A$5:$J$27,MATCH(O270,【参考】数式用!$B$4:$J$4,0)+1,0),"")</f>
        <v/>
      </c>
      <c r="Q270" s="152"/>
      <c r="R270" s="561" t="str">
        <f>IFERROR(VLOOKUP(K269,【参考】数式用!$A$5:$J$27,MATCH(Q270,【参考】数式用!$B$4:$J$4,0)+1,0),"")</f>
        <v/>
      </c>
      <c r="S270" s="173" t="s">
        <v>19</v>
      </c>
      <c r="T270" s="562">
        <v>6</v>
      </c>
      <c r="U270" s="174" t="s">
        <v>10</v>
      </c>
      <c r="V270" s="109">
        <v>4</v>
      </c>
      <c r="W270" s="174" t="s">
        <v>45</v>
      </c>
      <c r="X270" s="562">
        <v>6</v>
      </c>
      <c r="Y270" s="174" t="s">
        <v>10</v>
      </c>
      <c r="Z270" s="109">
        <v>5</v>
      </c>
      <c r="AA270" s="174" t="s">
        <v>13</v>
      </c>
      <c r="AB270" s="563" t="s">
        <v>24</v>
      </c>
      <c r="AC270" s="564">
        <f t="shared" si="295"/>
        <v>2</v>
      </c>
      <c r="AD270" s="174" t="s">
        <v>38</v>
      </c>
      <c r="AE270" s="565" t="str">
        <f>IFERROR(ROUNDDOWN(ROUND(L269*R270,0)*M269,0)*AC270,"")</f>
        <v/>
      </c>
      <c r="AF270" s="566" t="str">
        <f>IFERROR(ROUNDDOWN(ROUND(L269*(R270-P270),0)*M269,0)*AC270,"")</f>
        <v/>
      </c>
      <c r="AG270" s="567"/>
      <c r="AH270" s="452"/>
      <c r="AI270" s="453"/>
      <c r="AJ270" s="454"/>
      <c r="AK270" s="455"/>
      <c r="AL270" s="456"/>
      <c r="AM270" s="457"/>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c r="A271" s="1230"/>
      <c r="B271" s="1227"/>
      <c r="C271" s="1227"/>
      <c r="D271" s="1227"/>
      <c r="E271" s="1227"/>
      <c r="F271" s="1227"/>
      <c r="G271" s="1239"/>
      <c r="H271" s="1239"/>
      <c r="I271" s="1239"/>
      <c r="J271" s="1239"/>
      <c r="K271" s="1239"/>
      <c r="L271" s="1242"/>
      <c r="M271" s="1297"/>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8"/>
      <c r="AI271" s="459"/>
      <c r="AJ271" s="460"/>
      <c r="AK271" s="461"/>
      <c r="AL271" s="462"/>
      <c r="AM271" s="463"/>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2" t="s">
        <v>10</v>
      </c>
      <c r="V272" s="71">
        <v>4</v>
      </c>
      <c r="W272" s="202" t="s">
        <v>45</v>
      </c>
      <c r="X272" s="549">
        <v>6</v>
      </c>
      <c r="Y272" s="202" t="s">
        <v>10</v>
      </c>
      <c r="Z272" s="71">
        <v>5</v>
      </c>
      <c r="AA272" s="202" t="s">
        <v>13</v>
      </c>
      <c r="AB272" s="550" t="s">
        <v>24</v>
      </c>
      <c r="AC272" s="551">
        <f t="shared" si="295"/>
        <v>2</v>
      </c>
      <c r="AD272" s="202" t="s">
        <v>38</v>
      </c>
      <c r="AE272" s="552" t="str">
        <f>IFERROR(ROUNDDOWN(ROUND(L272*R272,0)*M272,0)*AC272,"")</f>
        <v/>
      </c>
      <c r="AF272" s="553" t="str">
        <f>IFERROR(ROUNDDOWN(ROUND(L272*(R272-P272),0)*M272,0)*AC272,"")</f>
        <v/>
      </c>
      <c r="AG272" s="554"/>
      <c r="AH272" s="464"/>
      <c r="AI272" s="472"/>
      <c r="AJ272" s="469"/>
      <c r="AK272" s="470"/>
      <c r="AL272" s="450"/>
      <c r="AM272" s="451"/>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c r="A273" s="1229"/>
      <c r="B273" s="1226"/>
      <c r="C273" s="1226"/>
      <c r="D273" s="1226"/>
      <c r="E273" s="1226"/>
      <c r="F273" s="1226"/>
      <c r="G273" s="1238"/>
      <c r="H273" s="1238"/>
      <c r="I273" s="1238"/>
      <c r="J273" s="1238"/>
      <c r="K273" s="1238"/>
      <c r="L273" s="1241"/>
      <c r="M273" s="1296"/>
      <c r="N273" s="560" t="s">
        <v>170</v>
      </c>
      <c r="O273" s="152"/>
      <c r="P273" s="561" t="str">
        <f>IFERROR(VLOOKUP(K272,【参考】数式用!$A$5:$J$27,MATCH(O273,【参考】数式用!$B$4:$J$4,0)+1,0),"")</f>
        <v/>
      </c>
      <c r="Q273" s="152"/>
      <c r="R273" s="561" t="str">
        <f>IFERROR(VLOOKUP(K272,【参考】数式用!$A$5:$J$27,MATCH(Q273,【参考】数式用!$B$4:$J$4,0)+1,0),"")</f>
        <v/>
      </c>
      <c r="S273" s="173" t="s">
        <v>19</v>
      </c>
      <c r="T273" s="562">
        <v>6</v>
      </c>
      <c r="U273" s="174" t="s">
        <v>10</v>
      </c>
      <c r="V273" s="109">
        <v>4</v>
      </c>
      <c r="W273" s="174" t="s">
        <v>45</v>
      </c>
      <c r="X273" s="562">
        <v>6</v>
      </c>
      <c r="Y273" s="174" t="s">
        <v>10</v>
      </c>
      <c r="Z273" s="109">
        <v>5</v>
      </c>
      <c r="AA273" s="174" t="s">
        <v>13</v>
      </c>
      <c r="AB273" s="563" t="s">
        <v>24</v>
      </c>
      <c r="AC273" s="564">
        <f t="shared" si="295"/>
        <v>2</v>
      </c>
      <c r="AD273" s="174" t="s">
        <v>38</v>
      </c>
      <c r="AE273" s="565" t="str">
        <f>IFERROR(ROUNDDOWN(ROUND(L272*R273,0)*M272,0)*AC273,"")</f>
        <v/>
      </c>
      <c r="AF273" s="566" t="str">
        <f>IFERROR(ROUNDDOWN(ROUND(L272*(R273-P273),0)*M272,0)*AC273,"")</f>
        <v/>
      </c>
      <c r="AG273" s="567"/>
      <c r="AH273" s="452"/>
      <c r="AI273" s="453"/>
      <c r="AJ273" s="454"/>
      <c r="AK273" s="455"/>
      <c r="AL273" s="456"/>
      <c r="AM273" s="457"/>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c r="A274" s="1230"/>
      <c r="B274" s="1227"/>
      <c r="C274" s="1227"/>
      <c r="D274" s="1227"/>
      <c r="E274" s="1227"/>
      <c r="F274" s="1227"/>
      <c r="G274" s="1239"/>
      <c r="H274" s="1239"/>
      <c r="I274" s="1239"/>
      <c r="J274" s="1239"/>
      <c r="K274" s="1239"/>
      <c r="L274" s="1242"/>
      <c r="M274" s="1297"/>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8"/>
      <c r="AI274" s="459"/>
      <c r="AJ274" s="460"/>
      <c r="AK274" s="461"/>
      <c r="AL274" s="462"/>
      <c r="AM274" s="463"/>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2" t="s">
        <v>10</v>
      </c>
      <c r="V275" s="71">
        <v>4</v>
      </c>
      <c r="W275" s="202" t="s">
        <v>45</v>
      </c>
      <c r="X275" s="549">
        <v>6</v>
      </c>
      <c r="Y275" s="202" t="s">
        <v>10</v>
      </c>
      <c r="Z275" s="71">
        <v>5</v>
      </c>
      <c r="AA275" s="202" t="s">
        <v>13</v>
      </c>
      <c r="AB275" s="550" t="s">
        <v>24</v>
      </c>
      <c r="AC275" s="551">
        <f t="shared" si="295"/>
        <v>2</v>
      </c>
      <c r="AD275" s="202" t="s">
        <v>38</v>
      </c>
      <c r="AE275" s="552" t="str">
        <f>IFERROR(ROUNDDOWN(ROUND(L275*R275,0)*M275,0)*AC275,"")</f>
        <v/>
      </c>
      <c r="AF275" s="553" t="str">
        <f>IFERROR(ROUNDDOWN(ROUND(L275*(R275-P275),0)*M275,0)*AC275,"")</f>
        <v/>
      </c>
      <c r="AG275" s="554"/>
      <c r="AH275" s="464"/>
      <c r="AI275" s="472"/>
      <c r="AJ275" s="469"/>
      <c r="AK275" s="470"/>
      <c r="AL275" s="450"/>
      <c r="AM275" s="451"/>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c r="A276" s="1229"/>
      <c r="B276" s="1226"/>
      <c r="C276" s="1226"/>
      <c r="D276" s="1226"/>
      <c r="E276" s="1226"/>
      <c r="F276" s="1226"/>
      <c r="G276" s="1238"/>
      <c r="H276" s="1238"/>
      <c r="I276" s="1238"/>
      <c r="J276" s="1238"/>
      <c r="K276" s="1238"/>
      <c r="L276" s="1241"/>
      <c r="M276" s="1296"/>
      <c r="N276" s="560" t="s">
        <v>170</v>
      </c>
      <c r="O276" s="152"/>
      <c r="P276" s="561" t="str">
        <f>IFERROR(VLOOKUP(K275,【参考】数式用!$A$5:$J$27,MATCH(O276,【参考】数式用!$B$4:$J$4,0)+1,0),"")</f>
        <v/>
      </c>
      <c r="Q276" s="152"/>
      <c r="R276" s="561" t="str">
        <f>IFERROR(VLOOKUP(K275,【参考】数式用!$A$5:$J$27,MATCH(Q276,【参考】数式用!$B$4:$J$4,0)+1,0),"")</f>
        <v/>
      </c>
      <c r="S276" s="173" t="s">
        <v>19</v>
      </c>
      <c r="T276" s="562">
        <v>6</v>
      </c>
      <c r="U276" s="174" t="s">
        <v>10</v>
      </c>
      <c r="V276" s="109">
        <v>4</v>
      </c>
      <c r="W276" s="174" t="s">
        <v>45</v>
      </c>
      <c r="X276" s="562">
        <v>6</v>
      </c>
      <c r="Y276" s="174" t="s">
        <v>10</v>
      </c>
      <c r="Z276" s="109">
        <v>5</v>
      </c>
      <c r="AA276" s="174" t="s">
        <v>13</v>
      </c>
      <c r="AB276" s="563" t="s">
        <v>24</v>
      </c>
      <c r="AC276" s="564">
        <f t="shared" si="295"/>
        <v>2</v>
      </c>
      <c r="AD276" s="174" t="s">
        <v>38</v>
      </c>
      <c r="AE276" s="565" t="str">
        <f>IFERROR(ROUNDDOWN(ROUND(L275*R276,0)*M275,0)*AC276,"")</f>
        <v/>
      </c>
      <c r="AF276" s="566" t="str">
        <f>IFERROR(ROUNDDOWN(ROUND(L275*(R276-P276),0)*M275,0)*AC276,"")</f>
        <v/>
      </c>
      <c r="AG276" s="567"/>
      <c r="AH276" s="452"/>
      <c r="AI276" s="453"/>
      <c r="AJ276" s="454"/>
      <c r="AK276" s="455"/>
      <c r="AL276" s="456"/>
      <c r="AM276" s="457"/>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c r="A277" s="1230"/>
      <c r="B277" s="1227"/>
      <c r="C277" s="1227"/>
      <c r="D277" s="1227"/>
      <c r="E277" s="1227"/>
      <c r="F277" s="1227"/>
      <c r="G277" s="1239"/>
      <c r="H277" s="1239"/>
      <c r="I277" s="1239"/>
      <c r="J277" s="1239"/>
      <c r="K277" s="1239"/>
      <c r="L277" s="1242"/>
      <c r="M277" s="1297"/>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8"/>
      <c r="AI277" s="459"/>
      <c r="AJ277" s="460"/>
      <c r="AK277" s="461"/>
      <c r="AL277" s="462"/>
      <c r="AM277" s="463"/>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2" t="s">
        <v>10</v>
      </c>
      <c r="V278" s="71">
        <v>4</v>
      </c>
      <c r="W278" s="202" t="s">
        <v>45</v>
      </c>
      <c r="X278" s="549">
        <v>6</v>
      </c>
      <c r="Y278" s="202" t="s">
        <v>10</v>
      </c>
      <c r="Z278" s="71">
        <v>5</v>
      </c>
      <c r="AA278" s="202" t="s">
        <v>13</v>
      </c>
      <c r="AB278" s="550" t="s">
        <v>24</v>
      </c>
      <c r="AC278" s="551">
        <f t="shared" si="295"/>
        <v>2</v>
      </c>
      <c r="AD278" s="202" t="s">
        <v>38</v>
      </c>
      <c r="AE278" s="552" t="str">
        <f>IFERROR(ROUNDDOWN(ROUND(L278*R278,0)*M278,0)*AC278,"")</f>
        <v/>
      </c>
      <c r="AF278" s="553" t="str">
        <f>IFERROR(ROUNDDOWN(ROUND(L278*(R278-P278),0)*M278,0)*AC278,"")</f>
        <v/>
      </c>
      <c r="AG278" s="554"/>
      <c r="AH278" s="464"/>
      <c r="AI278" s="472"/>
      <c r="AJ278" s="469"/>
      <c r="AK278" s="470"/>
      <c r="AL278" s="450"/>
      <c r="AM278" s="451"/>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c r="A279" s="1229"/>
      <c r="B279" s="1226"/>
      <c r="C279" s="1226"/>
      <c r="D279" s="1226"/>
      <c r="E279" s="1226"/>
      <c r="F279" s="1226"/>
      <c r="G279" s="1238"/>
      <c r="H279" s="1238"/>
      <c r="I279" s="1238"/>
      <c r="J279" s="1238"/>
      <c r="K279" s="1238"/>
      <c r="L279" s="1241"/>
      <c r="M279" s="1296"/>
      <c r="N279" s="560" t="s">
        <v>170</v>
      </c>
      <c r="O279" s="152"/>
      <c r="P279" s="561" t="str">
        <f>IFERROR(VLOOKUP(K278,【参考】数式用!$A$5:$J$27,MATCH(O279,【参考】数式用!$B$4:$J$4,0)+1,0),"")</f>
        <v/>
      </c>
      <c r="Q279" s="152"/>
      <c r="R279" s="561" t="str">
        <f>IFERROR(VLOOKUP(K278,【参考】数式用!$A$5:$J$27,MATCH(Q279,【参考】数式用!$B$4:$J$4,0)+1,0),"")</f>
        <v/>
      </c>
      <c r="S279" s="173" t="s">
        <v>19</v>
      </c>
      <c r="T279" s="562">
        <v>6</v>
      </c>
      <c r="U279" s="174" t="s">
        <v>10</v>
      </c>
      <c r="V279" s="109">
        <v>4</v>
      </c>
      <c r="W279" s="174" t="s">
        <v>45</v>
      </c>
      <c r="X279" s="562">
        <v>6</v>
      </c>
      <c r="Y279" s="174" t="s">
        <v>10</v>
      </c>
      <c r="Z279" s="109">
        <v>5</v>
      </c>
      <c r="AA279" s="174" t="s">
        <v>13</v>
      </c>
      <c r="AB279" s="563" t="s">
        <v>24</v>
      </c>
      <c r="AC279" s="564">
        <f t="shared" si="295"/>
        <v>2</v>
      </c>
      <c r="AD279" s="174" t="s">
        <v>38</v>
      </c>
      <c r="AE279" s="565" t="str">
        <f>IFERROR(ROUNDDOWN(ROUND(L278*R279,0)*M278,0)*AC279,"")</f>
        <v/>
      </c>
      <c r="AF279" s="566" t="str">
        <f>IFERROR(ROUNDDOWN(ROUND(L278*(R279-P279),0)*M278,0)*AC279,"")</f>
        <v/>
      </c>
      <c r="AG279" s="567"/>
      <c r="AH279" s="452"/>
      <c r="AI279" s="453"/>
      <c r="AJ279" s="454"/>
      <c r="AK279" s="455"/>
      <c r="AL279" s="456"/>
      <c r="AM279" s="457"/>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c r="A280" s="1230"/>
      <c r="B280" s="1227"/>
      <c r="C280" s="1227"/>
      <c r="D280" s="1227"/>
      <c r="E280" s="1227"/>
      <c r="F280" s="1227"/>
      <c r="G280" s="1239"/>
      <c r="H280" s="1239"/>
      <c r="I280" s="1239"/>
      <c r="J280" s="1239"/>
      <c r="K280" s="1239"/>
      <c r="L280" s="1242"/>
      <c r="M280" s="1297"/>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8"/>
      <c r="AI280" s="459"/>
      <c r="AJ280" s="460"/>
      <c r="AK280" s="461"/>
      <c r="AL280" s="462"/>
      <c r="AM280" s="463"/>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2" t="s">
        <v>10</v>
      </c>
      <c r="V281" s="71">
        <v>4</v>
      </c>
      <c r="W281" s="202" t="s">
        <v>45</v>
      </c>
      <c r="X281" s="549">
        <v>6</v>
      </c>
      <c r="Y281" s="202" t="s">
        <v>10</v>
      </c>
      <c r="Z281" s="71">
        <v>5</v>
      </c>
      <c r="AA281" s="202" t="s">
        <v>13</v>
      </c>
      <c r="AB281" s="550" t="s">
        <v>24</v>
      </c>
      <c r="AC281" s="551">
        <f t="shared" si="295"/>
        <v>2</v>
      </c>
      <c r="AD281" s="202" t="s">
        <v>38</v>
      </c>
      <c r="AE281" s="552" t="str">
        <f>IFERROR(ROUNDDOWN(ROUND(L281*R281,0)*M281,0)*AC281,"")</f>
        <v/>
      </c>
      <c r="AF281" s="553" t="str">
        <f>IFERROR(ROUNDDOWN(ROUND(L281*(R281-P281),0)*M281,0)*AC281,"")</f>
        <v/>
      </c>
      <c r="AG281" s="554"/>
      <c r="AH281" s="464"/>
      <c r="AI281" s="472"/>
      <c r="AJ281" s="469"/>
      <c r="AK281" s="470"/>
      <c r="AL281" s="450"/>
      <c r="AM281" s="451"/>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c r="A282" s="1229"/>
      <c r="B282" s="1226"/>
      <c r="C282" s="1226"/>
      <c r="D282" s="1226"/>
      <c r="E282" s="1226"/>
      <c r="F282" s="1226"/>
      <c r="G282" s="1238"/>
      <c r="H282" s="1238"/>
      <c r="I282" s="1238"/>
      <c r="J282" s="1238"/>
      <c r="K282" s="1238"/>
      <c r="L282" s="1241"/>
      <c r="M282" s="1296"/>
      <c r="N282" s="560" t="s">
        <v>170</v>
      </c>
      <c r="O282" s="152"/>
      <c r="P282" s="561" t="str">
        <f>IFERROR(VLOOKUP(K281,【参考】数式用!$A$5:$J$27,MATCH(O282,【参考】数式用!$B$4:$J$4,0)+1,0),"")</f>
        <v/>
      </c>
      <c r="Q282" s="152"/>
      <c r="R282" s="561" t="str">
        <f>IFERROR(VLOOKUP(K281,【参考】数式用!$A$5:$J$27,MATCH(Q282,【参考】数式用!$B$4:$J$4,0)+1,0),"")</f>
        <v/>
      </c>
      <c r="S282" s="173" t="s">
        <v>19</v>
      </c>
      <c r="T282" s="562">
        <v>6</v>
      </c>
      <c r="U282" s="174" t="s">
        <v>10</v>
      </c>
      <c r="V282" s="109">
        <v>4</v>
      </c>
      <c r="W282" s="174" t="s">
        <v>45</v>
      </c>
      <c r="X282" s="562">
        <v>6</v>
      </c>
      <c r="Y282" s="174" t="s">
        <v>10</v>
      </c>
      <c r="Z282" s="109">
        <v>5</v>
      </c>
      <c r="AA282" s="174" t="s">
        <v>13</v>
      </c>
      <c r="AB282" s="563" t="s">
        <v>24</v>
      </c>
      <c r="AC282" s="564">
        <f t="shared" si="295"/>
        <v>2</v>
      </c>
      <c r="AD282" s="174" t="s">
        <v>38</v>
      </c>
      <c r="AE282" s="565" t="str">
        <f>IFERROR(ROUNDDOWN(ROUND(L281*R282,0)*M281,0)*AC282,"")</f>
        <v/>
      </c>
      <c r="AF282" s="566" t="str">
        <f>IFERROR(ROUNDDOWN(ROUND(L281*(R282-P282),0)*M281,0)*AC282,"")</f>
        <v/>
      </c>
      <c r="AG282" s="567"/>
      <c r="AH282" s="452"/>
      <c r="AI282" s="453"/>
      <c r="AJ282" s="454"/>
      <c r="AK282" s="455"/>
      <c r="AL282" s="456"/>
      <c r="AM282" s="457"/>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c r="A283" s="1230"/>
      <c r="B283" s="1227"/>
      <c r="C283" s="1227"/>
      <c r="D283" s="1227"/>
      <c r="E283" s="1227"/>
      <c r="F283" s="1227"/>
      <c r="G283" s="1239"/>
      <c r="H283" s="1239"/>
      <c r="I283" s="1239"/>
      <c r="J283" s="1239"/>
      <c r="K283" s="1239"/>
      <c r="L283" s="1242"/>
      <c r="M283" s="1297"/>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8"/>
      <c r="AI283" s="459"/>
      <c r="AJ283" s="460"/>
      <c r="AK283" s="461"/>
      <c r="AL283" s="462"/>
      <c r="AM283" s="463"/>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2" t="s">
        <v>10</v>
      </c>
      <c r="V284" s="71">
        <v>4</v>
      </c>
      <c r="W284" s="202" t="s">
        <v>45</v>
      </c>
      <c r="X284" s="549">
        <v>6</v>
      </c>
      <c r="Y284" s="202" t="s">
        <v>10</v>
      </c>
      <c r="Z284" s="71">
        <v>5</v>
      </c>
      <c r="AA284" s="202" t="s">
        <v>13</v>
      </c>
      <c r="AB284" s="550" t="s">
        <v>24</v>
      </c>
      <c r="AC284" s="551">
        <f t="shared" si="295"/>
        <v>2</v>
      </c>
      <c r="AD284" s="202" t="s">
        <v>38</v>
      </c>
      <c r="AE284" s="552" t="str">
        <f>IFERROR(ROUNDDOWN(ROUND(L284*R284,0)*M284,0)*AC284,"")</f>
        <v/>
      </c>
      <c r="AF284" s="553" t="str">
        <f>IFERROR(ROUNDDOWN(ROUND(L284*(R284-P284),0)*M284,0)*AC284,"")</f>
        <v/>
      </c>
      <c r="AG284" s="554"/>
      <c r="AH284" s="464"/>
      <c r="AI284" s="472"/>
      <c r="AJ284" s="469"/>
      <c r="AK284" s="470"/>
      <c r="AL284" s="450"/>
      <c r="AM284" s="451"/>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c r="A285" s="1229"/>
      <c r="B285" s="1226"/>
      <c r="C285" s="1226"/>
      <c r="D285" s="1226"/>
      <c r="E285" s="1226"/>
      <c r="F285" s="1226"/>
      <c r="G285" s="1238"/>
      <c r="H285" s="1238"/>
      <c r="I285" s="1238"/>
      <c r="J285" s="1238"/>
      <c r="K285" s="1238"/>
      <c r="L285" s="1241"/>
      <c r="M285" s="1296"/>
      <c r="N285" s="560" t="s">
        <v>170</v>
      </c>
      <c r="O285" s="152"/>
      <c r="P285" s="561" t="str">
        <f>IFERROR(VLOOKUP(K284,【参考】数式用!$A$5:$J$27,MATCH(O285,【参考】数式用!$B$4:$J$4,0)+1,0),"")</f>
        <v/>
      </c>
      <c r="Q285" s="152"/>
      <c r="R285" s="561" t="str">
        <f>IFERROR(VLOOKUP(K284,【参考】数式用!$A$5:$J$27,MATCH(Q285,【参考】数式用!$B$4:$J$4,0)+1,0),"")</f>
        <v/>
      </c>
      <c r="S285" s="173" t="s">
        <v>19</v>
      </c>
      <c r="T285" s="562">
        <v>6</v>
      </c>
      <c r="U285" s="174" t="s">
        <v>10</v>
      </c>
      <c r="V285" s="109">
        <v>4</v>
      </c>
      <c r="W285" s="174" t="s">
        <v>45</v>
      </c>
      <c r="X285" s="562">
        <v>6</v>
      </c>
      <c r="Y285" s="174" t="s">
        <v>10</v>
      </c>
      <c r="Z285" s="109">
        <v>5</v>
      </c>
      <c r="AA285" s="174" t="s">
        <v>13</v>
      </c>
      <c r="AB285" s="563" t="s">
        <v>24</v>
      </c>
      <c r="AC285" s="564">
        <f t="shared" si="295"/>
        <v>2</v>
      </c>
      <c r="AD285" s="174" t="s">
        <v>38</v>
      </c>
      <c r="AE285" s="565" t="str">
        <f>IFERROR(ROUNDDOWN(ROUND(L284*R285,0)*M284,0)*AC285,"")</f>
        <v/>
      </c>
      <c r="AF285" s="566" t="str">
        <f>IFERROR(ROUNDDOWN(ROUND(L284*(R285-P285),0)*M284,0)*AC285,"")</f>
        <v/>
      </c>
      <c r="AG285" s="567"/>
      <c r="AH285" s="452"/>
      <c r="AI285" s="453"/>
      <c r="AJ285" s="454"/>
      <c r="AK285" s="455"/>
      <c r="AL285" s="456"/>
      <c r="AM285" s="457"/>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c r="A286" s="1230"/>
      <c r="B286" s="1227"/>
      <c r="C286" s="1227"/>
      <c r="D286" s="1227"/>
      <c r="E286" s="1227"/>
      <c r="F286" s="1227"/>
      <c r="G286" s="1239"/>
      <c r="H286" s="1239"/>
      <c r="I286" s="1239"/>
      <c r="J286" s="1239"/>
      <c r="K286" s="1239"/>
      <c r="L286" s="1242"/>
      <c r="M286" s="1297"/>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8"/>
      <c r="AI286" s="459"/>
      <c r="AJ286" s="460"/>
      <c r="AK286" s="461"/>
      <c r="AL286" s="462"/>
      <c r="AM286" s="463"/>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2" t="s">
        <v>10</v>
      </c>
      <c r="V287" s="71">
        <v>4</v>
      </c>
      <c r="W287" s="202" t="s">
        <v>45</v>
      </c>
      <c r="X287" s="549">
        <v>6</v>
      </c>
      <c r="Y287" s="202" t="s">
        <v>10</v>
      </c>
      <c r="Z287" s="71">
        <v>5</v>
      </c>
      <c r="AA287" s="202" t="s">
        <v>13</v>
      </c>
      <c r="AB287" s="550" t="s">
        <v>24</v>
      </c>
      <c r="AC287" s="551">
        <f t="shared" ref="AC287:AC313" si="382">IF(V287&gt;=1,(X287*12+Z287)-(T287*12+V287)+1,"")</f>
        <v>2</v>
      </c>
      <c r="AD287" s="202" t="s">
        <v>38</v>
      </c>
      <c r="AE287" s="552" t="str">
        <f>IFERROR(ROUNDDOWN(ROUND(L287*R287,0)*M287,0)*AC287,"")</f>
        <v/>
      </c>
      <c r="AF287" s="553" t="str">
        <f>IFERROR(ROUNDDOWN(ROUND(L287*(R287-P287),0)*M287,0)*AC287,"")</f>
        <v/>
      </c>
      <c r="AG287" s="554"/>
      <c r="AH287" s="464"/>
      <c r="AI287" s="472"/>
      <c r="AJ287" s="469"/>
      <c r="AK287" s="470"/>
      <c r="AL287" s="450"/>
      <c r="AM287" s="451"/>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c r="A288" s="1229"/>
      <c r="B288" s="1226"/>
      <c r="C288" s="1226"/>
      <c r="D288" s="1226"/>
      <c r="E288" s="1226"/>
      <c r="F288" s="1226"/>
      <c r="G288" s="1238"/>
      <c r="H288" s="1238"/>
      <c r="I288" s="1238"/>
      <c r="J288" s="1238"/>
      <c r="K288" s="1238"/>
      <c r="L288" s="1241"/>
      <c r="M288" s="1296"/>
      <c r="N288" s="560" t="s">
        <v>170</v>
      </c>
      <c r="O288" s="152"/>
      <c r="P288" s="561" t="str">
        <f>IFERROR(VLOOKUP(K287,【参考】数式用!$A$5:$J$27,MATCH(O288,【参考】数式用!$B$4:$J$4,0)+1,0),"")</f>
        <v/>
      </c>
      <c r="Q288" s="152"/>
      <c r="R288" s="561" t="str">
        <f>IFERROR(VLOOKUP(K287,【参考】数式用!$A$5:$J$27,MATCH(Q288,【参考】数式用!$B$4:$J$4,0)+1,0),"")</f>
        <v/>
      </c>
      <c r="S288" s="173" t="s">
        <v>19</v>
      </c>
      <c r="T288" s="562">
        <v>6</v>
      </c>
      <c r="U288" s="174" t="s">
        <v>10</v>
      </c>
      <c r="V288" s="109">
        <v>4</v>
      </c>
      <c r="W288" s="174" t="s">
        <v>45</v>
      </c>
      <c r="X288" s="562">
        <v>6</v>
      </c>
      <c r="Y288" s="174" t="s">
        <v>10</v>
      </c>
      <c r="Z288" s="109">
        <v>5</v>
      </c>
      <c r="AA288" s="174" t="s">
        <v>13</v>
      </c>
      <c r="AB288" s="563" t="s">
        <v>24</v>
      </c>
      <c r="AC288" s="564">
        <f t="shared" si="382"/>
        <v>2</v>
      </c>
      <c r="AD288" s="174" t="s">
        <v>38</v>
      </c>
      <c r="AE288" s="565" t="str">
        <f>IFERROR(ROUNDDOWN(ROUND(L287*R288,0)*M287,0)*AC288,"")</f>
        <v/>
      </c>
      <c r="AF288" s="566" t="str">
        <f>IFERROR(ROUNDDOWN(ROUND(L287*(R288-P288),0)*M287,0)*AC288,"")</f>
        <v/>
      </c>
      <c r="AG288" s="567"/>
      <c r="AH288" s="452"/>
      <c r="AI288" s="453"/>
      <c r="AJ288" s="454"/>
      <c r="AK288" s="455"/>
      <c r="AL288" s="456"/>
      <c r="AM288" s="457"/>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c r="A289" s="1230"/>
      <c r="B289" s="1227"/>
      <c r="C289" s="1227"/>
      <c r="D289" s="1227"/>
      <c r="E289" s="1227"/>
      <c r="F289" s="1227"/>
      <c r="G289" s="1239"/>
      <c r="H289" s="1239"/>
      <c r="I289" s="1239"/>
      <c r="J289" s="1239"/>
      <c r="K289" s="1239"/>
      <c r="L289" s="1242"/>
      <c r="M289" s="1297"/>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8"/>
      <c r="AI289" s="459"/>
      <c r="AJ289" s="460"/>
      <c r="AK289" s="461"/>
      <c r="AL289" s="462"/>
      <c r="AM289" s="463"/>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2" t="s">
        <v>10</v>
      </c>
      <c r="V290" s="71">
        <v>4</v>
      </c>
      <c r="W290" s="202" t="s">
        <v>45</v>
      </c>
      <c r="X290" s="549">
        <v>6</v>
      </c>
      <c r="Y290" s="202" t="s">
        <v>10</v>
      </c>
      <c r="Z290" s="71">
        <v>5</v>
      </c>
      <c r="AA290" s="202" t="s">
        <v>13</v>
      </c>
      <c r="AB290" s="550" t="s">
        <v>24</v>
      </c>
      <c r="AC290" s="551">
        <f t="shared" si="382"/>
        <v>2</v>
      </c>
      <c r="AD290" s="202" t="s">
        <v>38</v>
      </c>
      <c r="AE290" s="552" t="str">
        <f>IFERROR(ROUNDDOWN(ROUND(L290*R290,0)*M290,0)*AC290,"")</f>
        <v/>
      </c>
      <c r="AF290" s="553" t="str">
        <f>IFERROR(ROUNDDOWN(ROUND(L290*(R290-P290),0)*M290,0)*AC290,"")</f>
        <v/>
      </c>
      <c r="AG290" s="554"/>
      <c r="AH290" s="464"/>
      <c r="AI290" s="472"/>
      <c r="AJ290" s="469"/>
      <c r="AK290" s="470"/>
      <c r="AL290" s="450"/>
      <c r="AM290" s="451"/>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c r="A291" s="1229"/>
      <c r="B291" s="1226"/>
      <c r="C291" s="1226"/>
      <c r="D291" s="1226"/>
      <c r="E291" s="1226"/>
      <c r="F291" s="1226"/>
      <c r="G291" s="1238"/>
      <c r="H291" s="1238"/>
      <c r="I291" s="1238"/>
      <c r="J291" s="1238"/>
      <c r="K291" s="1238"/>
      <c r="L291" s="1241"/>
      <c r="M291" s="1296"/>
      <c r="N291" s="560" t="s">
        <v>170</v>
      </c>
      <c r="O291" s="152"/>
      <c r="P291" s="561" t="str">
        <f>IFERROR(VLOOKUP(K290,【参考】数式用!$A$5:$J$27,MATCH(O291,【参考】数式用!$B$4:$J$4,0)+1,0),"")</f>
        <v/>
      </c>
      <c r="Q291" s="152"/>
      <c r="R291" s="561" t="str">
        <f>IFERROR(VLOOKUP(K290,【参考】数式用!$A$5:$J$27,MATCH(Q291,【参考】数式用!$B$4:$J$4,0)+1,0),"")</f>
        <v/>
      </c>
      <c r="S291" s="173" t="s">
        <v>19</v>
      </c>
      <c r="T291" s="562">
        <v>6</v>
      </c>
      <c r="U291" s="174" t="s">
        <v>10</v>
      </c>
      <c r="V291" s="109">
        <v>4</v>
      </c>
      <c r="W291" s="174" t="s">
        <v>45</v>
      </c>
      <c r="X291" s="562">
        <v>6</v>
      </c>
      <c r="Y291" s="174" t="s">
        <v>10</v>
      </c>
      <c r="Z291" s="109">
        <v>5</v>
      </c>
      <c r="AA291" s="174" t="s">
        <v>13</v>
      </c>
      <c r="AB291" s="563" t="s">
        <v>24</v>
      </c>
      <c r="AC291" s="564">
        <f t="shared" si="382"/>
        <v>2</v>
      </c>
      <c r="AD291" s="174" t="s">
        <v>38</v>
      </c>
      <c r="AE291" s="565" t="str">
        <f>IFERROR(ROUNDDOWN(ROUND(L290*R291,0)*M290,0)*AC291,"")</f>
        <v/>
      </c>
      <c r="AF291" s="566" t="str">
        <f>IFERROR(ROUNDDOWN(ROUND(L290*(R291-P291),0)*M290,0)*AC291,"")</f>
        <v/>
      </c>
      <c r="AG291" s="567"/>
      <c r="AH291" s="452"/>
      <c r="AI291" s="453"/>
      <c r="AJ291" s="454"/>
      <c r="AK291" s="455"/>
      <c r="AL291" s="456"/>
      <c r="AM291" s="457"/>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c r="A292" s="1230"/>
      <c r="B292" s="1227"/>
      <c r="C292" s="1227"/>
      <c r="D292" s="1227"/>
      <c r="E292" s="1227"/>
      <c r="F292" s="1227"/>
      <c r="G292" s="1239"/>
      <c r="H292" s="1239"/>
      <c r="I292" s="1239"/>
      <c r="J292" s="1239"/>
      <c r="K292" s="1239"/>
      <c r="L292" s="1242"/>
      <c r="M292" s="1297"/>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8"/>
      <c r="AI292" s="459"/>
      <c r="AJ292" s="460"/>
      <c r="AK292" s="461"/>
      <c r="AL292" s="462"/>
      <c r="AM292" s="463"/>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2" t="s">
        <v>10</v>
      </c>
      <c r="V293" s="71">
        <v>4</v>
      </c>
      <c r="W293" s="202" t="s">
        <v>45</v>
      </c>
      <c r="X293" s="549">
        <v>6</v>
      </c>
      <c r="Y293" s="202" t="s">
        <v>10</v>
      </c>
      <c r="Z293" s="71">
        <v>5</v>
      </c>
      <c r="AA293" s="202" t="s">
        <v>13</v>
      </c>
      <c r="AB293" s="550" t="s">
        <v>24</v>
      </c>
      <c r="AC293" s="551">
        <f t="shared" si="382"/>
        <v>2</v>
      </c>
      <c r="AD293" s="202" t="s">
        <v>38</v>
      </c>
      <c r="AE293" s="552" t="str">
        <f>IFERROR(ROUNDDOWN(ROUND(L293*R293,0)*M293,0)*AC293,"")</f>
        <v/>
      </c>
      <c r="AF293" s="553" t="str">
        <f>IFERROR(ROUNDDOWN(ROUND(L293*(R293-P293),0)*M293,0)*AC293,"")</f>
        <v/>
      </c>
      <c r="AG293" s="554"/>
      <c r="AH293" s="464"/>
      <c r="AI293" s="472"/>
      <c r="AJ293" s="469"/>
      <c r="AK293" s="470"/>
      <c r="AL293" s="450"/>
      <c r="AM293" s="451"/>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c r="A294" s="1229"/>
      <c r="B294" s="1226"/>
      <c r="C294" s="1226"/>
      <c r="D294" s="1226"/>
      <c r="E294" s="1226"/>
      <c r="F294" s="1226"/>
      <c r="G294" s="1238"/>
      <c r="H294" s="1238"/>
      <c r="I294" s="1238"/>
      <c r="J294" s="1238"/>
      <c r="K294" s="1238"/>
      <c r="L294" s="1241"/>
      <c r="M294" s="1296"/>
      <c r="N294" s="560" t="s">
        <v>170</v>
      </c>
      <c r="O294" s="152"/>
      <c r="P294" s="561" t="str">
        <f>IFERROR(VLOOKUP(K293,【参考】数式用!$A$5:$J$27,MATCH(O294,【参考】数式用!$B$4:$J$4,0)+1,0),"")</f>
        <v/>
      </c>
      <c r="Q294" s="152"/>
      <c r="R294" s="561" t="str">
        <f>IFERROR(VLOOKUP(K293,【参考】数式用!$A$5:$J$27,MATCH(Q294,【参考】数式用!$B$4:$J$4,0)+1,0),"")</f>
        <v/>
      </c>
      <c r="S294" s="173" t="s">
        <v>19</v>
      </c>
      <c r="T294" s="562">
        <v>6</v>
      </c>
      <c r="U294" s="174" t="s">
        <v>10</v>
      </c>
      <c r="V294" s="109">
        <v>4</v>
      </c>
      <c r="W294" s="174" t="s">
        <v>45</v>
      </c>
      <c r="X294" s="562">
        <v>6</v>
      </c>
      <c r="Y294" s="174" t="s">
        <v>10</v>
      </c>
      <c r="Z294" s="109">
        <v>5</v>
      </c>
      <c r="AA294" s="174" t="s">
        <v>13</v>
      </c>
      <c r="AB294" s="563" t="s">
        <v>24</v>
      </c>
      <c r="AC294" s="564">
        <f t="shared" si="382"/>
        <v>2</v>
      </c>
      <c r="AD294" s="174" t="s">
        <v>38</v>
      </c>
      <c r="AE294" s="565" t="str">
        <f>IFERROR(ROUNDDOWN(ROUND(L293*R294,0)*M293,0)*AC294,"")</f>
        <v/>
      </c>
      <c r="AF294" s="566" t="str">
        <f>IFERROR(ROUNDDOWN(ROUND(L293*(R294-P294),0)*M293,0)*AC294,"")</f>
        <v/>
      </c>
      <c r="AG294" s="567"/>
      <c r="AH294" s="452"/>
      <c r="AI294" s="453"/>
      <c r="AJ294" s="454"/>
      <c r="AK294" s="455"/>
      <c r="AL294" s="456"/>
      <c r="AM294" s="457"/>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c r="A295" s="1230"/>
      <c r="B295" s="1227"/>
      <c r="C295" s="1227"/>
      <c r="D295" s="1227"/>
      <c r="E295" s="1227"/>
      <c r="F295" s="1227"/>
      <c r="G295" s="1239"/>
      <c r="H295" s="1239"/>
      <c r="I295" s="1239"/>
      <c r="J295" s="1239"/>
      <c r="K295" s="1239"/>
      <c r="L295" s="1242"/>
      <c r="M295" s="1297"/>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8"/>
      <c r="AI295" s="459"/>
      <c r="AJ295" s="460"/>
      <c r="AK295" s="461"/>
      <c r="AL295" s="462"/>
      <c r="AM295" s="463"/>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2" t="s">
        <v>10</v>
      </c>
      <c r="V296" s="71">
        <v>4</v>
      </c>
      <c r="W296" s="202" t="s">
        <v>45</v>
      </c>
      <c r="X296" s="549">
        <v>6</v>
      </c>
      <c r="Y296" s="202" t="s">
        <v>10</v>
      </c>
      <c r="Z296" s="71">
        <v>5</v>
      </c>
      <c r="AA296" s="202" t="s">
        <v>13</v>
      </c>
      <c r="AB296" s="550" t="s">
        <v>24</v>
      </c>
      <c r="AC296" s="551">
        <f t="shared" si="382"/>
        <v>2</v>
      </c>
      <c r="AD296" s="202" t="s">
        <v>38</v>
      </c>
      <c r="AE296" s="552" t="str">
        <f>IFERROR(ROUNDDOWN(ROUND(L296*R296,0)*M296,0)*AC296,"")</f>
        <v/>
      </c>
      <c r="AF296" s="553" t="str">
        <f>IFERROR(ROUNDDOWN(ROUND(L296*(R296-P296),0)*M296,0)*AC296,"")</f>
        <v/>
      </c>
      <c r="AG296" s="554"/>
      <c r="AH296" s="464"/>
      <c r="AI296" s="472"/>
      <c r="AJ296" s="469"/>
      <c r="AK296" s="470"/>
      <c r="AL296" s="450"/>
      <c r="AM296" s="451"/>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c r="A297" s="1229"/>
      <c r="B297" s="1226"/>
      <c r="C297" s="1226"/>
      <c r="D297" s="1226"/>
      <c r="E297" s="1226"/>
      <c r="F297" s="1226"/>
      <c r="G297" s="1238"/>
      <c r="H297" s="1238"/>
      <c r="I297" s="1238"/>
      <c r="J297" s="1238"/>
      <c r="K297" s="1238"/>
      <c r="L297" s="1241"/>
      <c r="M297" s="1296"/>
      <c r="N297" s="560" t="s">
        <v>170</v>
      </c>
      <c r="O297" s="152"/>
      <c r="P297" s="561" t="str">
        <f>IFERROR(VLOOKUP(K296,【参考】数式用!$A$5:$J$27,MATCH(O297,【参考】数式用!$B$4:$J$4,0)+1,0),"")</f>
        <v/>
      </c>
      <c r="Q297" s="152"/>
      <c r="R297" s="561" t="str">
        <f>IFERROR(VLOOKUP(K296,【参考】数式用!$A$5:$J$27,MATCH(Q297,【参考】数式用!$B$4:$J$4,0)+1,0),"")</f>
        <v/>
      </c>
      <c r="S297" s="173" t="s">
        <v>19</v>
      </c>
      <c r="T297" s="562">
        <v>6</v>
      </c>
      <c r="U297" s="174" t="s">
        <v>10</v>
      </c>
      <c r="V297" s="109">
        <v>4</v>
      </c>
      <c r="W297" s="174" t="s">
        <v>45</v>
      </c>
      <c r="X297" s="562">
        <v>6</v>
      </c>
      <c r="Y297" s="174" t="s">
        <v>10</v>
      </c>
      <c r="Z297" s="109">
        <v>5</v>
      </c>
      <c r="AA297" s="174" t="s">
        <v>13</v>
      </c>
      <c r="AB297" s="563" t="s">
        <v>24</v>
      </c>
      <c r="AC297" s="564">
        <f t="shared" si="382"/>
        <v>2</v>
      </c>
      <c r="AD297" s="174" t="s">
        <v>38</v>
      </c>
      <c r="AE297" s="565" t="str">
        <f>IFERROR(ROUNDDOWN(ROUND(L296*R297,0)*M296,0)*AC297,"")</f>
        <v/>
      </c>
      <c r="AF297" s="566" t="str">
        <f>IFERROR(ROUNDDOWN(ROUND(L296*(R297-P297),0)*M296,0)*AC297,"")</f>
        <v/>
      </c>
      <c r="AG297" s="567"/>
      <c r="AH297" s="452"/>
      <c r="AI297" s="453"/>
      <c r="AJ297" s="454"/>
      <c r="AK297" s="455"/>
      <c r="AL297" s="456"/>
      <c r="AM297" s="457"/>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c r="A298" s="1230"/>
      <c r="B298" s="1227"/>
      <c r="C298" s="1227"/>
      <c r="D298" s="1227"/>
      <c r="E298" s="1227"/>
      <c r="F298" s="1227"/>
      <c r="G298" s="1239"/>
      <c r="H298" s="1239"/>
      <c r="I298" s="1239"/>
      <c r="J298" s="1239"/>
      <c r="K298" s="1239"/>
      <c r="L298" s="1242"/>
      <c r="M298" s="1297"/>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8"/>
      <c r="AI298" s="459"/>
      <c r="AJ298" s="460"/>
      <c r="AK298" s="461"/>
      <c r="AL298" s="462"/>
      <c r="AM298" s="463"/>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2" t="s">
        <v>10</v>
      </c>
      <c r="V299" s="71">
        <v>4</v>
      </c>
      <c r="W299" s="202" t="s">
        <v>45</v>
      </c>
      <c r="X299" s="549">
        <v>6</v>
      </c>
      <c r="Y299" s="202" t="s">
        <v>10</v>
      </c>
      <c r="Z299" s="71">
        <v>5</v>
      </c>
      <c r="AA299" s="202" t="s">
        <v>13</v>
      </c>
      <c r="AB299" s="550" t="s">
        <v>24</v>
      </c>
      <c r="AC299" s="551">
        <f t="shared" si="382"/>
        <v>2</v>
      </c>
      <c r="AD299" s="202" t="s">
        <v>38</v>
      </c>
      <c r="AE299" s="552" t="str">
        <f>IFERROR(ROUNDDOWN(ROUND(L299*R299,0)*M299,0)*AC299,"")</f>
        <v/>
      </c>
      <c r="AF299" s="553" t="str">
        <f>IFERROR(ROUNDDOWN(ROUND(L299*(R299-P299),0)*M299,0)*AC299,"")</f>
        <v/>
      </c>
      <c r="AG299" s="554"/>
      <c r="AH299" s="464"/>
      <c r="AI299" s="472"/>
      <c r="AJ299" s="469"/>
      <c r="AK299" s="470"/>
      <c r="AL299" s="450"/>
      <c r="AM299" s="451"/>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c r="A300" s="1229"/>
      <c r="B300" s="1226"/>
      <c r="C300" s="1226"/>
      <c r="D300" s="1226"/>
      <c r="E300" s="1226"/>
      <c r="F300" s="1226"/>
      <c r="G300" s="1238"/>
      <c r="H300" s="1238"/>
      <c r="I300" s="1238"/>
      <c r="J300" s="1238"/>
      <c r="K300" s="1238"/>
      <c r="L300" s="1241"/>
      <c r="M300" s="1296"/>
      <c r="N300" s="560" t="s">
        <v>170</v>
      </c>
      <c r="O300" s="152"/>
      <c r="P300" s="561" t="str">
        <f>IFERROR(VLOOKUP(K299,【参考】数式用!$A$5:$J$27,MATCH(O300,【参考】数式用!$B$4:$J$4,0)+1,0),"")</f>
        <v/>
      </c>
      <c r="Q300" s="152"/>
      <c r="R300" s="561" t="str">
        <f>IFERROR(VLOOKUP(K299,【参考】数式用!$A$5:$J$27,MATCH(Q300,【参考】数式用!$B$4:$J$4,0)+1,0),"")</f>
        <v/>
      </c>
      <c r="S300" s="173" t="s">
        <v>19</v>
      </c>
      <c r="T300" s="562">
        <v>6</v>
      </c>
      <c r="U300" s="174" t="s">
        <v>10</v>
      </c>
      <c r="V300" s="109">
        <v>4</v>
      </c>
      <c r="W300" s="174" t="s">
        <v>45</v>
      </c>
      <c r="X300" s="562">
        <v>6</v>
      </c>
      <c r="Y300" s="174" t="s">
        <v>10</v>
      </c>
      <c r="Z300" s="109">
        <v>5</v>
      </c>
      <c r="AA300" s="174" t="s">
        <v>13</v>
      </c>
      <c r="AB300" s="563" t="s">
        <v>24</v>
      </c>
      <c r="AC300" s="564">
        <f t="shared" si="382"/>
        <v>2</v>
      </c>
      <c r="AD300" s="174" t="s">
        <v>38</v>
      </c>
      <c r="AE300" s="565" t="str">
        <f>IFERROR(ROUNDDOWN(ROUND(L299*R300,0)*M299,0)*AC300,"")</f>
        <v/>
      </c>
      <c r="AF300" s="566" t="str">
        <f>IFERROR(ROUNDDOWN(ROUND(L299*(R300-P300),0)*M299,0)*AC300,"")</f>
        <v/>
      </c>
      <c r="AG300" s="567"/>
      <c r="AH300" s="452"/>
      <c r="AI300" s="453"/>
      <c r="AJ300" s="454"/>
      <c r="AK300" s="455"/>
      <c r="AL300" s="456"/>
      <c r="AM300" s="457"/>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c r="A301" s="1230"/>
      <c r="B301" s="1227"/>
      <c r="C301" s="1227"/>
      <c r="D301" s="1227"/>
      <c r="E301" s="1227"/>
      <c r="F301" s="1227"/>
      <c r="G301" s="1239"/>
      <c r="H301" s="1239"/>
      <c r="I301" s="1239"/>
      <c r="J301" s="1239"/>
      <c r="K301" s="1239"/>
      <c r="L301" s="1242"/>
      <c r="M301" s="1297"/>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8"/>
      <c r="AI301" s="459"/>
      <c r="AJ301" s="460"/>
      <c r="AK301" s="461"/>
      <c r="AL301" s="462"/>
      <c r="AM301" s="463"/>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2" t="s">
        <v>10</v>
      </c>
      <c r="V302" s="71">
        <v>4</v>
      </c>
      <c r="W302" s="202" t="s">
        <v>45</v>
      </c>
      <c r="X302" s="549">
        <v>6</v>
      </c>
      <c r="Y302" s="202" t="s">
        <v>10</v>
      </c>
      <c r="Z302" s="71">
        <v>5</v>
      </c>
      <c r="AA302" s="202" t="s">
        <v>13</v>
      </c>
      <c r="AB302" s="550" t="s">
        <v>24</v>
      </c>
      <c r="AC302" s="551">
        <f t="shared" si="382"/>
        <v>2</v>
      </c>
      <c r="AD302" s="202" t="s">
        <v>38</v>
      </c>
      <c r="AE302" s="552" t="str">
        <f>IFERROR(ROUNDDOWN(ROUND(L302*R302,0)*M302,0)*AC302,"")</f>
        <v/>
      </c>
      <c r="AF302" s="553" t="str">
        <f>IFERROR(ROUNDDOWN(ROUND(L302*(R302-P302),0)*M302,0)*AC302,"")</f>
        <v/>
      </c>
      <c r="AG302" s="554"/>
      <c r="AH302" s="464"/>
      <c r="AI302" s="472"/>
      <c r="AJ302" s="469"/>
      <c r="AK302" s="470"/>
      <c r="AL302" s="450"/>
      <c r="AM302" s="451"/>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c r="A303" s="1229"/>
      <c r="B303" s="1226"/>
      <c r="C303" s="1226"/>
      <c r="D303" s="1226"/>
      <c r="E303" s="1226"/>
      <c r="F303" s="1226"/>
      <c r="G303" s="1238"/>
      <c r="H303" s="1238"/>
      <c r="I303" s="1238"/>
      <c r="J303" s="1238"/>
      <c r="K303" s="1238"/>
      <c r="L303" s="1241"/>
      <c r="M303" s="1296"/>
      <c r="N303" s="560" t="s">
        <v>170</v>
      </c>
      <c r="O303" s="152"/>
      <c r="P303" s="561" t="str">
        <f>IFERROR(VLOOKUP(K302,【参考】数式用!$A$5:$J$27,MATCH(O303,【参考】数式用!$B$4:$J$4,0)+1,0),"")</f>
        <v/>
      </c>
      <c r="Q303" s="152"/>
      <c r="R303" s="561" t="str">
        <f>IFERROR(VLOOKUP(K302,【参考】数式用!$A$5:$J$27,MATCH(Q303,【参考】数式用!$B$4:$J$4,0)+1,0),"")</f>
        <v/>
      </c>
      <c r="S303" s="173" t="s">
        <v>19</v>
      </c>
      <c r="T303" s="562">
        <v>6</v>
      </c>
      <c r="U303" s="174" t="s">
        <v>10</v>
      </c>
      <c r="V303" s="109">
        <v>4</v>
      </c>
      <c r="W303" s="174" t="s">
        <v>45</v>
      </c>
      <c r="X303" s="562">
        <v>6</v>
      </c>
      <c r="Y303" s="174" t="s">
        <v>10</v>
      </c>
      <c r="Z303" s="109">
        <v>5</v>
      </c>
      <c r="AA303" s="174" t="s">
        <v>13</v>
      </c>
      <c r="AB303" s="563" t="s">
        <v>24</v>
      </c>
      <c r="AC303" s="564">
        <f t="shared" si="382"/>
        <v>2</v>
      </c>
      <c r="AD303" s="174" t="s">
        <v>38</v>
      </c>
      <c r="AE303" s="565" t="str">
        <f>IFERROR(ROUNDDOWN(ROUND(L302*R303,0)*M302,0)*AC303,"")</f>
        <v/>
      </c>
      <c r="AF303" s="566" t="str">
        <f>IFERROR(ROUNDDOWN(ROUND(L302*(R303-P303),0)*M302,0)*AC303,"")</f>
        <v/>
      </c>
      <c r="AG303" s="567"/>
      <c r="AH303" s="452"/>
      <c r="AI303" s="453"/>
      <c r="AJ303" s="454"/>
      <c r="AK303" s="455"/>
      <c r="AL303" s="456"/>
      <c r="AM303" s="457"/>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c r="A304" s="1230"/>
      <c r="B304" s="1227"/>
      <c r="C304" s="1227"/>
      <c r="D304" s="1227"/>
      <c r="E304" s="1227"/>
      <c r="F304" s="1227"/>
      <c r="G304" s="1239"/>
      <c r="H304" s="1239"/>
      <c r="I304" s="1239"/>
      <c r="J304" s="1239"/>
      <c r="K304" s="1239"/>
      <c r="L304" s="1242"/>
      <c r="M304" s="1297"/>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8"/>
      <c r="AI304" s="459"/>
      <c r="AJ304" s="460"/>
      <c r="AK304" s="461"/>
      <c r="AL304" s="462"/>
      <c r="AM304" s="463"/>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2" t="s">
        <v>10</v>
      </c>
      <c r="V305" s="71">
        <v>4</v>
      </c>
      <c r="W305" s="202" t="s">
        <v>45</v>
      </c>
      <c r="X305" s="549">
        <v>6</v>
      </c>
      <c r="Y305" s="202" t="s">
        <v>10</v>
      </c>
      <c r="Z305" s="71">
        <v>5</v>
      </c>
      <c r="AA305" s="202" t="s">
        <v>13</v>
      </c>
      <c r="AB305" s="550" t="s">
        <v>24</v>
      </c>
      <c r="AC305" s="551">
        <f t="shared" si="382"/>
        <v>2</v>
      </c>
      <c r="AD305" s="202" t="s">
        <v>38</v>
      </c>
      <c r="AE305" s="552" t="str">
        <f>IFERROR(ROUNDDOWN(ROUND(L305*R305,0)*M305,0)*AC305,"")</f>
        <v/>
      </c>
      <c r="AF305" s="553" t="str">
        <f>IFERROR(ROUNDDOWN(ROUND(L305*(R305-P305),0)*M305,0)*AC305,"")</f>
        <v/>
      </c>
      <c r="AG305" s="554"/>
      <c r="AH305" s="464"/>
      <c r="AI305" s="472"/>
      <c r="AJ305" s="469"/>
      <c r="AK305" s="470"/>
      <c r="AL305" s="450"/>
      <c r="AM305" s="451"/>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c r="A306" s="1229"/>
      <c r="B306" s="1226"/>
      <c r="C306" s="1226"/>
      <c r="D306" s="1226"/>
      <c r="E306" s="1226"/>
      <c r="F306" s="1226"/>
      <c r="G306" s="1238"/>
      <c r="H306" s="1238"/>
      <c r="I306" s="1238"/>
      <c r="J306" s="1238"/>
      <c r="K306" s="1238"/>
      <c r="L306" s="1241"/>
      <c r="M306" s="1296"/>
      <c r="N306" s="560" t="s">
        <v>170</v>
      </c>
      <c r="O306" s="152"/>
      <c r="P306" s="561" t="str">
        <f>IFERROR(VLOOKUP(K305,【参考】数式用!$A$5:$J$27,MATCH(O306,【参考】数式用!$B$4:$J$4,0)+1,0),"")</f>
        <v/>
      </c>
      <c r="Q306" s="152"/>
      <c r="R306" s="561" t="str">
        <f>IFERROR(VLOOKUP(K305,【参考】数式用!$A$5:$J$27,MATCH(Q306,【参考】数式用!$B$4:$J$4,0)+1,0),"")</f>
        <v/>
      </c>
      <c r="S306" s="173" t="s">
        <v>19</v>
      </c>
      <c r="T306" s="562">
        <v>6</v>
      </c>
      <c r="U306" s="174" t="s">
        <v>10</v>
      </c>
      <c r="V306" s="109">
        <v>4</v>
      </c>
      <c r="W306" s="174" t="s">
        <v>45</v>
      </c>
      <c r="X306" s="562">
        <v>6</v>
      </c>
      <c r="Y306" s="174" t="s">
        <v>10</v>
      </c>
      <c r="Z306" s="109">
        <v>5</v>
      </c>
      <c r="AA306" s="174" t="s">
        <v>13</v>
      </c>
      <c r="AB306" s="563" t="s">
        <v>24</v>
      </c>
      <c r="AC306" s="564">
        <f t="shared" si="382"/>
        <v>2</v>
      </c>
      <c r="AD306" s="174" t="s">
        <v>38</v>
      </c>
      <c r="AE306" s="565" t="str">
        <f>IFERROR(ROUNDDOWN(ROUND(L305*R306,0)*M305,0)*AC306,"")</f>
        <v/>
      </c>
      <c r="AF306" s="566" t="str">
        <f>IFERROR(ROUNDDOWN(ROUND(L305*(R306-P306),0)*M305,0)*AC306,"")</f>
        <v/>
      </c>
      <c r="AG306" s="567"/>
      <c r="AH306" s="452"/>
      <c r="AI306" s="453"/>
      <c r="AJ306" s="454"/>
      <c r="AK306" s="455"/>
      <c r="AL306" s="456"/>
      <c r="AM306" s="457"/>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c r="A307" s="1230"/>
      <c r="B307" s="1227"/>
      <c r="C307" s="1227"/>
      <c r="D307" s="1227"/>
      <c r="E307" s="1227"/>
      <c r="F307" s="1227"/>
      <c r="G307" s="1239"/>
      <c r="H307" s="1239"/>
      <c r="I307" s="1239"/>
      <c r="J307" s="1239"/>
      <c r="K307" s="1239"/>
      <c r="L307" s="1242"/>
      <c r="M307" s="1297"/>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8"/>
      <c r="AI307" s="459"/>
      <c r="AJ307" s="460"/>
      <c r="AK307" s="461"/>
      <c r="AL307" s="462"/>
      <c r="AM307" s="463"/>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2" t="s">
        <v>10</v>
      </c>
      <c r="V308" s="71">
        <v>4</v>
      </c>
      <c r="W308" s="202" t="s">
        <v>45</v>
      </c>
      <c r="X308" s="549">
        <v>6</v>
      </c>
      <c r="Y308" s="202" t="s">
        <v>10</v>
      </c>
      <c r="Z308" s="71">
        <v>5</v>
      </c>
      <c r="AA308" s="202" t="s">
        <v>13</v>
      </c>
      <c r="AB308" s="550" t="s">
        <v>24</v>
      </c>
      <c r="AC308" s="551">
        <f t="shared" si="382"/>
        <v>2</v>
      </c>
      <c r="AD308" s="202" t="s">
        <v>38</v>
      </c>
      <c r="AE308" s="552" t="str">
        <f>IFERROR(ROUNDDOWN(ROUND(L308*R308,0)*M308,0)*AC308,"")</f>
        <v/>
      </c>
      <c r="AF308" s="553" t="str">
        <f>IFERROR(ROUNDDOWN(ROUND(L308*(R308-P308),0)*M308,0)*AC308,"")</f>
        <v/>
      </c>
      <c r="AG308" s="554"/>
      <c r="AH308" s="464"/>
      <c r="AI308" s="472"/>
      <c r="AJ308" s="469"/>
      <c r="AK308" s="470"/>
      <c r="AL308" s="450"/>
      <c r="AM308" s="451"/>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c r="A309" s="1229"/>
      <c r="B309" s="1226"/>
      <c r="C309" s="1226"/>
      <c r="D309" s="1226"/>
      <c r="E309" s="1226"/>
      <c r="F309" s="1226"/>
      <c r="G309" s="1238"/>
      <c r="H309" s="1238"/>
      <c r="I309" s="1238"/>
      <c r="J309" s="1238"/>
      <c r="K309" s="1238"/>
      <c r="L309" s="1241"/>
      <c r="M309" s="1296"/>
      <c r="N309" s="560" t="s">
        <v>170</v>
      </c>
      <c r="O309" s="152"/>
      <c r="P309" s="561" t="str">
        <f>IFERROR(VLOOKUP(K308,【参考】数式用!$A$5:$J$27,MATCH(O309,【参考】数式用!$B$4:$J$4,0)+1,0),"")</f>
        <v/>
      </c>
      <c r="Q309" s="152"/>
      <c r="R309" s="561" t="str">
        <f>IFERROR(VLOOKUP(K308,【参考】数式用!$A$5:$J$27,MATCH(Q309,【参考】数式用!$B$4:$J$4,0)+1,0),"")</f>
        <v/>
      </c>
      <c r="S309" s="173" t="s">
        <v>19</v>
      </c>
      <c r="T309" s="562">
        <v>6</v>
      </c>
      <c r="U309" s="174" t="s">
        <v>10</v>
      </c>
      <c r="V309" s="109">
        <v>4</v>
      </c>
      <c r="W309" s="174" t="s">
        <v>45</v>
      </c>
      <c r="X309" s="562">
        <v>6</v>
      </c>
      <c r="Y309" s="174" t="s">
        <v>10</v>
      </c>
      <c r="Z309" s="109">
        <v>5</v>
      </c>
      <c r="AA309" s="174" t="s">
        <v>13</v>
      </c>
      <c r="AB309" s="563" t="s">
        <v>24</v>
      </c>
      <c r="AC309" s="564">
        <f t="shared" si="382"/>
        <v>2</v>
      </c>
      <c r="AD309" s="174" t="s">
        <v>38</v>
      </c>
      <c r="AE309" s="565" t="str">
        <f>IFERROR(ROUNDDOWN(ROUND(L308*R309,0)*M308,0)*AC309,"")</f>
        <v/>
      </c>
      <c r="AF309" s="566" t="str">
        <f>IFERROR(ROUNDDOWN(ROUND(L308*(R309-P309),0)*M308,0)*AC309,"")</f>
        <v/>
      </c>
      <c r="AG309" s="567"/>
      <c r="AH309" s="452"/>
      <c r="AI309" s="453"/>
      <c r="AJ309" s="454"/>
      <c r="AK309" s="455"/>
      <c r="AL309" s="456"/>
      <c r="AM309" s="457"/>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c r="A310" s="1230"/>
      <c r="B310" s="1227"/>
      <c r="C310" s="1227"/>
      <c r="D310" s="1227"/>
      <c r="E310" s="1227"/>
      <c r="F310" s="1227"/>
      <c r="G310" s="1239"/>
      <c r="H310" s="1239"/>
      <c r="I310" s="1239"/>
      <c r="J310" s="1239"/>
      <c r="K310" s="1239"/>
      <c r="L310" s="1242"/>
      <c r="M310" s="1297"/>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8"/>
      <c r="AI310" s="459"/>
      <c r="AJ310" s="460"/>
      <c r="AK310" s="461"/>
      <c r="AL310" s="462"/>
      <c r="AM310" s="463"/>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2" t="s">
        <v>10</v>
      </c>
      <c r="V311" s="71">
        <v>4</v>
      </c>
      <c r="W311" s="202" t="s">
        <v>45</v>
      </c>
      <c r="X311" s="549">
        <v>6</v>
      </c>
      <c r="Y311" s="202" t="s">
        <v>10</v>
      </c>
      <c r="Z311" s="71">
        <v>5</v>
      </c>
      <c r="AA311" s="202" t="s">
        <v>13</v>
      </c>
      <c r="AB311" s="550" t="s">
        <v>24</v>
      </c>
      <c r="AC311" s="551">
        <f t="shared" si="382"/>
        <v>2</v>
      </c>
      <c r="AD311" s="202" t="s">
        <v>38</v>
      </c>
      <c r="AE311" s="552" t="str">
        <f>IFERROR(ROUNDDOWN(ROUND(L311*R311,0)*M311,0)*AC311,"")</f>
        <v/>
      </c>
      <c r="AF311" s="553" t="str">
        <f>IFERROR(ROUNDDOWN(ROUND(L311*(R311-P311),0)*M311,0)*AC311,"")</f>
        <v/>
      </c>
      <c r="AG311" s="554"/>
      <c r="AH311" s="464"/>
      <c r="AI311" s="472"/>
      <c r="AJ311" s="469"/>
      <c r="AK311" s="470"/>
      <c r="AL311" s="450"/>
      <c r="AM311" s="451"/>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c r="A312" s="1229"/>
      <c r="B312" s="1226"/>
      <c r="C312" s="1226"/>
      <c r="D312" s="1226"/>
      <c r="E312" s="1226"/>
      <c r="F312" s="1226"/>
      <c r="G312" s="1238"/>
      <c r="H312" s="1238"/>
      <c r="I312" s="1238"/>
      <c r="J312" s="1238"/>
      <c r="K312" s="1238"/>
      <c r="L312" s="1241"/>
      <c r="M312" s="1296"/>
      <c r="N312" s="560" t="s">
        <v>170</v>
      </c>
      <c r="O312" s="152"/>
      <c r="P312" s="561" t="str">
        <f>IFERROR(VLOOKUP(K311,【参考】数式用!$A$5:$J$27,MATCH(O312,【参考】数式用!$B$4:$J$4,0)+1,0),"")</f>
        <v/>
      </c>
      <c r="Q312" s="152"/>
      <c r="R312" s="561" t="str">
        <f>IFERROR(VLOOKUP(K311,【参考】数式用!$A$5:$J$27,MATCH(Q312,【参考】数式用!$B$4:$J$4,0)+1,0),"")</f>
        <v/>
      </c>
      <c r="S312" s="173" t="s">
        <v>19</v>
      </c>
      <c r="T312" s="562">
        <v>6</v>
      </c>
      <c r="U312" s="174" t="s">
        <v>10</v>
      </c>
      <c r="V312" s="109">
        <v>4</v>
      </c>
      <c r="W312" s="174" t="s">
        <v>45</v>
      </c>
      <c r="X312" s="562">
        <v>6</v>
      </c>
      <c r="Y312" s="174" t="s">
        <v>10</v>
      </c>
      <c r="Z312" s="109">
        <v>5</v>
      </c>
      <c r="AA312" s="174" t="s">
        <v>13</v>
      </c>
      <c r="AB312" s="563" t="s">
        <v>24</v>
      </c>
      <c r="AC312" s="564">
        <f t="shared" si="382"/>
        <v>2</v>
      </c>
      <c r="AD312" s="174" t="s">
        <v>38</v>
      </c>
      <c r="AE312" s="565" t="str">
        <f>IFERROR(ROUNDDOWN(ROUND(L311*R312,0)*M311,0)*AC312,"")</f>
        <v/>
      </c>
      <c r="AF312" s="566" t="str">
        <f>IFERROR(ROUNDDOWN(ROUND(L311*(R312-P312),0)*M311,0)*AC312,"")</f>
        <v/>
      </c>
      <c r="AG312" s="567"/>
      <c r="AH312" s="452"/>
      <c r="AI312" s="453"/>
      <c r="AJ312" s="454"/>
      <c r="AK312" s="455"/>
      <c r="AL312" s="456"/>
      <c r="AM312" s="457"/>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c r="A313" s="1230"/>
      <c r="B313" s="1227"/>
      <c r="C313" s="1227"/>
      <c r="D313" s="1227"/>
      <c r="E313" s="1227"/>
      <c r="F313" s="1227"/>
      <c r="G313" s="1239"/>
      <c r="H313" s="1239"/>
      <c r="I313" s="1239"/>
      <c r="J313" s="1239"/>
      <c r="K313" s="1239"/>
      <c r="L313" s="1242"/>
      <c r="M313" s="1297"/>
      <c r="N313" s="570" t="s">
        <v>140</v>
      </c>
      <c r="O313" s="682"/>
      <c r="P313" s="681"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8"/>
      <c r="AI313" s="459"/>
      <c r="AJ313" s="460"/>
      <c r="AK313" s="461"/>
      <c r="AL313" s="462"/>
      <c r="AM313" s="463"/>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c r="K314" s="490"/>
      <c r="L314" s="428"/>
      <c r="M314" s="428"/>
      <c r="N314" s="428"/>
      <c r="O314" s="598"/>
      <c r="P314" s="599"/>
      <c r="Q314" s="598"/>
      <c r="R314" s="599"/>
      <c r="S314" s="428"/>
      <c r="AP314" s="163"/>
      <c r="AQ314" s="163"/>
      <c r="AR314" s="163"/>
      <c r="AS314" s="163"/>
      <c r="AT314" s="163"/>
      <c r="AU314" s="163"/>
      <c r="AV314" s="163"/>
      <c r="AW314" s="163"/>
      <c r="AX314" s="163"/>
    </row>
  </sheetData>
  <sheetProtection formatCells="0" formatColumns="0" formatRows="0" sort="0" autoFilter="0"/>
  <autoFilter ref="A13:AY313" xr:uid="{00000000-0009-0000-0000-000002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00000000-0002-0000-0200-000000000000}"/>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00000000-0002-0000-0200-000001000000}">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00000000-0002-0000-0200-000002000000}">
      <formula1>0</formula1>
    </dataValidation>
    <dataValidation type="list" imeMode="halfAlpha" allowBlank="1" showInputMessage="1" showErrorMessage="1" sqref="Z14:Z313 V14:V313" xr:uid="{00000000-0002-0000-0200-000003000000}">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4000000}">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00000000-0002-0000-0200-000005000000}">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00000000-0002-0000-0200-000006000000}">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00000000-0002-0000-0200-000007000000}">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00000000-0002-0000-0200-000008000000}">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00000000-0002-0000-0200-000009000000}">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7" customWidth="1"/>
    <col min="7" max="7" width="12.625" style="163" customWidth="1"/>
    <col min="8" max="8" width="9" style="163" customWidth="1"/>
    <col min="9" max="9" width="9.375" style="679" customWidth="1"/>
    <col min="10" max="10" width="14.625" style="163" customWidth="1"/>
    <col min="11" max="11" width="17.375" style="273" customWidth="1"/>
    <col min="12" max="12" width="14" style="163" customWidth="1"/>
    <col min="13" max="13" width="7.625" style="163" customWidth="1"/>
    <col min="14" max="14" width="15" style="602" customWidth="1"/>
    <col min="15" max="15" width="5.875" style="602" customWidth="1"/>
    <col min="16" max="16" width="2.125" style="601" customWidth="1"/>
    <col min="17" max="17" width="15" style="602" customWidth="1"/>
    <col min="18" max="18" width="2" style="602" customWidth="1"/>
    <col min="19" max="19" width="7.125" style="602" customWidth="1"/>
    <col min="20" max="20" width="18.375" style="602" customWidth="1"/>
    <col min="21" max="21" width="15.125" style="601" customWidth="1"/>
    <col min="22" max="22" width="7" style="602"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2" customWidth="1"/>
    <col min="38" max="38" width="9.875" style="163" customWidth="1"/>
    <col min="39" max="39" width="14.375" style="602" customWidth="1"/>
    <col min="40" max="40" width="9.875" style="163" customWidth="1"/>
    <col min="41" max="41" width="11.875" style="163" customWidth="1"/>
    <col min="42" max="42" width="9.875" style="163" customWidth="1"/>
    <col min="43" max="43" width="12.25" style="163" customWidth="1"/>
    <col min="44" max="44" width="11.875" style="652" customWidth="1"/>
    <col min="45" max="45" width="22.375" style="431" customWidth="1"/>
    <col min="46" max="46" width="50.625" style="431" customWidth="1"/>
    <col min="47" max="47" width="7.125" style="431" customWidth="1"/>
    <col min="48" max="62" width="6.875" style="428" hidden="1" customWidth="1"/>
    <col min="63" max="63" width="6.875" style="583" hidden="1" customWidth="1"/>
    <col min="64" max="64" width="22.125" style="163" customWidth="1"/>
    <col min="65" max="16384" width="2.5" style="163"/>
  </cols>
  <sheetData>
    <row r="1" spans="1:64" ht="29.25" customHeight="1">
      <c r="A1" s="676" t="s">
        <v>2211</v>
      </c>
      <c r="B1" s="484"/>
      <c r="C1" s="484"/>
      <c r="D1" s="484"/>
      <c r="E1" s="484"/>
      <c r="F1" s="484"/>
      <c r="G1" s="162"/>
      <c r="H1" s="162"/>
      <c r="I1" s="677"/>
      <c r="J1" s="162"/>
      <c r="K1" s="161"/>
      <c r="L1" s="162"/>
      <c r="M1" s="162"/>
      <c r="N1" s="486"/>
      <c r="O1" s="486"/>
      <c r="P1" s="603"/>
      <c r="Q1" s="604"/>
      <c r="R1" s="604"/>
      <c r="S1" s="486"/>
      <c r="T1" s="604"/>
      <c r="U1" s="603"/>
      <c r="V1" s="604"/>
      <c r="W1" s="271"/>
      <c r="X1" s="605"/>
      <c r="Y1" s="605"/>
      <c r="Z1" s="605"/>
      <c r="AA1" s="605"/>
      <c r="AB1" s="605"/>
      <c r="AC1" s="605"/>
      <c r="AD1" s="605"/>
      <c r="AE1" s="605"/>
      <c r="AF1" s="605"/>
      <c r="AG1" s="605"/>
      <c r="AH1" s="605"/>
      <c r="AI1" s="606"/>
      <c r="AJ1" s="604"/>
      <c r="AK1" s="606"/>
      <c r="AL1" s="607"/>
      <c r="AM1" s="606"/>
      <c r="AN1" s="607"/>
      <c r="AO1" s="160"/>
      <c r="AP1" s="160"/>
      <c r="AQ1" s="1522" t="s">
        <v>54</v>
      </c>
      <c r="AR1" s="1523"/>
      <c r="AS1" s="608" t="str">
        <f>IF(基本情報入力シート!C33="","",基本情報入力シート!C33)</f>
        <v/>
      </c>
      <c r="AT1" s="609"/>
      <c r="AU1" s="610"/>
      <c r="BF1" s="583"/>
      <c r="BG1" s="163"/>
      <c r="BH1" s="163"/>
      <c r="BI1" s="163"/>
      <c r="BJ1" s="163"/>
      <c r="BK1" s="163"/>
    </row>
    <row r="2" spans="1:64" ht="21" customHeight="1" thickBot="1">
      <c r="A2" s="162"/>
      <c r="B2" s="485"/>
      <c r="C2" s="485"/>
      <c r="D2" s="485"/>
      <c r="E2" s="485"/>
      <c r="F2" s="485"/>
      <c r="G2" s="486"/>
      <c r="H2" s="486"/>
      <c r="I2" s="678"/>
      <c r="J2" s="486"/>
      <c r="K2" s="161"/>
      <c r="L2" s="486"/>
      <c r="M2" s="486"/>
      <c r="N2" s="486"/>
      <c r="O2" s="486"/>
      <c r="P2" s="603"/>
      <c r="Q2" s="604"/>
      <c r="R2" s="604"/>
      <c r="S2" s="486"/>
      <c r="T2" s="604"/>
      <c r="U2" s="603"/>
      <c r="V2" s="604"/>
      <c r="W2" s="271"/>
      <c r="X2" s="271"/>
      <c r="Y2" s="271"/>
      <c r="Z2" s="271"/>
      <c r="AA2" s="271"/>
      <c r="AB2" s="271"/>
      <c r="AC2" s="271"/>
      <c r="AD2" s="271"/>
      <c r="AE2" s="271"/>
      <c r="AF2" s="271"/>
      <c r="AG2" s="271"/>
      <c r="AH2" s="271"/>
      <c r="AI2" s="606"/>
      <c r="AJ2" s="604"/>
      <c r="AK2" s="604"/>
      <c r="AL2" s="160"/>
      <c r="AM2" s="604"/>
      <c r="AN2" s="160"/>
      <c r="AO2" s="160"/>
      <c r="AP2" s="160"/>
      <c r="AQ2" s="160"/>
      <c r="AR2" s="611"/>
      <c r="AS2" s="524"/>
      <c r="AT2" s="524"/>
      <c r="AV2" s="612"/>
      <c r="AW2" s="583"/>
      <c r="AX2" s="612"/>
      <c r="BF2" s="583"/>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5"/>
      <c r="M3" s="495"/>
      <c r="N3" s="503"/>
      <c r="O3" s="503"/>
      <c r="P3" s="613"/>
      <c r="Q3" s="614"/>
      <c r="R3" s="614"/>
      <c r="S3" s="503"/>
      <c r="T3" s="604"/>
      <c r="U3" s="603"/>
      <c r="V3" s="604"/>
      <c r="W3" s="271"/>
      <c r="X3" s="605"/>
      <c r="Y3" s="605"/>
      <c r="Z3" s="605"/>
      <c r="AA3" s="605"/>
      <c r="AB3" s="605"/>
      <c r="AC3" s="605"/>
      <c r="AD3" s="605"/>
      <c r="AE3" s="605"/>
      <c r="AF3" s="605"/>
      <c r="AG3" s="605"/>
      <c r="AH3" s="605"/>
      <c r="AI3" s="606"/>
      <c r="AJ3" s="604"/>
      <c r="AK3" s="604"/>
      <c r="AL3" s="160"/>
      <c r="AM3" s="604"/>
      <c r="AN3" s="160"/>
      <c r="AO3" s="160"/>
      <c r="AP3" s="160"/>
      <c r="AQ3" s="160"/>
      <c r="AR3" s="611"/>
      <c r="AS3" s="524"/>
      <c r="AT3" s="524"/>
      <c r="BF3" s="583"/>
      <c r="BG3" s="163"/>
      <c r="BH3" s="163"/>
      <c r="BI3" s="163"/>
      <c r="BJ3" s="163"/>
      <c r="BK3" s="163"/>
    </row>
    <row r="4" spans="1:64" ht="21" customHeight="1" thickBot="1">
      <c r="A4" s="496"/>
      <c r="B4" s="497"/>
      <c r="C4" s="497"/>
      <c r="D4" s="498"/>
      <c r="E4" s="498"/>
      <c r="F4" s="498"/>
      <c r="G4" s="499"/>
      <c r="H4" s="499"/>
      <c r="I4" s="499"/>
      <c r="J4" s="499"/>
      <c r="K4" s="499"/>
      <c r="L4" s="495"/>
      <c r="M4" s="495"/>
      <c r="N4" s="503"/>
      <c r="O4" s="503"/>
      <c r="P4" s="613"/>
      <c r="Q4" s="614"/>
      <c r="R4" s="614"/>
      <c r="S4" s="503"/>
      <c r="T4" s="604"/>
      <c r="U4" s="603"/>
      <c r="V4" s="604"/>
      <c r="W4" s="271"/>
      <c r="X4" s="605"/>
      <c r="Y4" s="605"/>
      <c r="Z4" s="605"/>
      <c r="AA4" s="605"/>
      <c r="AB4" s="605"/>
      <c r="AC4" s="605"/>
      <c r="AD4" s="605"/>
      <c r="AE4" s="605"/>
      <c r="AF4" s="605"/>
      <c r="AG4" s="605"/>
      <c r="AH4" s="605"/>
      <c r="AI4" s="606"/>
      <c r="AJ4" s="604"/>
      <c r="AK4" s="604"/>
      <c r="AL4" s="160"/>
      <c r="AM4" s="604"/>
      <c r="AN4" s="160"/>
      <c r="AO4" s="160"/>
      <c r="AP4" s="160"/>
      <c r="AQ4" s="160"/>
      <c r="AR4" s="611"/>
      <c r="AS4" s="524"/>
      <c r="AT4" s="524"/>
      <c r="BF4" s="583"/>
      <c r="BG4" s="163"/>
      <c r="BH4" s="163"/>
      <c r="BI4" s="163"/>
      <c r="BJ4" s="163"/>
      <c r="BK4" s="163"/>
    </row>
    <row r="5" spans="1:64" ht="35.25" customHeight="1">
      <c r="A5" s="1336" t="s">
        <v>2364</v>
      </c>
      <c r="B5" s="1231"/>
      <c r="C5" s="1231"/>
      <c r="D5" s="1231"/>
      <c r="E5" s="1231"/>
      <c r="F5" s="1231"/>
      <c r="G5" s="1231"/>
      <c r="H5" s="1231"/>
      <c r="I5" s="1231"/>
      <c r="J5" s="1231"/>
      <c r="K5" s="1232"/>
      <c r="L5" s="615">
        <f>IFERROR(SUMIF(T:T, "令和６年度の算定予定", AI:AI),"")</f>
        <v>0</v>
      </c>
      <c r="M5" s="501" t="s">
        <v>1</v>
      </c>
      <c r="N5" s="604"/>
      <c r="O5" s="503"/>
      <c r="P5" s="613"/>
      <c r="Q5" s="614"/>
      <c r="R5" s="614"/>
      <c r="S5" s="503"/>
      <c r="T5" s="604"/>
      <c r="U5" s="603"/>
      <c r="V5" s="604"/>
      <c r="W5" s="271"/>
      <c r="X5" s="605"/>
      <c r="Y5" s="605"/>
      <c r="Z5" s="605"/>
      <c r="AA5" s="605"/>
      <c r="AB5" s="605"/>
      <c r="AC5" s="605"/>
      <c r="AD5" s="605"/>
      <c r="AE5" s="605"/>
      <c r="AF5" s="605"/>
      <c r="AG5" s="605"/>
      <c r="AH5" s="605"/>
      <c r="AI5" s="606"/>
      <c r="AJ5" s="604"/>
      <c r="AK5" s="604"/>
      <c r="AL5" s="160"/>
      <c r="AM5" s="604"/>
      <c r="AN5" s="160"/>
      <c r="AO5" s="616"/>
      <c r="AP5" s="508"/>
      <c r="AQ5" s="508"/>
      <c r="AR5" s="617"/>
      <c r="AS5" s="508"/>
      <c r="AT5" s="511"/>
      <c r="AU5" s="618"/>
      <c r="BF5" s="583"/>
      <c r="BG5" s="163"/>
      <c r="BH5" s="163"/>
      <c r="BI5" s="163"/>
      <c r="BJ5" s="163"/>
      <c r="BK5" s="163"/>
    </row>
    <row r="6" spans="1:64" ht="35.25" customHeight="1" thickBot="1">
      <c r="A6" s="619"/>
      <c r="B6" s="1337" t="s">
        <v>2365</v>
      </c>
      <c r="C6" s="1231"/>
      <c r="D6" s="1231"/>
      <c r="E6" s="1231"/>
      <c r="F6" s="1231"/>
      <c r="G6" s="1231"/>
      <c r="H6" s="1231"/>
      <c r="I6" s="1231"/>
      <c r="J6" s="1231"/>
      <c r="K6" s="1232"/>
      <c r="L6" s="620">
        <f>IFERROR(SUMIF(T:T, "令和６年度の算定予定", AK:AK),"")</f>
        <v>0</v>
      </c>
      <c r="M6" s="501" t="s">
        <v>1</v>
      </c>
      <c r="N6" s="604"/>
      <c r="O6" s="486"/>
      <c r="P6" s="603"/>
      <c r="Q6" s="614"/>
      <c r="R6" s="614"/>
      <c r="S6" s="503"/>
      <c r="T6" s="604"/>
      <c r="U6" s="603"/>
      <c r="V6" s="604"/>
      <c r="W6" s="271"/>
      <c r="X6" s="605"/>
      <c r="Y6" s="605"/>
      <c r="Z6" s="605"/>
      <c r="AA6" s="605"/>
      <c r="AB6" s="605"/>
      <c r="AC6" s="605"/>
      <c r="AD6" s="605"/>
      <c r="AE6" s="605"/>
      <c r="AF6" s="605"/>
      <c r="AG6" s="605"/>
      <c r="AH6" s="605"/>
      <c r="AI6" s="606"/>
      <c r="AJ6" s="604"/>
      <c r="AK6" s="621" t="s">
        <v>2206</v>
      </c>
      <c r="AL6" s="622"/>
      <c r="AM6" s="522"/>
      <c r="AN6" s="622"/>
      <c r="AO6" s="623"/>
      <c r="AP6" s="511"/>
      <c r="AQ6" s="511"/>
      <c r="AR6" s="624"/>
      <c r="AS6" s="511"/>
      <c r="AT6" s="511"/>
      <c r="AU6" s="618"/>
      <c r="AY6" s="625"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19"/>
      <c r="B7" s="1337" t="s">
        <v>2366</v>
      </c>
      <c r="C7" s="1231"/>
      <c r="D7" s="1231"/>
      <c r="E7" s="1231"/>
      <c r="F7" s="1231"/>
      <c r="G7" s="1231"/>
      <c r="H7" s="1231"/>
      <c r="I7" s="1231"/>
      <c r="J7" s="1231"/>
      <c r="K7" s="1232"/>
      <c r="L7" s="620">
        <f>IFERROR(SUMIF(T:T, "令和６年度の算定予定", AM:AM),"")</f>
        <v>0</v>
      </c>
      <c r="M7" s="501" t="s">
        <v>1</v>
      </c>
      <c r="N7" s="604"/>
      <c r="O7" s="486"/>
      <c r="P7" s="603"/>
      <c r="Q7" s="614"/>
      <c r="R7" s="614"/>
      <c r="S7" s="503"/>
      <c r="T7" s="604"/>
      <c r="U7" s="603"/>
      <c r="V7" s="604"/>
      <c r="W7" s="271"/>
      <c r="X7" s="605"/>
      <c r="Y7" s="605"/>
      <c r="Z7" s="605"/>
      <c r="AA7" s="605"/>
      <c r="AB7" s="605"/>
      <c r="AC7" s="605"/>
      <c r="AD7" s="605"/>
      <c r="AE7" s="605"/>
      <c r="AF7" s="605"/>
      <c r="AG7" s="605"/>
      <c r="AH7" s="605"/>
      <c r="AI7" s="606"/>
      <c r="AJ7" s="604"/>
      <c r="AK7" s="1403" t="s">
        <v>2112</v>
      </c>
      <c r="AL7" s="1404"/>
      <c r="AM7" s="1404"/>
      <c r="AN7" s="1404"/>
      <c r="AO7" s="1404"/>
      <c r="AP7" s="1404"/>
      <c r="AQ7" s="1405"/>
      <c r="AR7" s="626">
        <f>SUMIF(T:T,"令和６年度の算定予定",AR:AR)</f>
        <v>0</v>
      </c>
      <c r="AS7" s="524"/>
      <c r="AT7" s="524"/>
      <c r="AY7" s="625"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7"/>
      <c r="B8" s="1337" t="s">
        <v>2367</v>
      </c>
      <c r="C8" s="1231"/>
      <c r="D8" s="1231"/>
      <c r="E8" s="1231"/>
      <c r="F8" s="1231"/>
      <c r="G8" s="1231"/>
      <c r="H8" s="1231"/>
      <c r="I8" s="1231"/>
      <c r="J8" s="1231"/>
      <c r="K8" s="1232"/>
      <c r="L8" s="628">
        <f>IFERROR(SUMIF(T:T, "令和６年度の算定予定", AJ:AJ),"")</f>
        <v>0</v>
      </c>
      <c r="M8" s="501" t="s">
        <v>1</v>
      </c>
      <c r="N8" s="604"/>
      <c r="O8" s="486"/>
      <c r="P8" s="603"/>
      <c r="Q8" s="621"/>
      <c r="R8" s="522"/>
      <c r="S8" s="522"/>
      <c r="T8" s="629"/>
      <c r="U8" s="630"/>
      <c r="V8" s="604"/>
      <c r="W8" s="271"/>
      <c r="X8" s="271"/>
      <c r="Y8" s="271"/>
      <c r="Z8" s="605"/>
      <c r="AA8" s="271"/>
      <c r="AB8" s="271"/>
      <c r="AC8" s="271"/>
      <c r="AD8" s="271"/>
      <c r="AE8" s="271"/>
      <c r="AF8" s="271"/>
      <c r="AG8" s="271"/>
      <c r="AH8" s="271"/>
      <c r="AI8" s="631"/>
      <c r="AJ8" s="604"/>
      <c r="AK8" s="1403" t="s">
        <v>2323</v>
      </c>
      <c r="AL8" s="1404"/>
      <c r="AM8" s="1404"/>
      <c r="AN8" s="1404"/>
      <c r="AO8" s="1404"/>
      <c r="AP8" s="1404"/>
      <c r="AQ8" s="1405"/>
      <c r="AR8" s="632">
        <f>SUM(BJ:BJ)</f>
        <v>0</v>
      </c>
      <c r="AS8" s="524"/>
      <c r="AT8" s="524"/>
      <c r="AY8" s="625"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3">
        <f>IFERROR(SUMIF(T:T, "（参考）令和７年度の移行予定", AJ:AJ),"")</f>
        <v>0</v>
      </c>
      <c r="M9" s="501" t="s">
        <v>1</v>
      </c>
      <c r="N9" s="604"/>
      <c r="O9" s="486"/>
      <c r="P9" s="603"/>
      <c r="Q9" s="621"/>
      <c r="R9" s="522"/>
      <c r="S9" s="522"/>
      <c r="T9" s="629"/>
      <c r="U9" s="630"/>
      <c r="V9" s="604"/>
      <c r="W9" s="271"/>
      <c r="X9" s="271"/>
      <c r="Y9" s="271"/>
      <c r="Z9" s="605"/>
      <c r="AA9" s="271"/>
      <c r="AB9" s="271"/>
      <c r="AC9" s="271"/>
      <c r="AD9" s="271"/>
      <c r="AE9" s="271"/>
      <c r="AF9" s="271"/>
      <c r="AG9" s="271"/>
      <c r="AH9" s="271"/>
      <c r="AI9" s="631"/>
      <c r="AJ9" s="604"/>
      <c r="AK9" s="522"/>
      <c r="AL9" s="518"/>
      <c r="AM9" s="522"/>
      <c r="AO9" s="518"/>
      <c r="AP9" s="518"/>
      <c r="AQ9" s="518"/>
      <c r="AR9" s="634"/>
      <c r="AS9" s="524"/>
      <c r="AT9" s="524"/>
      <c r="AY9" s="635"/>
      <c r="AZ9" s="520"/>
      <c r="BA9" s="520"/>
      <c r="BB9" s="520"/>
      <c r="BC9" s="520"/>
      <c r="BD9" s="520"/>
      <c r="BE9" s="520"/>
      <c r="BF9" s="520"/>
      <c r="BG9" s="520"/>
      <c r="BH9" s="520"/>
      <c r="BI9" s="520"/>
      <c r="BJ9" s="520"/>
      <c r="BK9" s="520"/>
    </row>
    <row r="10" spans="1:64" ht="35.25" customHeight="1" thickBot="1">
      <c r="A10" s="1293" t="s">
        <v>2370</v>
      </c>
      <c r="B10" s="1293"/>
      <c r="C10" s="1293"/>
      <c r="D10" s="1293"/>
      <c r="E10" s="1293"/>
      <c r="F10" s="1293"/>
      <c r="G10" s="1293"/>
      <c r="H10" s="1293"/>
      <c r="I10" s="1293"/>
      <c r="J10" s="1293"/>
      <c r="K10" s="1293"/>
      <c r="L10" s="1293"/>
      <c r="M10" s="162"/>
      <c r="N10" s="486"/>
      <c r="O10" s="486"/>
      <c r="P10" s="603"/>
      <c r="Q10" s="621"/>
      <c r="R10" s="522"/>
      <c r="S10" s="522"/>
      <c r="T10" s="629"/>
      <c r="U10" s="630"/>
      <c r="V10" s="604"/>
      <c r="W10" s="271"/>
      <c r="X10" s="271"/>
      <c r="Y10" s="271"/>
      <c r="Z10" s="605"/>
      <c r="AA10" s="271"/>
      <c r="AB10" s="271"/>
      <c r="AC10" s="271"/>
      <c r="AD10" s="271"/>
      <c r="AE10" s="271"/>
      <c r="AF10" s="271"/>
      <c r="AG10" s="271"/>
      <c r="AH10" s="271"/>
      <c r="AI10" s="631"/>
      <c r="AJ10" s="604"/>
      <c r="AK10" s="604"/>
      <c r="AL10" s="160"/>
      <c r="AM10" s="604"/>
      <c r="AN10" s="518"/>
      <c r="AO10" s="518"/>
      <c r="AP10" s="518"/>
      <c r="AQ10" s="518"/>
      <c r="AR10" s="522"/>
      <c r="AS10" s="518"/>
      <c r="AT10" s="524"/>
      <c r="AV10" s="163"/>
      <c r="AW10" s="163"/>
      <c r="AX10" s="163"/>
      <c r="AY10" s="163"/>
      <c r="AZ10" s="163"/>
      <c r="BA10" s="163"/>
      <c r="BB10" s="163"/>
      <c r="BC10" s="163"/>
      <c r="BD10" s="163"/>
      <c r="BE10" s="163"/>
      <c r="BF10" s="163"/>
      <c r="BK10" s="428"/>
    </row>
    <row r="11" spans="1:64" ht="32.25" customHeight="1" thickBot="1">
      <c r="A11" s="1294"/>
      <c r="B11" s="1294"/>
      <c r="C11" s="1294"/>
      <c r="D11" s="1294"/>
      <c r="E11" s="1294"/>
      <c r="F11" s="1294"/>
      <c r="G11" s="1294"/>
      <c r="H11" s="1294"/>
      <c r="I11" s="1294"/>
      <c r="J11" s="1294"/>
      <c r="K11" s="1294"/>
      <c r="L11" s="1294"/>
      <c r="M11" s="162"/>
      <c r="N11" s="486"/>
      <c r="O11" s="486"/>
      <c r="P11" s="603"/>
      <c r="Q11" s="604"/>
      <c r="R11" s="604"/>
      <c r="S11" s="486"/>
      <c r="T11" s="604"/>
      <c r="U11" s="603"/>
      <c r="V11" s="604"/>
      <c r="W11" s="271"/>
      <c r="X11" s="605"/>
      <c r="Y11" s="605"/>
      <c r="Z11" s="605"/>
      <c r="AA11" s="605"/>
      <c r="AB11" s="605"/>
      <c r="AC11" s="605"/>
      <c r="AD11" s="605"/>
      <c r="AE11" s="605"/>
      <c r="AF11" s="605"/>
      <c r="AG11" s="605"/>
      <c r="AH11" s="605"/>
      <c r="AI11" s="636"/>
      <c r="AJ11" s="604"/>
      <c r="AK11" s="636"/>
      <c r="AL11" s="491"/>
      <c r="AM11" s="1516" t="str">
        <f>IFERROR(IF(COUNTIF(BF:BF,"未入力")=0,"○","未入力あり"),"")</f>
        <v>○</v>
      </c>
      <c r="AN11" s="1517"/>
      <c r="AO11" s="637" t="str">
        <f>IFERROR(IF(COUNTIF(BG:BG,"未入力")=0,"○","未入力あり"),"")</f>
        <v>○</v>
      </c>
      <c r="AP11" s="637" t="str">
        <f>IFERROR(IF(COUNTIF(BH:BH,"未入力")=0,"○","未入力あり"),"")</f>
        <v>○</v>
      </c>
      <c r="AQ11" s="637" t="str">
        <f>IFERROR(IF(COUNTIF(BI:BI,"未入力")=0,"○","未入力あり"),"")</f>
        <v>○</v>
      </c>
      <c r="AR11" s="638" t="str">
        <f>IF(BF7="旧特定加算相当なし","",IF(AR7&gt;=AR8,"○","×"))</f>
        <v/>
      </c>
      <c r="AS11" s="639" t="str">
        <f>IF(BI7="旧特定加算Ⅰ相当なし","",IF(COUNTIF(BK:BK,"未入力")=0,"○","未入力あり"))</f>
        <v/>
      </c>
      <c r="AT11" s="640" t="s">
        <v>2205</v>
      </c>
      <c r="AV11" s="641"/>
      <c r="AW11" s="641"/>
      <c r="AX11" s="163"/>
      <c r="AY11" s="163"/>
      <c r="AZ11" s="163"/>
      <c r="BA11" s="163"/>
      <c r="BB11" s="163"/>
      <c r="BC11" s="163"/>
      <c r="BD11" s="163"/>
    </row>
    <row r="12" spans="1:64" ht="53.25" customHeight="1">
      <c r="A12" s="1477"/>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0" t="s">
        <v>235</v>
      </c>
      <c r="AR12" s="530" t="s">
        <v>239</v>
      </c>
      <c r="AS12" s="531" t="s">
        <v>240</v>
      </c>
      <c r="AT12" s="1346" t="s">
        <v>2325</v>
      </c>
      <c r="AU12" s="541"/>
      <c r="AV12" s="1341" t="s">
        <v>2324</v>
      </c>
      <c r="AW12" s="1341"/>
      <c r="BL12" s="1235" t="s">
        <v>2358</v>
      </c>
    </row>
    <row r="13" spans="1:64" ht="159.75" customHeight="1" thickBot="1">
      <c r="A13" s="1478"/>
      <c r="B13" s="1288"/>
      <c r="C13" s="1289"/>
      <c r="D13" s="1289"/>
      <c r="E13" s="1289"/>
      <c r="F13" s="1290"/>
      <c r="G13" s="1292"/>
      <c r="H13" s="532" t="s">
        <v>2327</v>
      </c>
      <c r="I13" s="532" t="s">
        <v>2328</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2" t="s">
        <v>2354</v>
      </c>
      <c r="AL13" s="537" t="s">
        <v>2191</v>
      </c>
      <c r="AM13" s="537" t="s">
        <v>2174</v>
      </c>
      <c r="AN13" s="538" t="s">
        <v>2192</v>
      </c>
      <c r="AO13" s="538" t="s">
        <v>2330</v>
      </c>
      <c r="AP13" s="537" t="s">
        <v>2331</v>
      </c>
      <c r="AQ13" s="539" t="s">
        <v>234</v>
      </c>
      <c r="AR13" s="539" t="s">
        <v>2341</v>
      </c>
      <c r="AS13" s="675" t="s">
        <v>2335</v>
      </c>
      <c r="AT13" s="1234"/>
      <c r="AU13" s="643"/>
      <c r="AV13" s="542" t="s">
        <v>2187</v>
      </c>
      <c r="AW13" s="644" t="s">
        <v>2214</v>
      </c>
      <c r="AX13" s="645" t="s">
        <v>2215</v>
      </c>
      <c r="AY13" s="542" t="s">
        <v>2181</v>
      </c>
      <c r="AZ13" s="1496" t="s">
        <v>2196</v>
      </c>
      <c r="BA13" s="1496"/>
      <c r="BB13" s="1496"/>
      <c r="BC13" s="1496"/>
      <c r="BD13" s="1496"/>
      <c r="BE13" s="1496"/>
      <c r="BF13" s="542" t="s">
        <v>2195</v>
      </c>
      <c r="BG13" s="542" t="s">
        <v>2182</v>
      </c>
      <c r="BH13" s="542" t="s">
        <v>2183</v>
      </c>
      <c r="BI13" s="542" t="s">
        <v>2184</v>
      </c>
      <c r="BJ13" s="545" t="s">
        <v>2185</v>
      </c>
      <c r="BK13" s="545" t="s">
        <v>2186</v>
      </c>
      <c r="BL13" s="1335"/>
    </row>
    <row r="14" spans="1:64"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6"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5" t="str">
        <f>IF(AV14="","",IF(V14&lt;O14,"！加算の要件上は問題ありませんが、令和６年４・５月と比較して令和６年６月に加算率が下がる計画になっています。",""))</f>
        <v/>
      </c>
      <c r="AU14" s="647"/>
      <c r="AV14" s="1496" t="str">
        <f>IF(K14&lt;&gt;"","V列に色付け","")</f>
        <v/>
      </c>
      <c r="AW14" s="648"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2" t="str">
        <f>G14</f>
        <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7"/>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2" t="str">
        <f>G14</f>
        <v/>
      </c>
    </row>
    <row r="16" spans="1:64" ht="15" customHeight="1">
      <c r="A16" s="1243"/>
      <c r="B16" s="1275"/>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7"/>
      <c r="AV16" s="1496" t="str">
        <f>IF(K14&lt;&gt;"","V列に色付け","")</f>
        <v/>
      </c>
      <c r="AW16" s="1519"/>
      <c r="AX16" s="1510"/>
      <c r="AY16" s="163"/>
      <c r="AZ16" s="163"/>
      <c r="BA16" s="163"/>
      <c r="BB16" s="163"/>
      <c r="BC16" s="163"/>
      <c r="BD16" s="163"/>
      <c r="BE16" s="163"/>
      <c r="BF16" s="163"/>
      <c r="BG16" s="163"/>
      <c r="BH16" s="163"/>
      <c r="BI16" s="163"/>
      <c r="BJ16" s="163"/>
      <c r="BK16" s="163"/>
      <c r="BL16" s="542" t="str">
        <f>G14</f>
        <v/>
      </c>
    </row>
    <row r="17" spans="1:64" ht="30" customHeight="1" thickBot="1">
      <c r="A17" s="1230"/>
      <c r="B17" s="1379"/>
      <c r="C17" s="1380"/>
      <c r="D17" s="1380"/>
      <c r="E17" s="1380"/>
      <c r="F17" s="1381"/>
      <c r="G17" s="1270"/>
      <c r="H17" s="1270"/>
      <c r="I17" s="1270"/>
      <c r="J17" s="1376"/>
      <c r="K17" s="1270"/>
      <c r="L17" s="1455"/>
      <c r="M17" s="1452"/>
      <c r="N17" s="649"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7"/>
      <c r="AV17" s="1496"/>
      <c r="AW17" s="648" t="str">
        <f>IF('別紙様式2-2（４・５月分）'!O16="","",'別紙様式2-2（４・５月分）'!O16)</f>
        <v/>
      </c>
      <c r="AX17" s="1510"/>
      <c r="AY17" s="163"/>
      <c r="AZ17" s="163"/>
      <c r="BA17" s="163"/>
      <c r="BB17" s="163"/>
      <c r="BC17" s="163"/>
      <c r="BD17" s="163"/>
      <c r="BE17" s="163"/>
      <c r="BF17" s="163"/>
      <c r="BG17" s="163"/>
      <c r="BH17" s="163"/>
      <c r="BI17" s="163"/>
      <c r="BJ17" s="163"/>
      <c r="BK17" s="163"/>
      <c r="BL17" s="542" t="str">
        <f>G14</f>
        <v/>
      </c>
    </row>
    <row r="18" spans="1:64"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6"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5" t="str">
        <f t="shared" ref="AT18:AT78" si="0">IF(AV18="","",IF(V18&lt;O18,"！加算の要件上は問題ありませんが、令和６年４・５月と比較して令和６年６月に加算率が下がる計画になっています。",""))</f>
        <v/>
      </c>
      <c r="AU18" s="650"/>
      <c r="AV18" s="1496" t="str">
        <f>IF(K18&lt;&gt;"","V列に色付け","")</f>
        <v/>
      </c>
      <c r="AW18" s="648"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2" t="str">
        <f>G18</f>
        <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0"/>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2" t="str">
        <f>G18</f>
        <v/>
      </c>
    </row>
    <row r="20" spans="1:64" ht="15" customHeight="1">
      <c r="A20" s="1243"/>
      <c r="B20" s="1275"/>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0"/>
      <c r="AV20" s="1496" t="str">
        <f>IF(K18&lt;&gt;"","V列に色付け","")</f>
        <v/>
      </c>
      <c r="AW20" s="1519"/>
      <c r="AX20" s="1510"/>
      <c r="AY20" s="163"/>
      <c r="AZ20" s="163"/>
      <c r="BA20" s="163"/>
      <c r="BB20" s="163"/>
      <c r="BC20" s="163"/>
      <c r="BD20" s="163"/>
      <c r="BE20" s="163"/>
      <c r="BF20" s="163"/>
      <c r="BG20" s="163"/>
      <c r="BH20" s="163"/>
      <c r="BI20" s="163"/>
      <c r="BJ20" s="163"/>
      <c r="BK20" s="163"/>
      <c r="BL20" s="542" t="str">
        <f>G18</f>
        <v/>
      </c>
    </row>
    <row r="21" spans="1:64" ht="30" customHeight="1" thickBot="1">
      <c r="A21" s="1230"/>
      <c r="B21" s="1379"/>
      <c r="C21" s="1380"/>
      <c r="D21" s="1380"/>
      <c r="E21" s="1380"/>
      <c r="F21" s="1381"/>
      <c r="G21" s="1270"/>
      <c r="H21" s="1270"/>
      <c r="I21" s="1270"/>
      <c r="J21" s="1376"/>
      <c r="K21" s="1270"/>
      <c r="L21" s="1455"/>
      <c r="M21" s="1457"/>
      <c r="N21" s="649"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0"/>
      <c r="AV21" s="1496"/>
      <c r="AW21" s="648" t="str">
        <f>IF('別紙様式2-2（４・５月分）'!O19="","",'別紙様式2-2（４・５月分）'!O19)</f>
        <v/>
      </c>
      <c r="AX21" s="1510"/>
      <c r="AY21" s="163"/>
      <c r="AZ21" s="163"/>
      <c r="BA21" s="163"/>
      <c r="BB21" s="163"/>
      <c r="BC21" s="163"/>
      <c r="BD21" s="163"/>
      <c r="BE21" s="163"/>
      <c r="BF21" s="163"/>
      <c r="BG21" s="163"/>
      <c r="BH21" s="163"/>
      <c r="BI21" s="163"/>
      <c r="BJ21" s="163"/>
      <c r="BK21" s="163"/>
      <c r="BL21" s="542" t="str">
        <f>G18</f>
        <v/>
      </c>
    </row>
    <row r="22" spans="1:64"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6"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5" t="str">
        <f t="shared" si="0"/>
        <v/>
      </c>
      <c r="AU22" s="650"/>
      <c r="AV22" s="1496" t="str">
        <f>IF(K22&lt;&gt;"","V列に色付け","")</f>
        <v/>
      </c>
      <c r="AW22" s="648"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2" t="str">
        <f>G22</f>
        <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0"/>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2" t="str">
        <f>G22</f>
        <v/>
      </c>
    </row>
    <row r="24" spans="1:64" ht="15" customHeight="1">
      <c r="A24" s="1243"/>
      <c r="B24" s="1275"/>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0"/>
      <c r="AV24" s="1496" t="str">
        <f>IF(K22&lt;&gt;"","V列に色付け","")</f>
        <v/>
      </c>
      <c r="AW24" s="1519"/>
      <c r="AX24" s="1510"/>
      <c r="AY24" s="163"/>
      <c r="AZ24" s="163"/>
      <c r="BA24" s="163"/>
      <c r="BB24" s="163"/>
      <c r="BC24" s="163"/>
      <c r="BD24" s="163"/>
      <c r="BE24" s="163"/>
      <c r="BF24" s="163"/>
      <c r="BG24" s="163"/>
      <c r="BH24" s="163"/>
      <c r="BI24" s="163"/>
      <c r="BJ24" s="163"/>
      <c r="BK24" s="163"/>
      <c r="BL24" s="542" t="str">
        <f>G22</f>
        <v/>
      </c>
    </row>
    <row r="25" spans="1:64" ht="30" customHeight="1" thickBot="1">
      <c r="A25" s="1230"/>
      <c r="B25" s="1379"/>
      <c r="C25" s="1380"/>
      <c r="D25" s="1380"/>
      <c r="E25" s="1380"/>
      <c r="F25" s="1381"/>
      <c r="G25" s="1270"/>
      <c r="H25" s="1270"/>
      <c r="I25" s="1270"/>
      <c r="J25" s="1376"/>
      <c r="K25" s="1270"/>
      <c r="L25" s="1455"/>
      <c r="M25" s="1452"/>
      <c r="N25" s="649"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0"/>
      <c r="AV25" s="1496"/>
      <c r="AW25" s="648" t="str">
        <f>IF('別紙様式2-2（４・５月分）'!O22="","",'別紙様式2-2（４・５月分）'!O22)</f>
        <v/>
      </c>
      <c r="AX25" s="1510"/>
      <c r="AY25" s="163"/>
      <c r="AZ25" s="163"/>
      <c r="BA25" s="163"/>
      <c r="BB25" s="163"/>
      <c r="BC25" s="163"/>
      <c r="BD25" s="163"/>
      <c r="BE25" s="163"/>
      <c r="BF25" s="163"/>
      <c r="BG25" s="163"/>
      <c r="BH25" s="163"/>
      <c r="BI25" s="163"/>
      <c r="BJ25" s="163"/>
      <c r="BK25" s="163"/>
      <c r="BL25" s="542" t="str">
        <f>G22</f>
        <v/>
      </c>
    </row>
    <row r="26" spans="1:64"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6"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5" t="str">
        <f t="shared" si="0"/>
        <v/>
      </c>
      <c r="AU26" s="650"/>
      <c r="AV26" s="1496" t="str">
        <f>IF(K26&lt;&gt;"","V列に色付け","")</f>
        <v/>
      </c>
      <c r="AW26" s="648"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2" t="str">
        <f>G26</f>
        <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0"/>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2" t="str">
        <f>G26</f>
        <v/>
      </c>
    </row>
    <row r="28" spans="1:64"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0"/>
      <c r="AV28" s="1496" t="str">
        <f>IF(K26&lt;&gt;"","V列に色付け","")</f>
        <v/>
      </c>
      <c r="AW28" s="1519"/>
      <c r="AX28" s="1510"/>
      <c r="AY28" s="163"/>
      <c r="AZ28" s="163"/>
      <c r="BA28" s="163"/>
      <c r="BB28" s="163"/>
      <c r="BC28" s="163"/>
      <c r="BD28" s="163"/>
      <c r="BE28" s="163"/>
      <c r="BF28" s="163"/>
      <c r="BG28" s="163"/>
      <c r="BH28" s="163"/>
      <c r="BI28" s="163"/>
      <c r="BJ28" s="163"/>
      <c r="BK28" s="163"/>
      <c r="BL28" s="542" t="str">
        <f>G26</f>
        <v/>
      </c>
    </row>
    <row r="29" spans="1:64" ht="30" customHeight="1" thickBot="1">
      <c r="A29" s="1230"/>
      <c r="B29" s="1379"/>
      <c r="C29" s="1380"/>
      <c r="D29" s="1380"/>
      <c r="E29" s="1380"/>
      <c r="F29" s="1381"/>
      <c r="G29" s="1270"/>
      <c r="H29" s="1270"/>
      <c r="I29" s="1270"/>
      <c r="J29" s="1376"/>
      <c r="K29" s="1270"/>
      <c r="L29" s="1455"/>
      <c r="M29" s="1457"/>
      <c r="N29" s="649"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0"/>
      <c r="AV29" s="1496"/>
      <c r="AW29" s="648" t="str">
        <f>IF('別紙様式2-2（４・５月分）'!O25="","",'別紙様式2-2（４・５月分）'!O25)</f>
        <v/>
      </c>
      <c r="AX29" s="1510"/>
      <c r="AY29" s="163"/>
      <c r="AZ29" s="163"/>
      <c r="BA29" s="163"/>
      <c r="BB29" s="163"/>
      <c r="BC29" s="163"/>
      <c r="BD29" s="163"/>
      <c r="BE29" s="163"/>
      <c r="BF29" s="163"/>
      <c r="BG29" s="163"/>
      <c r="BH29" s="163"/>
      <c r="BI29" s="163"/>
      <c r="BJ29" s="163"/>
      <c r="BK29" s="163"/>
      <c r="BL29" s="542" t="str">
        <f>G26</f>
        <v/>
      </c>
    </row>
    <row r="30" spans="1:64"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6"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5" t="str">
        <f t="shared" si="0"/>
        <v/>
      </c>
      <c r="AU30" s="650"/>
      <c r="AV30" s="1496" t="str">
        <f>IF(K30&lt;&gt;"","V列に色付け","")</f>
        <v/>
      </c>
      <c r="AW30" s="651"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2" t="str">
        <f>G30</f>
        <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0"/>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2" t="str">
        <f>G30</f>
        <v/>
      </c>
    </row>
    <row r="32" spans="1:64" ht="15" customHeight="1">
      <c r="A32" s="1243"/>
      <c r="B32" s="1275"/>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0"/>
      <c r="AV32" s="1496" t="str">
        <f>IF(K30&lt;&gt;"","V列に色付け","")</f>
        <v/>
      </c>
      <c r="AW32" s="1521"/>
      <c r="AX32" s="1524"/>
      <c r="AY32" s="163"/>
      <c r="AZ32" s="163"/>
      <c r="BA32" s="163"/>
      <c r="BB32" s="163"/>
      <c r="BC32" s="163"/>
      <c r="BD32" s="163"/>
      <c r="BE32" s="163"/>
      <c r="BF32" s="163"/>
      <c r="BG32" s="163"/>
      <c r="BH32" s="163"/>
      <c r="BI32" s="163"/>
      <c r="BJ32" s="163"/>
      <c r="BK32" s="163"/>
      <c r="BL32" s="542" t="str">
        <f>G30</f>
        <v/>
      </c>
    </row>
    <row r="33" spans="1:64" ht="30" customHeight="1" thickBot="1">
      <c r="A33" s="1230"/>
      <c r="B33" s="1379"/>
      <c r="C33" s="1380"/>
      <c r="D33" s="1380"/>
      <c r="E33" s="1380"/>
      <c r="F33" s="1381"/>
      <c r="G33" s="1270"/>
      <c r="H33" s="1270"/>
      <c r="I33" s="1270"/>
      <c r="J33" s="1376"/>
      <c r="K33" s="1270"/>
      <c r="L33" s="1455"/>
      <c r="M33" s="1452"/>
      <c r="N33" s="649"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0"/>
      <c r="AV33" s="1496"/>
      <c r="AW33" s="651" t="str">
        <f>IF('別紙様式2-2（４・５月分）'!O28="","",'別紙様式2-2（４・５月分）'!O28)</f>
        <v/>
      </c>
      <c r="AX33" s="1525"/>
      <c r="AY33" s="163"/>
      <c r="AZ33" s="163"/>
      <c r="BA33" s="163"/>
      <c r="BB33" s="163"/>
      <c r="BC33" s="163"/>
      <c r="BD33" s="163"/>
      <c r="BE33" s="163"/>
      <c r="BF33" s="163"/>
      <c r="BG33" s="163"/>
      <c r="BH33" s="163"/>
      <c r="BI33" s="163"/>
      <c r="BJ33" s="163"/>
      <c r="BK33" s="163"/>
      <c r="BL33" s="542" t="str">
        <f>G30</f>
        <v/>
      </c>
    </row>
    <row r="34" spans="1:64"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6"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5" t="str">
        <f t="shared" si="0"/>
        <v/>
      </c>
      <c r="AU34" s="650"/>
      <c r="AV34" s="1496" t="str">
        <f>IF(K34&lt;&gt;"","V列に色付け","")</f>
        <v/>
      </c>
      <c r="AW34" s="651"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2" t="str">
        <f>G34</f>
        <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0"/>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2" t="str">
        <f>G34</f>
        <v/>
      </c>
    </row>
    <row r="36" spans="1:64" ht="15" customHeight="1">
      <c r="A36" s="1243"/>
      <c r="B36" s="1275"/>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0"/>
      <c r="AV36" s="1496" t="str">
        <f>IF(K34&lt;&gt;"","V列に色付け","")</f>
        <v/>
      </c>
      <c r="AW36" s="1521"/>
      <c r="AX36" s="1524"/>
      <c r="AY36" s="163"/>
      <c r="AZ36" s="163"/>
      <c r="BA36" s="163"/>
      <c r="BB36" s="163"/>
      <c r="BC36" s="163"/>
      <c r="BD36" s="163"/>
      <c r="BE36" s="163"/>
      <c r="BF36" s="163"/>
      <c r="BG36" s="163"/>
      <c r="BH36" s="163"/>
      <c r="BI36" s="163"/>
      <c r="BJ36" s="163"/>
      <c r="BK36" s="163"/>
      <c r="BL36" s="542" t="str">
        <f>G34</f>
        <v/>
      </c>
    </row>
    <row r="37" spans="1:64" ht="30" customHeight="1" thickBot="1">
      <c r="A37" s="1230"/>
      <c r="B37" s="1379"/>
      <c r="C37" s="1400"/>
      <c r="D37" s="1380"/>
      <c r="E37" s="1380"/>
      <c r="F37" s="1381"/>
      <c r="G37" s="1270"/>
      <c r="H37" s="1270"/>
      <c r="I37" s="1270"/>
      <c r="J37" s="1376"/>
      <c r="K37" s="1270"/>
      <c r="L37" s="1251"/>
      <c r="M37" s="1378"/>
      <c r="N37" s="649"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0"/>
      <c r="AV37" s="1496"/>
      <c r="AW37" s="651" t="str">
        <f>IF('別紙様式2-2（４・５月分）'!O31="","",'別紙様式2-2（４・５月分）'!O31)</f>
        <v/>
      </c>
      <c r="AX37" s="1525"/>
      <c r="AY37" s="163"/>
      <c r="AZ37" s="163"/>
      <c r="BA37" s="163"/>
      <c r="BB37" s="163"/>
      <c r="BC37" s="163"/>
      <c r="BD37" s="163"/>
      <c r="BE37" s="163"/>
      <c r="BF37" s="163"/>
      <c r="BG37" s="163"/>
      <c r="BH37" s="163"/>
      <c r="BI37" s="163"/>
      <c r="BJ37" s="163"/>
      <c r="BK37" s="163"/>
      <c r="BL37" s="542" t="str">
        <f>G34</f>
        <v/>
      </c>
    </row>
    <row r="38" spans="1:64"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6"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5" t="str">
        <f t="shared" si="0"/>
        <v/>
      </c>
      <c r="AU38" s="650"/>
      <c r="AV38" s="1496" t="str">
        <f>IF(K38&lt;&gt;"","V列に色付け","")</f>
        <v/>
      </c>
      <c r="AW38" s="651"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2" t="str">
        <f>G38</f>
        <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0"/>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2" t="str">
        <f>G38</f>
        <v/>
      </c>
    </row>
    <row r="40" spans="1:64" ht="15" customHeight="1">
      <c r="A40" s="1243"/>
      <c r="B40" s="1275"/>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0"/>
      <c r="AV40" s="1496" t="str">
        <f>IF(K38&lt;&gt;"","V列に色付け","")</f>
        <v/>
      </c>
      <c r="AW40" s="1521"/>
      <c r="AX40" s="1510"/>
      <c r="AY40" s="163"/>
      <c r="AZ40" s="163"/>
      <c r="BA40" s="163"/>
      <c r="BB40" s="163"/>
      <c r="BC40" s="163"/>
      <c r="BD40" s="163"/>
      <c r="BE40" s="163"/>
      <c r="BF40" s="163"/>
      <c r="BG40" s="163"/>
      <c r="BH40" s="163"/>
      <c r="BI40" s="163"/>
      <c r="BJ40" s="163"/>
      <c r="BK40" s="163"/>
      <c r="BL40" s="542" t="str">
        <f>G38</f>
        <v/>
      </c>
    </row>
    <row r="41" spans="1:64" ht="30" customHeight="1" thickBot="1">
      <c r="A41" s="1230"/>
      <c r="B41" s="1379"/>
      <c r="C41" s="1380"/>
      <c r="D41" s="1380"/>
      <c r="E41" s="1380"/>
      <c r="F41" s="1381"/>
      <c r="G41" s="1270"/>
      <c r="H41" s="1270"/>
      <c r="I41" s="1270"/>
      <c r="J41" s="1376"/>
      <c r="K41" s="1270"/>
      <c r="L41" s="1251"/>
      <c r="M41" s="1254"/>
      <c r="N41" s="649"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0"/>
      <c r="AV41" s="1496"/>
      <c r="AW41" s="651" t="str">
        <f>IF('別紙様式2-2（４・５月分）'!O34="","",'別紙様式2-2（４・５月分）'!O34)</f>
        <v/>
      </c>
      <c r="AX41" s="1510"/>
      <c r="AY41" s="163"/>
      <c r="AZ41" s="163"/>
      <c r="BA41" s="163"/>
      <c r="BB41" s="163"/>
      <c r="BC41" s="163"/>
      <c r="BD41" s="163"/>
      <c r="BE41" s="163"/>
      <c r="BF41" s="163"/>
      <c r="BG41" s="163"/>
      <c r="BH41" s="163"/>
      <c r="BI41" s="163"/>
      <c r="BJ41" s="163"/>
      <c r="BK41" s="163"/>
      <c r="BL41" s="542" t="str">
        <f>G38</f>
        <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6"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5" t="str">
        <f t="shared" si="0"/>
        <v/>
      </c>
      <c r="AU42" s="650"/>
      <c r="AV42" s="1496" t="str">
        <f>IF(K42&lt;&gt;"","V列に色付け","")</f>
        <v/>
      </c>
      <c r="AW42" s="651"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2"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0"/>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2" t="str">
        <f>G42</f>
        <v/>
      </c>
    </row>
    <row r="44" spans="1:64" ht="15" customHeight="1">
      <c r="A44" s="1243"/>
      <c r="B44" s="1275"/>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0"/>
      <c r="AV44" s="1496" t="str">
        <f>IF(K42&lt;&gt;"","V列に色付け","")</f>
        <v/>
      </c>
      <c r="AW44" s="1521"/>
      <c r="AX44" s="1510"/>
      <c r="AY44" s="163"/>
      <c r="AZ44" s="163"/>
      <c r="BA44" s="163"/>
      <c r="BB44" s="163"/>
      <c r="BC44" s="163"/>
      <c r="BD44" s="163"/>
      <c r="BE44" s="163"/>
      <c r="BF44" s="163"/>
      <c r="BG44" s="163"/>
      <c r="BH44" s="163"/>
      <c r="BI44" s="163"/>
      <c r="BJ44" s="163"/>
      <c r="BK44" s="163"/>
      <c r="BL44" s="542" t="str">
        <f>G42</f>
        <v/>
      </c>
    </row>
    <row r="45" spans="1:64" ht="30" customHeight="1" thickBot="1">
      <c r="A45" s="1230"/>
      <c r="B45" s="1379"/>
      <c r="C45" s="1380"/>
      <c r="D45" s="1380"/>
      <c r="E45" s="1380"/>
      <c r="F45" s="1381"/>
      <c r="G45" s="1270"/>
      <c r="H45" s="1270"/>
      <c r="I45" s="1270"/>
      <c r="J45" s="1376"/>
      <c r="K45" s="1270"/>
      <c r="L45" s="1251"/>
      <c r="M45" s="1378"/>
      <c r="N45" s="649"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0"/>
      <c r="AV45" s="1496"/>
      <c r="AW45" s="651" t="str">
        <f>IF('別紙様式2-2（４・５月分）'!O37="","",'別紙様式2-2（４・５月分）'!O37)</f>
        <v/>
      </c>
      <c r="AX45" s="1510"/>
      <c r="AY45" s="163"/>
      <c r="AZ45" s="163"/>
      <c r="BA45" s="163"/>
      <c r="BB45" s="163"/>
      <c r="BC45" s="163"/>
      <c r="BD45" s="163"/>
      <c r="BE45" s="163"/>
      <c r="BF45" s="163"/>
      <c r="BG45" s="163"/>
      <c r="BH45" s="163"/>
      <c r="BI45" s="163"/>
      <c r="BJ45" s="163"/>
      <c r="BK45" s="163"/>
      <c r="BL45" s="542"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6"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5" t="str">
        <f t="shared" si="0"/>
        <v/>
      </c>
      <c r="AU46" s="650"/>
      <c r="AV46" s="1496" t="str">
        <f>IF(K46&lt;&gt;"","V列に色付け","")</f>
        <v/>
      </c>
      <c r="AW46" s="651"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2"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0"/>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2" t="str">
        <f>G46</f>
        <v/>
      </c>
    </row>
    <row r="48" spans="1:64" ht="15" customHeight="1">
      <c r="A48" s="1243"/>
      <c r="B48" s="1275"/>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0"/>
      <c r="AV48" s="1496" t="str">
        <f>IF(K46&lt;&gt;"","V列に色付け","")</f>
        <v/>
      </c>
      <c r="AW48" s="1521"/>
      <c r="AX48" s="1510"/>
      <c r="AY48" s="163"/>
      <c r="AZ48" s="163"/>
      <c r="BA48" s="163"/>
      <c r="BB48" s="163"/>
      <c r="BC48" s="163"/>
      <c r="BD48" s="163"/>
      <c r="BE48" s="163"/>
      <c r="BF48" s="163"/>
      <c r="BG48" s="163"/>
      <c r="BH48" s="163"/>
      <c r="BI48" s="163"/>
      <c r="BJ48" s="163"/>
      <c r="BK48" s="163"/>
      <c r="BL48" s="542" t="str">
        <f>G46</f>
        <v/>
      </c>
    </row>
    <row r="49" spans="1:64" ht="30" customHeight="1" thickBot="1">
      <c r="A49" s="1230"/>
      <c r="B49" s="1379"/>
      <c r="C49" s="1380"/>
      <c r="D49" s="1380"/>
      <c r="E49" s="1380"/>
      <c r="F49" s="1381"/>
      <c r="G49" s="1270"/>
      <c r="H49" s="1270"/>
      <c r="I49" s="1270"/>
      <c r="J49" s="1376"/>
      <c r="K49" s="1270"/>
      <c r="L49" s="1251"/>
      <c r="M49" s="1254"/>
      <c r="N49" s="649"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0"/>
      <c r="AV49" s="1496"/>
      <c r="AW49" s="651" t="str">
        <f>IF('別紙様式2-2（４・５月分）'!O40="","",'別紙様式2-2（４・５月分）'!O40)</f>
        <v/>
      </c>
      <c r="AX49" s="1510"/>
      <c r="AY49" s="163"/>
      <c r="AZ49" s="163"/>
      <c r="BA49" s="163"/>
      <c r="BB49" s="163"/>
      <c r="BC49" s="163"/>
      <c r="BD49" s="163"/>
      <c r="BE49" s="163"/>
      <c r="BF49" s="163"/>
      <c r="BG49" s="163"/>
      <c r="BH49" s="163"/>
      <c r="BI49" s="163"/>
      <c r="BJ49" s="163"/>
      <c r="BK49" s="163"/>
      <c r="BL49" s="542"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6"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5" t="str">
        <f t="shared" si="0"/>
        <v/>
      </c>
      <c r="AU50" s="650"/>
      <c r="AV50" s="1496" t="str">
        <f>IF(K50&lt;&gt;"","V列に色付け","")</f>
        <v/>
      </c>
      <c r="AW50" s="651"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2"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0"/>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2" t="str">
        <f>G50</f>
        <v/>
      </c>
    </row>
    <row r="52" spans="1:64" ht="15" customHeight="1">
      <c r="A52" s="1243"/>
      <c r="B52" s="1275"/>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0"/>
      <c r="AV52" s="1496" t="str">
        <f>IF(K50&lt;&gt;"","V列に色付け","")</f>
        <v/>
      </c>
      <c r="AW52" s="1521"/>
      <c r="AX52" s="1510"/>
      <c r="AY52" s="163"/>
      <c r="AZ52" s="163"/>
      <c r="BA52" s="163"/>
      <c r="BB52" s="163"/>
      <c r="BC52" s="163"/>
      <c r="BD52" s="163"/>
      <c r="BE52" s="163"/>
      <c r="BF52" s="163"/>
      <c r="BG52" s="163"/>
      <c r="BH52" s="163"/>
      <c r="BI52" s="163"/>
      <c r="BJ52" s="163"/>
      <c r="BK52" s="163"/>
      <c r="BL52" s="542" t="str">
        <f>G50</f>
        <v/>
      </c>
    </row>
    <row r="53" spans="1:64" ht="30" customHeight="1" thickBot="1">
      <c r="A53" s="1230"/>
      <c r="B53" s="1379"/>
      <c r="C53" s="1380"/>
      <c r="D53" s="1380"/>
      <c r="E53" s="1380"/>
      <c r="F53" s="1381"/>
      <c r="G53" s="1270"/>
      <c r="H53" s="1270"/>
      <c r="I53" s="1270"/>
      <c r="J53" s="1376"/>
      <c r="K53" s="1270"/>
      <c r="L53" s="1251"/>
      <c r="M53" s="1378"/>
      <c r="N53" s="649"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0"/>
      <c r="AV53" s="1496"/>
      <c r="AW53" s="651" t="str">
        <f>IF('別紙様式2-2（４・５月分）'!O43="","",'別紙様式2-2（４・５月分）'!O43)</f>
        <v/>
      </c>
      <c r="AX53" s="1510"/>
      <c r="AY53" s="163"/>
      <c r="AZ53" s="163"/>
      <c r="BA53" s="163"/>
      <c r="BB53" s="163"/>
      <c r="BC53" s="163"/>
      <c r="BD53" s="163"/>
      <c r="BE53" s="163"/>
      <c r="BF53" s="163"/>
      <c r="BG53" s="163"/>
      <c r="BH53" s="163"/>
      <c r="BI53" s="163"/>
      <c r="BJ53" s="163"/>
      <c r="BK53" s="163"/>
      <c r="BL53" s="542"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6"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5" t="str">
        <f t="shared" si="0"/>
        <v/>
      </c>
      <c r="AU54" s="650"/>
      <c r="AV54" s="1496" t="str">
        <f>IF(K54&lt;&gt;"","V列に色付け","")</f>
        <v/>
      </c>
      <c r="AW54" s="651"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2"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0"/>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2" t="str">
        <f>G54</f>
        <v/>
      </c>
    </row>
    <row r="56" spans="1:64" ht="15" customHeight="1">
      <c r="A56" s="1243"/>
      <c r="B56" s="1275"/>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0"/>
      <c r="AV56" s="1496" t="str">
        <f>IF(K54&lt;&gt;"","V列に色付け","")</f>
        <v/>
      </c>
      <c r="AW56" s="1521"/>
      <c r="AX56" s="1510"/>
      <c r="AY56" s="163"/>
      <c r="AZ56" s="163"/>
      <c r="BA56" s="163"/>
      <c r="BB56" s="163"/>
      <c r="BC56" s="163"/>
      <c r="BD56" s="163"/>
      <c r="BE56" s="163"/>
      <c r="BF56" s="163"/>
      <c r="BG56" s="163"/>
      <c r="BH56" s="163"/>
      <c r="BI56" s="163"/>
      <c r="BJ56" s="163"/>
      <c r="BK56" s="163"/>
      <c r="BL56" s="542" t="str">
        <f>G54</f>
        <v/>
      </c>
    </row>
    <row r="57" spans="1:64" ht="30" customHeight="1" thickBot="1">
      <c r="A57" s="1230"/>
      <c r="B57" s="1379"/>
      <c r="C57" s="1380"/>
      <c r="D57" s="1380"/>
      <c r="E57" s="1380"/>
      <c r="F57" s="1381"/>
      <c r="G57" s="1270"/>
      <c r="H57" s="1270"/>
      <c r="I57" s="1270"/>
      <c r="J57" s="1376"/>
      <c r="K57" s="1270"/>
      <c r="L57" s="1251"/>
      <c r="M57" s="1254"/>
      <c r="N57" s="649"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0"/>
      <c r="AV57" s="1496"/>
      <c r="AW57" s="651" t="str">
        <f>IF('別紙様式2-2（４・５月分）'!O46="","",'別紙様式2-2（４・５月分）'!O46)</f>
        <v/>
      </c>
      <c r="AX57" s="1510"/>
      <c r="AY57" s="163"/>
      <c r="AZ57" s="163"/>
      <c r="BA57" s="163"/>
      <c r="BB57" s="163"/>
      <c r="BC57" s="163"/>
      <c r="BD57" s="163"/>
      <c r="BE57" s="163"/>
      <c r="BF57" s="163"/>
      <c r="BG57" s="163"/>
      <c r="BH57" s="163"/>
      <c r="BI57" s="163"/>
      <c r="BJ57" s="163"/>
      <c r="BK57" s="163"/>
      <c r="BL57" s="542"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6"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5" t="str">
        <f t="shared" si="0"/>
        <v/>
      </c>
      <c r="AU58" s="650"/>
      <c r="AV58" s="1496" t="str">
        <f>IF(K58&lt;&gt;"","V列に色付け","")</f>
        <v/>
      </c>
      <c r="AW58" s="651"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2"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0"/>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2" t="str">
        <f>G58</f>
        <v/>
      </c>
    </row>
    <row r="60" spans="1:64" ht="15" customHeight="1">
      <c r="A60" s="1243"/>
      <c r="B60" s="1275"/>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0"/>
      <c r="AV60" s="1496" t="str">
        <f>IF(K58&lt;&gt;"","V列に色付け","")</f>
        <v/>
      </c>
      <c r="AW60" s="1521"/>
      <c r="AX60" s="1510"/>
      <c r="AY60" s="163"/>
      <c r="AZ60" s="163"/>
      <c r="BA60" s="163"/>
      <c r="BB60" s="163"/>
      <c r="BC60" s="163"/>
      <c r="BD60" s="163"/>
      <c r="BE60" s="163"/>
      <c r="BF60" s="163"/>
      <c r="BG60" s="163"/>
      <c r="BH60" s="163"/>
      <c r="BI60" s="163"/>
      <c r="BJ60" s="163"/>
      <c r="BK60" s="163"/>
      <c r="BL60" s="542" t="str">
        <f>G58</f>
        <v/>
      </c>
    </row>
    <row r="61" spans="1:64" ht="30" customHeight="1" thickBot="1">
      <c r="A61" s="1230"/>
      <c r="B61" s="1379"/>
      <c r="C61" s="1380"/>
      <c r="D61" s="1380"/>
      <c r="E61" s="1380"/>
      <c r="F61" s="1381"/>
      <c r="G61" s="1270"/>
      <c r="H61" s="1270"/>
      <c r="I61" s="1270"/>
      <c r="J61" s="1376"/>
      <c r="K61" s="1270"/>
      <c r="L61" s="1251"/>
      <c r="M61" s="1378"/>
      <c r="N61" s="649"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0"/>
      <c r="AV61" s="1496"/>
      <c r="AW61" s="651" t="str">
        <f>IF('別紙様式2-2（４・５月分）'!O49="","",'別紙様式2-2（４・５月分）'!O49)</f>
        <v/>
      </c>
      <c r="AX61" s="1510"/>
      <c r="AY61" s="163"/>
      <c r="AZ61" s="163"/>
      <c r="BA61" s="163"/>
      <c r="BB61" s="163"/>
      <c r="BC61" s="163"/>
      <c r="BD61" s="163"/>
      <c r="BE61" s="163"/>
      <c r="BF61" s="163"/>
      <c r="BG61" s="163"/>
      <c r="BH61" s="163"/>
      <c r="BI61" s="163"/>
      <c r="BJ61" s="163"/>
      <c r="BK61" s="163"/>
      <c r="BL61" s="542"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6"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5" t="str">
        <f t="shared" si="0"/>
        <v/>
      </c>
      <c r="AU62" s="650"/>
      <c r="AV62" s="1496" t="str">
        <f>IF(K62&lt;&gt;"","V列に色付け","")</f>
        <v/>
      </c>
      <c r="AW62" s="651"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2"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0"/>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2" t="str">
        <f>G62</f>
        <v/>
      </c>
    </row>
    <row r="64" spans="1:64" ht="15" customHeight="1">
      <c r="A64" s="1243"/>
      <c r="B64" s="1275"/>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0"/>
      <c r="AV64" s="1496" t="str">
        <f>IF(K62&lt;&gt;"","V列に色付け","")</f>
        <v/>
      </c>
      <c r="AW64" s="1521"/>
      <c r="AX64" s="1510"/>
      <c r="AY64" s="163"/>
      <c r="AZ64" s="163"/>
      <c r="BA64" s="163"/>
      <c r="BB64" s="163"/>
      <c r="BC64" s="163"/>
      <c r="BD64" s="163"/>
      <c r="BE64" s="163"/>
      <c r="BF64" s="163"/>
      <c r="BG64" s="163"/>
      <c r="BH64" s="163"/>
      <c r="BI64" s="163"/>
      <c r="BJ64" s="163"/>
      <c r="BK64" s="163"/>
      <c r="BL64" s="542" t="str">
        <f>G62</f>
        <v/>
      </c>
    </row>
    <row r="65" spans="1:64" ht="30" customHeight="1" thickBot="1">
      <c r="A65" s="1230"/>
      <c r="B65" s="1379"/>
      <c r="C65" s="1380"/>
      <c r="D65" s="1380"/>
      <c r="E65" s="1380"/>
      <c r="F65" s="1381"/>
      <c r="G65" s="1270"/>
      <c r="H65" s="1270"/>
      <c r="I65" s="1270"/>
      <c r="J65" s="1376"/>
      <c r="K65" s="1270"/>
      <c r="L65" s="1251"/>
      <c r="M65" s="1254"/>
      <c r="N65" s="649"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0"/>
      <c r="AV65" s="1496"/>
      <c r="AW65" s="651" t="str">
        <f>IF('別紙様式2-2（４・５月分）'!O52="","",'別紙様式2-2（４・５月分）'!O52)</f>
        <v/>
      </c>
      <c r="AX65" s="1510"/>
      <c r="AY65" s="163"/>
      <c r="AZ65" s="163"/>
      <c r="BA65" s="163"/>
      <c r="BB65" s="163"/>
      <c r="BC65" s="163"/>
      <c r="BD65" s="163"/>
      <c r="BE65" s="163"/>
      <c r="BF65" s="163"/>
      <c r="BG65" s="163"/>
      <c r="BH65" s="163"/>
      <c r="BI65" s="163"/>
      <c r="BJ65" s="163"/>
      <c r="BK65" s="163"/>
      <c r="BL65" s="542"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6"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5" t="str">
        <f t="shared" si="0"/>
        <v/>
      </c>
      <c r="AU66" s="650"/>
      <c r="AV66" s="1496" t="str">
        <f>IF(K66&lt;&gt;"","V列に色付け","")</f>
        <v/>
      </c>
      <c r="AW66" s="651"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2"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0"/>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2" t="str">
        <f>G66</f>
        <v/>
      </c>
    </row>
    <row r="68" spans="1:64" ht="15" customHeight="1">
      <c r="A68" s="1243"/>
      <c r="B68" s="1275"/>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0"/>
      <c r="AV68" s="1496" t="str">
        <f>IF(K66&lt;&gt;"","V列に色付け","")</f>
        <v/>
      </c>
      <c r="AW68" s="1521"/>
      <c r="AX68" s="1510"/>
      <c r="AY68" s="163"/>
      <c r="AZ68" s="163"/>
      <c r="BA68" s="163"/>
      <c r="BB68" s="163"/>
      <c r="BC68" s="163"/>
      <c r="BD68" s="163"/>
      <c r="BE68" s="163"/>
      <c r="BF68" s="163"/>
      <c r="BG68" s="163"/>
      <c r="BH68" s="163"/>
      <c r="BI68" s="163"/>
      <c r="BJ68" s="163"/>
      <c r="BK68" s="163"/>
      <c r="BL68" s="542" t="str">
        <f>G66</f>
        <v/>
      </c>
    </row>
    <row r="69" spans="1:64" ht="30" customHeight="1" thickBot="1">
      <c r="A69" s="1230"/>
      <c r="B69" s="1379"/>
      <c r="C69" s="1380"/>
      <c r="D69" s="1380"/>
      <c r="E69" s="1380"/>
      <c r="F69" s="1381"/>
      <c r="G69" s="1270"/>
      <c r="H69" s="1270"/>
      <c r="I69" s="1270"/>
      <c r="J69" s="1376"/>
      <c r="K69" s="1270"/>
      <c r="L69" s="1251"/>
      <c r="M69" s="1378"/>
      <c r="N69" s="649"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0"/>
      <c r="AV69" s="1496"/>
      <c r="AW69" s="651" t="str">
        <f>IF('別紙様式2-2（４・５月分）'!O55="","",'別紙様式2-2（４・５月分）'!O55)</f>
        <v/>
      </c>
      <c r="AX69" s="1510"/>
      <c r="AY69" s="163"/>
      <c r="AZ69" s="163"/>
      <c r="BA69" s="163"/>
      <c r="BB69" s="163"/>
      <c r="BC69" s="163"/>
      <c r="BD69" s="163"/>
      <c r="BE69" s="163"/>
      <c r="BF69" s="163"/>
      <c r="BG69" s="163"/>
      <c r="BH69" s="163"/>
      <c r="BI69" s="163"/>
      <c r="BJ69" s="163"/>
      <c r="BK69" s="163"/>
      <c r="BL69" s="542"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6"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5" t="str">
        <f t="shared" si="0"/>
        <v/>
      </c>
      <c r="AU70" s="650"/>
      <c r="AV70" s="1496" t="str">
        <f>IF(K70&lt;&gt;"","V列に色付け","")</f>
        <v/>
      </c>
      <c r="AW70" s="651"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2"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0"/>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2" t="str">
        <f>G70</f>
        <v/>
      </c>
    </row>
    <row r="72" spans="1:64" ht="15" customHeight="1">
      <c r="A72" s="1243"/>
      <c r="B72" s="1275"/>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0"/>
      <c r="AV72" s="1496" t="str">
        <f>IF(K70&lt;&gt;"","V列に色付け","")</f>
        <v/>
      </c>
      <c r="AW72" s="1521"/>
      <c r="AX72" s="1510"/>
      <c r="AY72" s="163"/>
      <c r="AZ72" s="163"/>
      <c r="BA72" s="163"/>
      <c r="BB72" s="163"/>
      <c r="BC72" s="163"/>
      <c r="BD72" s="163"/>
      <c r="BE72" s="163"/>
      <c r="BF72" s="163"/>
      <c r="BG72" s="163"/>
      <c r="BH72" s="163"/>
      <c r="BI72" s="163"/>
      <c r="BJ72" s="163"/>
      <c r="BK72" s="163"/>
      <c r="BL72" s="542" t="str">
        <f>G70</f>
        <v/>
      </c>
    </row>
    <row r="73" spans="1:64" ht="30" customHeight="1" thickBot="1">
      <c r="A73" s="1230"/>
      <c r="B73" s="1379"/>
      <c r="C73" s="1380"/>
      <c r="D73" s="1380"/>
      <c r="E73" s="1380"/>
      <c r="F73" s="1381"/>
      <c r="G73" s="1270"/>
      <c r="H73" s="1270"/>
      <c r="I73" s="1270"/>
      <c r="J73" s="1376"/>
      <c r="K73" s="1270"/>
      <c r="L73" s="1251"/>
      <c r="M73" s="1254"/>
      <c r="N73" s="649"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0"/>
      <c r="AV73" s="1496"/>
      <c r="AW73" s="651" t="str">
        <f>IF('別紙様式2-2（４・５月分）'!O58="","",'別紙様式2-2（４・５月分）'!O58)</f>
        <v/>
      </c>
      <c r="AX73" s="1510"/>
      <c r="AY73" s="163"/>
      <c r="AZ73" s="163"/>
      <c r="BA73" s="163"/>
      <c r="BB73" s="163"/>
      <c r="BC73" s="163"/>
      <c r="BD73" s="163"/>
      <c r="BE73" s="163"/>
      <c r="BF73" s="163"/>
      <c r="BG73" s="163"/>
      <c r="BH73" s="163"/>
      <c r="BI73" s="163"/>
      <c r="BJ73" s="163"/>
      <c r="BK73" s="163"/>
      <c r="BL73" s="542"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6"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5" t="str">
        <f t="shared" si="0"/>
        <v/>
      </c>
      <c r="AU74" s="650"/>
      <c r="AV74" s="1496" t="str">
        <f>IF(K74&lt;&gt;"","V列に色付け","")</f>
        <v/>
      </c>
      <c r="AW74" s="651"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2"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0"/>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2" t="str">
        <f>G74</f>
        <v/>
      </c>
    </row>
    <row r="76" spans="1:64" ht="15" customHeight="1">
      <c r="A76" s="1243"/>
      <c r="B76" s="1275"/>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0"/>
      <c r="AV76" s="1496" t="str">
        <f>IF(K74&lt;&gt;"","V列に色付け","")</f>
        <v/>
      </c>
      <c r="AW76" s="1521"/>
      <c r="AX76" s="1510"/>
      <c r="AY76" s="163"/>
      <c r="AZ76" s="163"/>
      <c r="BA76" s="163"/>
      <c r="BB76" s="163"/>
      <c r="BC76" s="163"/>
      <c r="BD76" s="163"/>
      <c r="BE76" s="163"/>
      <c r="BF76" s="163"/>
      <c r="BG76" s="163"/>
      <c r="BH76" s="163"/>
      <c r="BI76" s="163"/>
      <c r="BJ76" s="163"/>
      <c r="BK76" s="163"/>
      <c r="BL76" s="542" t="str">
        <f>G74</f>
        <v/>
      </c>
    </row>
    <row r="77" spans="1:64" ht="30" customHeight="1" thickBot="1">
      <c r="A77" s="1230"/>
      <c r="B77" s="1379"/>
      <c r="C77" s="1380"/>
      <c r="D77" s="1380"/>
      <c r="E77" s="1380"/>
      <c r="F77" s="1381"/>
      <c r="G77" s="1270"/>
      <c r="H77" s="1270"/>
      <c r="I77" s="1270"/>
      <c r="J77" s="1376"/>
      <c r="K77" s="1270"/>
      <c r="L77" s="1251"/>
      <c r="M77" s="1378"/>
      <c r="N77" s="649"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0"/>
      <c r="AV77" s="1496"/>
      <c r="AW77" s="651" t="str">
        <f>IF('別紙様式2-2（４・５月分）'!O61="","",'別紙様式2-2（４・５月分）'!O61)</f>
        <v/>
      </c>
      <c r="AX77" s="1510"/>
      <c r="AY77" s="163"/>
      <c r="AZ77" s="163"/>
      <c r="BA77" s="163"/>
      <c r="BB77" s="163"/>
      <c r="BC77" s="163"/>
      <c r="BD77" s="163"/>
      <c r="BE77" s="163"/>
      <c r="BF77" s="163"/>
      <c r="BG77" s="163"/>
      <c r="BH77" s="163"/>
      <c r="BI77" s="163"/>
      <c r="BJ77" s="163"/>
      <c r="BK77" s="163"/>
      <c r="BL77" s="542"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6"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5" t="str">
        <f t="shared" si="0"/>
        <v/>
      </c>
      <c r="AU78" s="650"/>
      <c r="AV78" s="1496" t="str">
        <f>IF(K78&lt;&gt;"","V列に色付け","")</f>
        <v/>
      </c>
      <c r="AW78" s="651"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2"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0"/>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2" t="str">
        <f>G78</f>
        <v/>
      </c>
    </row>
    <row r="80" spans="1:64" ht="15" customHeight="1">
      <c r="A80" s="1243"/>
      <c r="B80" s="1275"/>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0"/>
      <c r="AV80" s="1496" t="str">
        <f>IF(K78&lt;&gt;"","V列に色付け","")</f>
        <v/>
      </c>
      <c r="AW80" s="1521"/>
      <c r="AX80" s="1510"/>
      <c r="AY80" s="163"/>
      <c r="AZ80" s="163"/>
      <c r="BA80" s="163"/>
      <c r="BB80" s="163"/>
      <c r="BC80" s="163"/>
      <c r="BD80" s="163"/>
      <c r="BE80" s="163"/>
      <c r="BF80" s="163"/>
      <c r="BG80" s="163"/>
      <c r="BH80" s="163"/>
      <c r="BI80" s="163"/>
      <c r="BJ80" s="163"/>
      <c r="BK80" s="163"/>
      <c r="BL80" s="542" t="str">
        <f>G78</f>
        <v/>
      </c>
    </row>
    <row r="81" spans="1:64" ht="30" customHeight="1" thickBot="1">
      <c r="A81" s="1230"/>
      <c r="B81" s="1379"/>
      <c r="C81" s="1380"/>
      <c r="D81" s="1380"/>
      <c r="E81" s="1380"/>
      <c r="F81" s="1381"/>
      <c r="G81" s="1270"/>
      <c r="H81" s="1270"/>
      <c r="I81" s="1270"/>
      <c r="J81" s="1376"/>
      <c r="K81" s="1270"/>
      <c r="L81" s="1251"/>
      <c r="M81" s="1254"/>
      <c r="N81" s="649"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0"/>
      <c r="AV81" s="1496"/>
      <c r="AW81" s="651" t="str">
        <f>IF('別紙様式2-2（４・５月分）'!O64="","",'別紙様式2-2（４・５月分）'!O64)</f>
        <v/>
      </c>
      <c r="AX81" s="1510"/>
      <c r="AY81" s="163"/>
      <c r="AZ81" s="163"/>
      <c r="BA81" s="163"/>
      <c r="BB81" s="163"/>
      <c r="BC81" s="163"/>
      <c r="BD81" s="163"/>
      <c r="BE81" s="163"/>
      <c r="BF81" s="163"/>
      <c r="BG81" s="163"/>
      <c r="BH81" s="163"/>
      <c r="BI81" s="163"/>
      <c r="BJ81" s="163"/>
      <c r="BK81" s="163"/>
      <c r="BL81" s="542"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6"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5" t="str">
        <f t="shared" ref="AT82:AT142" si="67">IF(AV82="","",IF(V82&lt;O82,"！加算の要件上は問題ありませんが、令和６年４・５月と比較して令和６年６月に加算率が下がる計画になっています。",""))</f>
        <v/>
      </c>
      <c r="AU82" s="650"/>
      <c r="AV82" s="1496" t="str">
        <f>IF(K82&lt;&gt;"","V列に色付け","")</f>
        <v/>
      </c>
      <c r="AW82" s="651"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2"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0"/>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2" t="str">
        <f>G82</f>
        <v/>
      </c>
    </row>
    <row r="84" spans="1:64" ht="15" customHeight="1">
      <c r="A84" s="1243"/>
      <c r="B84" s="1275"/>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0"/>
      <c r="AV84" s="1496" t="str">
        <f>IF(K82&lt;&gt;"","V列に色付け","")</f>
        <v/>
      </c>
      <c r="AW84" s="1521"/>
      <c r="AX84" s="1510"/>
      <c r="AY84" s="163"/>
      <c r="AZ84" s="163"/>
      <c r="BA84" s="163"/>
      <c r="BB84" s="163"/>
      <c r="BC84" s="163"/>
      <c r="BD84" s="163"/>
      <c r="BE84" s="163"/>
      <c r="BF84" s="163"/>
      <c r="BG84" s="163"/>
      <c r="BH84" s="163"/>
      <c r="BI84" s="163"/>
      <c r="BJ84" s="163"/>
      <c r="BK84" s="163"/>
      <c r="BL84" s="542" t="str">
        <f>G82</f>
        <v/>
      </c>
    </row>
    <row r="85" spans="1:64" ht="30" customHeight="1" thickBot="1">
      <c r="A85" s="1230"/>
      <c r="B85" s="1379"/>
      <c r="C85" s="1380"/>
      <c r="D85" s="1380"/>
      <c r="E85" s="1380"/>
      <c r="F85" s="1381"/>
      <c r="G85" s="1270"/>
      <c r="H85" s="1270"/>
      <c r="I85" s="1270"/>
      <c r="J85" s="1376"/>
      <c r="K85" s="1270"/>
      <c r="L85" s="1251"/>
      <c r="M85" s="1378"/>
      <c r="N85" s="649"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0"/>
      <c r="AV85" s="1496"/>
      <c r="AW85" s="651" t="str">
        <f>IF('別紙様式2-2（４・５月分）'!O67="","",'別紙様式2-2（４・５月分）'!O67)</f>
        <v/>
      </c>
      <c r="AX85" s="1510"/>
      <c r="AY85" s="163"/>
      <c r="AZ85" s="163"/>
      <c r="BA85" s="163"/>
      <c r="BB85" s="163"/>
      <c r="BC85" s="163"/>
      <c r="BD85" s="163"/>
      <c r="BE85" s="163"/>
      <c r="BF85" s="163"/>
      <c r="BG85" s="163"/>
      <c r="BH85" s="163"/>
      <c r="BI85" s="163"/>
      <c r="BJ85" s="163"/>
      <c r="BK85" s="163"/>
      <c r="BL85" s="542"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6"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5" t="str">
        <f t="shared" si="67"/>
        <v/>
      </c>
      <c r="AU86" s="650"/>
      <c r="AV86" s="1496" t="str">
        <f>IF(K86&lt;&gt;"","V列に色付け","")</f>
        <v/>
      </c>
      <c r="AW86" s="651"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2"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0"/>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2" t="str">
        <f>G86</f>
        <v/>
      </c>
    </row>
    <row r="88" spans="1:64" ht="15" customHeight="1">
      <c r="A88" s="1243"/>
      <c r="B88" s="1275"/>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0"/>
      <c r="AV88" s="1496" t="str">
        <f>IF(K86&lt;&gt;"","V列に色付け","")</f>
        <v/>
      </c>
      <c r="AW88" s="1521"/>
      <c r="AX88" s="1510"/>
      <c r="AY88" s="163"/>
      <c r="AZ88" s="163"/>
      <c r="BA88" s="163"/>
      <c r="BB88" s="163"/>
      <c r="BC88" s="163"/>
      <c r="BD88" s="163"/>
      <c r="BE88" s="163"/>
      <c r="BF88" s="163"/>
      <c r="BG88" s="163"/>
      <c r="BH88" s="163"/>
      <c r="BI88" s="163"/>
      <c r="BJ88" s="163"/>
      <c r="BK88" s="163"/>
      <c r="BL88" s="542" t="str">
        <f>G86</f>
        <v/>
      </c>
    </row>
    <row r="89" spans="1:64" ht="30" customHeight="1" thickBot="1">
      <c r="A89" s="1230"/>
      <c r="B89" s="1379"/>
      <c r="C89" s="1380"/>
      <c r="D89" s="1380"/>
      <c r="E89" s="1380"/>
      <c r="F89" s="1381"/>
      <c r="G89" s="1270"/>
      <c r="H89" s="1270"/>
      <c r="I89" s="1270"/>
      <c r="J89" s="1376"/>
      <c r="K89" s="1270"/>
      <c r="L89" s="1251"/>
      <c r="M89" s="1254"/>
      <c r="N89" s="649"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0"/>
      <c r="AV89" s="1496"/>
      <c r="AW89" s="651" t="str">
        <f>IF('別紙様式2-2（４・５月分）'!O70="","",'別紙様式2-2（４・５月分）'!O70)</f>
        <v/>
      </c>
      <c r="AX89" s="1510"/>
      <c r="AY89" s="163"/>
      <c r="AZ89" s="163"/>
      <c r="BA89" s="163"/>
      <c r="BB89" s="163"/>
      <c r="BC89" s="163"/>
      <c r="BD89" s="163"/>
      <c r="BE89" s="163"/>
      <c r="BF89" s="163"/>
      <c r="BG89" s="163"/>
      <c r="BH89" s="163"/>
      <c r="BI89" s="163"/>
      <c r="BJ89" s="163"/>
      <c r="BK89" s="163"/>
      <c r="BL89" s="542"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6"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5" t="str">
        <f t="shared" si="67"/>
        <v/>
      </c>
      <c r="AU90" s="650"/>
      <c r="AV90" s="1496" t="str">
        <f>IF(K90&lt;&gt;"","V列に色付け","")</f>
        <v/>
      </c>
      <c r="AW90" s="651"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2"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0"/>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2" t="str">
        <f>G90</f>
        <v/>
      </c>
    </row>
    <row r="92" spans="1:64" ht="15" customHeight="1">
      <c r="A92" s="1243"/>
      <c r="B92" s="1275"/>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0"/>
      <c r="AV92" s="1496" t="str">
        <f>IF(K90&lt;&gt;"","V列に色付け","")</f>
        <v/>
      </c>
      <c r="AW92" s="1521"/>
      <c r="AX92" s="1510"/>
      <c r="AY92" s="163"/>
      <c r="AZ92" s="163"/>
      <c r="BA92" s="163"/>
      <c r="BB92" s="163"/>
      <c r="BC92" s="163"/>
      <c r="BD92" s="163"/>
      <c r="BE92" s="163"/>
      <c r="BF92" s="163"/>
      <c r="BG92" s="163"/>
      <c r="BH92" s="163"/>
      <c r="BI92" s="163"/>
      <c r="BJ92" s="163"/>
      <c r="BK92" s="163"/>
      <c r="BL92" s="542" t="str">
        <f>G90</f>
        <v/>
      </c>
    </row>
    <row r="93" spans="1:64" ht="30" customHeight="1" thickBot="1">
      <c r="A93" s="1230"/>
      <c r="B93" s="1379"/>
      <c r="C93" s="1380"/>
      <c r="D93" s="1380"/>
      <c r="E93" s="1380"/>
      <c r="F93" s="1381"/>
      <c r="G93" s="1270"/>
      <c r="H93" s="1270"/>
      <c r="I93" s="1270"/>
      <c r="J93" s="1376"/>
      <c r="K93" s="1270"/>
      <c r="L93" s="1251"/>
      <c r="M93" s="1378"/>
      <c r="N93" s="649"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0"/>
      <c r="AV93" s="1496"/>
      <c r="AW93" s="651" t="str">
        <f>IF('別紙様式2-2（４・５月分）'!O73="","",'別紙様式2-2（４・５月分）'!O73)</f>
        <v/>
      </c>
      <c r="AX93" s="1510"/>
      <c r="AY93" s="163"/>
      <c r="AZ93" s="163"/>
      <c r="BA93" s="163"/>
      <c r="BB93" s="163"/>
      <c r="BC93" s="163"/>
      <c r="BD93" s="163"/>
      <c r="BE93" s="163"/>
      <c r="BF93" s="163"/>
      <c r="BG93" s="163"/>
      <c r="BH93" s="163"/>
      <c r="BI93" s="163"/>
      <c r="BJ93" s="163"/>
      <c r="BK93" s="163"/>
      <c r="BL93" s="542"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6"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5" t="str">
        <f t="shared" si="67"/>
        <v/>
      </c>
      <c r="AU94" s="650"/>
      <c r="AV94" s="1496" t="str">
        <f>IF(K94&lt;&gt;"","V列に色付け","")</f>
        <v/>
      </c>
      <c r="AW94" s="651"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2"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0"/>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2" t="str">
        <f>G94</f>
        <v/>
      </c>
    </row>
    <row r="96" spans="1:64" ht="15" customHeight="1">
      <c r="A96" s="1243"/>
      <c r="B96" s="1275"/>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0"/>
      <c r="AV96" s="1496" t="str">
        <f>IF(K94&lt;&gt;"","V列に色付け","")</f>
        <v/>
      </c>
      <c r="AW96" s="1521"/>
      <c r="AX96" s="1510"/>
      <c r="AY96" s="163"/>
      <c r="AZ96" s="163"/>
      <c r="BA96" s="163"/>
      <c r="BB96" s="163"/>
      <c r="BC96" s="163"/>
      <c r="BD96" s="163"/>
      <c r="BE96" s="163"/>
      <c r="BF96" s="163"/>
      <c r="BG96" s="163"/>
      <c r="BH96" s="163"/>
      <c r="BI96" s="163"/>
      <c r="BJ96" s="163"/>
      <c r="BK96" s="163"/>
      <c r="BL96" s="542" t="str">
        <f>G94</f>
        <v/>
      </c>
    </row>
    <row r="97" spans="1:64" ht="30" customHeight="1" thickBot="1">
      <c r="A97" s="1230"/>
      <c r="B97" s="1379"/>
      <c r="C97" s="1380"/>
      <c r="D97" s="1380"/>
      <c r="E97" s="1380"/>
      <c r="F97" s="1381"/>
      <c r="G97" s="1270"/>
      <c r="H97" s="1270"/>
      <c r="I97" s="1270"/>
      <c r="J97" s="1376"/>
      <c r="K97" s="1270"/>
      <c r="L97" s="1251"/>
      <c r="M97" s="1254"/>
      <c r="N97" s="649"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0"/>
      <c r="AV97" s="1496"/>
      <c r="AW97" s="651" t="str">
        <f>IF('別紙様式2-2（４・５月分）'!O76="","",'別紙様式2-2（４・５月分）'!O76)</f>
        <v/>
      </c>
      <c r="AX97" s="1510"/>
      <c r="AY97" s="163"/>
      <c r="AZ97" s="163"/>
      <c r="BA97" s="163"/>
      <c r="BB97" s="163"/>
      <c r="BC97" s="163"/>
      <c r="BD97" s="163"/>
      <c r="BE97" s="163"/>
      <c r="BF97" s="163"/>
      <c r="BG97" s="163"/>
      <c r="BH97" s="163"/>
      <c r="BI97" s="163"/>
      <c r="BJ97" s="163"/>
      <c r="BK97" s="163"/>
      <c r="BL97" s="542"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6"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5" t="str">
        <f t="shared" si="67"/>
        <v/>
      </c>
      <c r="AU98" s="650"/>
      <c r="AV98" s="1496" t="str">
        <f>IF(K98&lt;&gt;"","V列に色付け","")</f>
        <v/>
      </c>
      <c r="AW98" s="651"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2"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0"/>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2"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0"/>
      <c r="AV100" s="1496" t="str">
        <f>IF(K98&lt;&gt;"","V列に色付け","")</f>
        <v/>
      </c>
      <c r="AW100" s="1521"/>
      <c r="AX100" s="1510"/>
      <c r="AY100" s="163"/>
      <c r="AZ100" s="163"/>
      <c r="BA100" s="163"/>
      <c r="BB100" s="163"/>
      <c r="BC100" s="163"/>
      <c r="BD100" s="163"/>
      <c r="BE100" s="163"/>
      <c r="BF100" s="163"/>
      <c r="BG100" s="163"/>
      <c r="BH100" s="163"/>
      <c r="BI100" s="163"/>
      <c r="BJ100" s="163"/>
      <c r="BK100" s="163"/>
      <c r="BL100" s="542" t="str">
        <f>G98</f>
        <v/>
      </c>
    </row>
    <row r="101" spans="1:64" ht="30" customHeight="1" thickBot="1">
      <c r="A101" s="1230"/>
      <c r="B101" s="1379"/>
      <c r="C101" s="1380"/>
      <c r="D101" s="1380"/>
      <c r="E101" s="1380"/>
      <c r="F101" s="1381"/>
      <c r="G101" s="1270"/>
      <c r="H101" s="1270"/>
      <c r="I101" s="1270"/>
      <c r="J101" s="1376"/>
      <c r="K101" s="1270"/>
      <c r="L101" s="1251"/>
      <c r="M101" s="1378"/>
      <c r="N101" s="649"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0"/>
      <c r="AV101" s="1496"/>
      <c r="AW101" s="651"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2"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6"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5" t="str">
        <f t="shared" si="67"/>
        <v/>
      </c>
      <c r="AU102" s="650"/>
      <c r="AV102" s="1496" t="str">
        <f>IF(K102&lt;&gt;"","V列に色付け","")</f>
        <v/>
      </c>
      <c r="AW102" s="651"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2"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0"/>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2"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0"/>
      <c r="AV104" s="1496" t="str">
        <f>IF(K102&lt;&gt;"","V列に色付け","")</f>
        <v/>
      </c>
      <c r="AW104" s="1521"/>
      <c r="AX104" s="1510"/>
      <c r="AY104" s="163"/>
      <c r="AZ104" s="163"/>
      <c r="BA104" s="163"/>
      <c r="BB104" s="163"/>
      <c r="BC104" s="163"/>
      <c r="BD104" s="163"/>
      <c r="BE104" s="163"/>
      <c r="BF104" s="163"/>
      <c r="BG104" s="163"/>
      <c r="BH104" s="163"/>
      <c r="BI104" s="163"/>
      <c r="BJ104" s="163"/>
      <c r="BK104" s="163"/>
      <c r="BL104" s="542" t="str">
        <f>G102</f>
        <v/>
      </c>
    </row>
    <row r="105" spans="1:64" ht="30" customHeight="1" thickBot="1">
      <c r="A105" s="1230"/>
      <c r="B105" s="1379"/>
      <c r="C105" s="1380"/>
      <c r="D105" s="1380"/>
      <c r="E105" s="1380"/>
      <c r="F105" s="1381"/>
      <c r="G105" s="1270"/>
      <c r="H105" s="1270"/>
      <c r="I105" s="1270"/>
      <c r="J105" s="1376"/>
      <c r="K105" s="1270"/>
      <c r="L105" s="1251"/>
      <c r="M105" s="1378"/>
      <c r="N105" s="649"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0"/>
      <c r="AV105" s="1496"/>
      <c r="AW105" s="651"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2"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6"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5" t="str">
        <f t="shared" si="67"/>
        <v/>
      </c>
      <c r="AU106" s="650"/>
      <c r="AV106" s="1496" t="str">
        <f>IF(K106&lt;&gt;"","V列に色付け","")</f>
        <v/>
      </c>
      <c r="AW106" s="651"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2"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0"/>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2"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0"/>
      <c r="AV108" s="1496" t="str">
        <f>IF(K106&lt;&gt;"","V列に色付け","")</f>
        <v/>
      </c>
      <c r="AW108" s="1521"/>
      <c r="AX108" s="1510"/>
      <c r="AY108" s="163"/>
      <c r="AZ108" s="163"/>
      <c r="BA108" s="163"/>
      <c r="BB108" s="163"/>
      <c r="BC108" s="163"/>
      <c r="BD108" s="163"/>
      <c r="BE108" s="163"/>
      <c r="BF108" s="163"/>
      <c r="BG108" s="163"/>
      <c r="BH108" s="163"/>
      <c r="BI108" s="163"/>
      <c r="BJ108" s="163"/>
      <c r="BK108" s="163"/>
      <c r="BL108" s="542" t="str">
        <f>G106</f>
        <v/>
      </c>
    </row>
    <row r="109" spans="1:64" ht="30" customHeight="1" thickBot="1">
      <c r="A109" s="1230"/>
      <c r="B109" s="1379"/>
      <c r="C109" s="1380"/>
      <c r="D109" s="1380"/>
      <c r="E109" s="1380"/>
      <c r="F109" s="1381"/>
      <c r="G109" s="1270"/>
      <c r="H109" s="1270"/>
      <c r="I109" s="1270"/>
      <c r="J109" s="1376"/>
      <c r="K109" s="1270"/>
      <c r="L109" s="1251"/>
      <c r="M109" s="1254"/>
      <c r="N109" s="649"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0"/>
      <c r="AV109" s="1496"/>
      <c r="AW109" s="651"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2"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6"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5" t="str">
        <f t="shared" si="67"/>
        <v/>
      </c>
      <c r="AU110" s="650"/>
      <c r="AV110" s="1496" t="str">
        <f>IF(K110&lt;&gt;"","V列に色付け","")</f>
        <v/>
      </c>
      <c r="AW110" s="651"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2"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0"/>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2"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0"/>
      <c r="AV112" s="1496" t="str">
        <f>IF(K110&lt;&gt;"","V列に色付け","")</f>
        <v/>
      </c>
      <c r="AW112" s="1521"/>
      <c r="AX112" s="1510"/>
      <c r="AY112" s="163"/>
      <c r="AZ112" s="163"/>
      <c r="BA112" s="163"/>
      <c r="BB112" s="163"/>
      <c r="BC112" s="163"/>
      <c r="BD112" s="163"/>
      <c r="BE112" s="163"/>
      <c r="BF112" s="163"/>
      <c r="BG112" s="163"/>
      <c r="BH112" s="163"/>
      <c r="BI112" s="163"/>
      <c r="BJ112" s="163"/>
      <c r="BK112" s="163"/>
      <c r="BL112" s="542" t="str">
        <f>G110</f>
        <v/>
      </c>
    </row>
    <row r="113" spans="1:64" ht="30" customHeight="1" thickBot="1">
      <c r="A113" s="1230"/>
      <c r="B113" s="1379"/>
      <c r="C113" s="1380"/>
      <c r="D113" s="1380"/>
      <c r="E113" s="1380"/>
      <c r="F113" s="1381"/>
      <c r="G113" s="1270"/>
      <c r="H113" s="1270"/>
      <c r="I113" s="1270"/>
      <c r="J113" s="1376"/>
      <c r="K113" s="1270"/>
      <c r="L113" s="1251"/>
      <c r="M113" s="1378"/>
      <c r="N113" s="649"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0"/>
      <c r="AV113" s="1496"/>
      <c r="AW113" s="651"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2"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6"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5" t="str">
        <f t="shared" si="67"/>
        <v/>
      </c>
      <c r="AU114" s="650"/>
      <c r="AV114" s="1496" t="str">
        <f>IF(K114&lt;&gt;"","V列に色付け","")</f>
        <v/>
      </c>
      <c r="AW114" s="651"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2"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0"/>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2"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0"/>
      <c r="AV116" s="1496" t="str">
        <f>IF(K114&lt;&gt;"","V列に色付け","")</f>
        <v/>
      </c>
      <c r="AW116" s="1521"/>
      <c r="AX116" s="1510"/>
      <c r="AY116" s="163"/>
      <c r="AZ116" s="163"/>
      <c r="BA116" s="163"/>
      <c r="BB116" s="163"/>
      <c r="BC116" s="163"/>
      <c r="BD116" s="163"/>
      <c r="BE116" s="163"/>
      <c r="BF116" s="163"/>
      <c r="BG116" s="163"/>
      <c r="BH116" s="163"/>
      <c r="BI116" s="163"/>
      <c r="BJ116" s="163"/>
      <c r="BK116" s="163"/>
      <c r="BL116" s="542" t="str">
        <f>G114</f>
        <v/>
      </c>
    </row>
    <row r="117" spans="1:64" ht="30" customHeight="1" thickBot="1">
      <c r="A117" s="1230"/>
      <c r="B117" s="1379"/>
      <c r="C117" s="1380"/>
      <c r="D117" s="1380"/>
      <c r="E117" s="1380"/>
      <c r="F117" s="1381"/>
      <c r="G117" s="1270"/>
      <c r="H117" s="1270"/>
      <c r="I117" s="1270"/>
      <c r="J117" s="1376"/>
      <c r="K117" s="1270"/>
      <c r="L117" s="1251"/>
      <c r="M117" s="1254"/>
      <c r="N117" s="649"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0"/>
      <c r="AV117" s="1496"/>
      <c r="AW117" s="651"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2"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6"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5" t="str">
        <f t="shared" si="67"/>
        <v/>
      </c>
      <c r="AU118" s="650"/>
      <c r="AV118" s="1496" t="str">
        <f>IF(K118&lt;&gt;"","V列に色付け","")</f>
        <v/>
      </c>
      <c r="AW118" s="651"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2"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0"/>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2"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0"/>
      <c r="AV120" s="1496" t="str">
        <f>IF(K118&lt;&gt;"","V列に色付け","")</f>
        <v/>
      </c>
      <c r="AW120" s="1521"/>
      <c r="AX120" s="1510"/>
      <c r="AY120" s="163"/>
      <c r="AZ120" s="163"/>
      <c r="BA120" s="163"/>
      <c r="BB120" s="163"/>
      <c r="BC120" s="163"/>
      <c r="BD120" s="163"/>
      <c r="BE120" s="163"/>
      <c r="BF120" s="163"/>
      <c r="BG120" s="163"/>
      <c r="BH120" s="163"/>
      <c r="BI120" s="163"/>
      <c r="BJ120" s="163"/>
      <c r="BK120" s="163"/>
      <c r="BL120" s="542" t="str">
        <f>G118</f>
        <v/>
      </c>
    </row>
    <row r="121" spans="1:64" ht="30" customHeight="1" thickBot="1">
      <c r="A121" s="1230"/>
      <c r="B121" s="1379"/>
      <c r="C121" s="1380"/>
      <c r="D121" s="1380"/>
      <c r="E121" s="1380"/>
      <c r="F121" s="1381"/>
      <c r="G121" s="1270"/>
      <c r="H121" s="1270"/>
      <c r="I121" s="1270"/>
      <c r="J121" s="1376"/>
      <c r="K121" s="1270"/>
      <c r="L121" s="1251"/>
      <c r="M121" s="1378"/>
      <c r="N121" s="649"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0"/>
      <c r="AV121" s="1496"/>
      <c r="AW121" s="651"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2"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6"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5" t="str">
        <f t="shared" si="67"/>
        <v/>
      </c>
      <c r="AU122" s="650"/>
      <c r="AV122" s="1496" t="str">
        <f>IF(K122&lt;&gt;"","V列に色付け","")</f>
        <v/>
      </c>
      <c r="AW122" s="651"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2"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0"/>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2"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0"/>
      <c r="AV124" s="1496" t="str">
        <f>IF(K122&lt;&gt;"","V列に色付け","")</f>
        <v/>
      </c>
      <c r="AW124" s="1521"/>
      <c r="AX124" s="1510"/>
      <c r="AY124" s="163"/>
      <c r="AZ124" s="163"/>
      <c r="BA124" s="163"/>
      <c r="BB124" s="163"/>
      <c r="BC124" s="163"/>
      <c r="BD124" s="163"/>
      <c r="BE124" s="163"/>
      <c r="BF124" s="163"/>
      <c r="BG124" s="163"/>
      <c r="BH124" s="163"/>
      <c r="BI124" s="163"/>
      <c r="BJ124" s="163"/>
      <c r="BK124" s="163"/>
      <c r="BL124" s="542" t="str">
        <f>G122</f>
        <v/>
      </c>
    </row>
    <row r="125" spans="1:64" ht="30" customHeight="1" thickBot="1">
      <c r="A125" s="1230"/>
      <c r="B125" s="1379"/>
      <c r="C125" s="1380"/>
      <c r="D125" s="1380"/>
      <c r="E125" s="1380"/>
      <c r="F125" s="1381"/>
      <c r="G125" s="1270"/>
      <c r="H125" s="1270"/>
      <c r="I125" s="1270"/>
      <c r="J125" s="1376"/>
      <c r="K125" s="1270"/>
      <c r="L125" s="1251"/>
      <c r="M125" s="1254"/>
      <c r="N125" s="649"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0"/>
      <c r="AV125" s="1496"/>
      <c r="AW125" s="651"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2"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6"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5" t="str">
        <f t="shared" si="67"/>
        <v/>
      </c>
      <c r="AU126" s="650"/>
      <c r="AV126" s="1496" t="str">
        <f>IF(K126&lt;&gt;"","V列に色付け","")</f>
        <v/>
      </c>
      <c r="AW126" s="651"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2"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0"/>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2"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0"/>
      <c r="AV128" s="1496" t="str">
        <f>IF(K126&lt;&gt;"","V列に色付け","")</f>
        <v/>
      </c>
      <c r="AW128" s="1521"/>
      <c r="AX128" s="1510"/>
      <c r="AY128" s="163"/>
      <c r="AZ128" s="163"/>
      <c r="BA128" s="163"/>
      <c r="BB128" s="163"/>
      <c r="BC128" s="163"/>
      <c r="BD128" s="163"/>
      <c r="BE128" s="163"/>
      <c r="BF128" s="163"/>
      <c r="BG128" s="163"/>
      <c r="BH128" s="163"/>
      <c r="BI128" s="163"/>
      <c r="BJ128" s="163"/>
      <c r="BK128" s="163"/>
      <c r="BL128" s="542" t="str">
        <f>G126</f>
        <v/>
      </c>
    </row>
    <row r="129" spans="1:64" ht="30" customHeight="1" thickBot="1">
      <c r="A129" s="1230"/>
      <c r="B129" s="1379"/>
      <c r="C129" s="1380"/>
      <c r="D129" s="1380"/>
      <c r="E129" s="1380"/>
      <c r="F129" s="1381"/>
      <c r="G129" s="1270"/>
      <c r="H129" s="1270"/>
      <c r="I129" s="1270"/>
      <c r="J129" s="1376"/>
      <c r="K129" s="1270"/>
      <c r="L129" s="1251"/>
      <c r="M129" s="1378"/>
      <c r="N129" s="649"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0"/>
      <c r="AV129" s="1496"/>
      <c r="AW129" s="651"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2"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6"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5" t="str">
        <f t="shared" si="67"/>
        <v/>
      </c>
      <c r="AU130" s="650"/>
      <c r="AV130" s="1496" t="str">
        <f>IF(K130&lt;&gt;"","V列に色付け","")</f>
        <v/>
      </c>
      <c r="AW130" s="651"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2"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0"/>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2"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0"/>
      <c r="AV132" s="1496" t="str">
        <f>IF(K130&lt;&gt;"","V列に色付け","")</f>
        <v/>
      </c>
      <c r="AW132" s="1521"/>
      <c r="AX132" s="1510"/>
      <c r="AY132" s="163"/>
      <c r="AZ132" s="163"/>
      <c r="BA132" s="163"/>
      <c r="BB132" s="163"/>
      <c r="BC132" s="163"/>
      <c r="BD132" s="163"/>
      <c r="BE132" s="163"/>
      <c r="BF132" s="163"/>
      <c r="BG132" s="163"/>
      <c r="BH132" s="163"/>
      <c r="BI132" s="163"/>
      <c r="BJ132" s="163"/>
      <c r="BK132" s="163"/>
      <c r="BL132" s="542" t="str">
        <f>G130</f>
        <v/>
      </c>
    </row>
    <row r="133" spans="1:64" ht="30" customHeight="1" thickBot="1">
      <c r="A133" s="1230"/>
      <c r="B133" s="1379"/>
      <c r="C133" s="1380"/>
      <c r="D133" s="1380"/>
      <c r="E133" s="1380"/>
      <c r="F133" s="1381"/>
      <c r="G133" s="1270"/>
      <c r="H133" s="1270"/>
      <c r="I133" s="1270"/>
      <c r="J133" s="1376"/>
      <c r="K133" s="1270"/>
      <c r="L133" s="1251"/>
      <c r="M133" s="1254"/>
      <c r="N133" s="649"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0"/>
      <c r="AV133" s="1496"/>
      <c r="AW133" s="651"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2"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6"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5" t="str">
        <f t="shared" si="67"/>
        <v/>
      </c>
      <c r="AU134" s="650"/>
      <c r="AV134" s="1496" t="str">
        <f>IF(K134&lt;&gt;"","V列に色付け","")</f>
        <v/>
      </c>
      <c r="AW134" s="651"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2"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0"/>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2"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0"/>
      <c r="AV136" s="1496" t="str">
        <f>IF(K134&lt;&gt;"","V列に色付け","")</f>
        <v/>
      </c>
      <c r="AW136" s="1521"/>
      <c r="AX136" s="1510"/>
      <c r="AY136" s="163"/>
      <c r="AZ136" s="163"/>
      <c r="BA136" s="163"/>
      <c r="BB136" s="163"/>
      <c r="BC136" s="163"/>
      <c r="BD136" s="163"/>
      <c r="BE136" s="163"/>
      <c r="BF136" s="163"/>
      <c r="BG136" s="163"/>
      <c r="BH136" s="163"/>
      <c r="BI136" s="163"/>
      <c r="BJ136" s="163"/>
      <c r="BK136" s="163"/>
      <c r="BL136" s="542" t="str">
        <f>G134</f>
        <v/>
      </c>
    </row>
    <row r="137" spans="1:64" ht="30" customHeight="1" thickBot="1">
      <c r="A137" s="1230"/>
      <c r="B137" s="1379"/>
      <c r="C137" s="1380"/>
      <c r="D137" s="1380"/>
      <c r="E137" s="1380"/>
      <c r="F137" s="1381"/>
      <c r="G137" s="1270"/>
      <c r="H137" s="1270"/>
      <c r="I137" s="1270"/>
      <c r="J137" s="1376"/>
      <c r="K137" s="1270"/>
      <c r="L137" s="1251"/>
      <c r="M137" s="1378"/>
      <c r="N137" s="649"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0"/>
      <c r="AV137" s="1496"/>
      <c r="AW137" s="651"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2"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6"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5" t="str">
        <f t="shared" si="67"/>
        <v/>
      </c>
      <c r="AU138" s="650"/>
      <c r="AV138" s="1496" t="str">
        <f>IF(K138&lt;&gt;"","V列に色付け","")</f>
        <v/>
      </c>
      <c r="AW138" s="651"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2"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0"/>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2"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0"/>
      <c r="AV140" s="1496" t="str">
        <f>IF(K138&lt;&gt;"","V列に色付け","")</f>
        <v/>
      </c>
      <c r="AW140" s="1521"/>
      <c r="AX140" s="1510"/>
      <c r="AY140" s="163"/>
      <c r="AZ140" s="163"/>
      <c r="BA140" s="163"/>
      <c r="BB140" s="163"/>
      <c r="BC140" s="163"/>
      <c r="BD140" s="163"/>
      <c r="BE140" s="163"/>
      <c r="BF140" s="163"/>
      <c r="BG140" s="163"/>
      <c r="BH140" s="163"/>
      <c r="BI140" s="163"/>
      <c r="BJ140" s="163"/>
      <c r="BK140" s="163"/>
      <c r="BL140" s="542" t="str">
        <f>G138</f>
        <v/>
      </c>
    </row>
    <row r="141" spans="1:64" ht="30" customHeight="1" thickBot="1">
      <c r="A141" s="1230"/>
      <c r="B141" s="1379"/>
      <c r="C141" s="1380"/>
      <c r="D141" s="1380"/>
      <c r="E141" s="1380"/>
      <c r="F141" s="1381"/>
      <c r="G141" s="1270"/>
      <c r="H141" s="1270"/>
      <c r="I141" s="1270"/>
      <c r="J141" s="1376"/>
      <c r="K141" s="1270"/>
      <c r="L141" s="1251"/>
      <c r="M141" s="1254"/>
      <c r="N141" s="649"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0"/>
      <c r="AV141" s="1496"/>
      <c r="AW141" s="651"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2"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6"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5" t="str">
        <f t="shared" si="67"/>
        <v/>
      </c>
      <c r="AU142" s="650"/>
      <c r="AV142" s="1496" t="str">
        <f>IF(K142&lt;&gt;"","V列に色付け","")</f>
        <v/>
      </c>
      <c r="AW142" s="651"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2"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0"/>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2"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0"/>
      <c r="AV144" s="1496" t="str">
        <f>IF(K142&lt;&gt;"","V列に色付け","")</f>
        <v/>
      </c>
      <c r="AW144" s="1521"/>
      <c r="AX144" s="1510"/>
      <c r="AY144" s="163"/>
      <c r="AZ144" s="163"/>
      <c r="BA144" s="163"/>
      <c r="BB144" s="163"/>
      <c r="BC144" s="163"/>
      <c r="BD144" s="163"/>
      <c r="BE144" s="163"/>
      <c r="BF144" s="163"/>
      <c r="BG144" s="163"/>
      <c r="BH144" s="163"/>
      <c r="BI144" s="163"/>
      <c r="BJ144" s="163"/>
      <c r="BK144" s="163"/>
      <c r="BL144" s="542" t="str">
        <f>G142</f>
        <v/>
      </c>
    </row>
    <row r="145" spans="1:64" ht="30" customHeight="1" thickBot="1">
      <c r="A145" s="1230"/>
      <c r="B145" s="1379"/>
      <c r="C145" s="1380"/>
      <c r="D145" s="1380"/>
      <c r="E145" s="1380"/>
      <c r="F145" s="1381"/>
      <c r="G145" s="1270"/>
      <c r="H145" s="1270"/>
      <c r="I145" s="1270"/>
      <c r="J145" s="1376"/>
      <c r="K145" s="1270"/>
      <c r="L145" s="1251"/>
      <c r="M145" s="1378"/>
      <c r="N145" s="649"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0"/>
      <c r="AV145" s="1496"/>
      <c r="AW145" s="651"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2"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6"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5" t="str">
        <f t="shared" ref="AT146:AT206" si="134">IF(AV146="","",IF(V146&lt;O146,"！加算の要件上は問題ありませんが、令和６年４・５月と比較して令和６年６月に加算率が下がる計画になっています。",""))</f>
        <v/>
      </c>
      <c r="AU146" s="650"/>
      <c r="AV146" s="1496" t="str">
        <f>IF(K146&lt;&gt;"","V列に色付け","")</f>
        <v/>
      </c>
      <c r="AW146" s="651"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2"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0"/>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2"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0"/>
      <c r="AV148" s="1496" t="str">
        <f>IF(K146&lt;&gt;"","V列に色付け","")</f>
        <v/>
      </c>
      <c r="AW148" s="1521"/>
      <c r="AX148" s="1510"/>
      <c r="AY148" s="163"/>
      <c r="AZ148" s="163"/>
      <c r="BA148" s="163"/>
      <c r="BB148" s="163"/>
      <c r="BC148" s="163"/>
      <c r="BD148" s="163"/>
      <c r="BE148" s="163"/>
      <c r="BF148" s="163"/>
      <c r="BG148" s="163"/>
      <c r="BH148" s="163"/>
      <c r="BI148" s="163"/>
      <c r="BJ148" s="163"/>
      <c r="BK148" s="163"/>
      <c r="BL148" s="542" t="str">
        <f>G146</f>
        <v/>
      </c>
    </row>
    <row r="149" spans="1:64" ht="30" customHeight="1" thickBot="1">
      <c r="A149" s="1230"/>
      <c r="B149" s="1379"/>
      <c r="C149" s="1380"/>
      <c r="D149" s="1380"/>
      <c r="E149" s="1380"/>
      <c r="F149" s="1381"/>
      <c r="G149" s="1270"/>
      <c r="H149" s="1270"/>
      <c r="I149" s="1270"/>
      <c r="J149" s="1376"/>
      <c r="K149" s="1270"/>
      <c r="L149" s="1251"/>
      <c r="M149" s="1254"/>
      <c r="N149" s="649"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0"/>
      <c r="AV149" s="1496"/>
      <c r="AW149" s="651"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2"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6"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5" t="str">
        <f t="shared" si="134"/>
        <v/>
      </c>
      <c r="AU150" s="650"/>
      <c r="AV150" s="1496" t="str">
        <f>IF(K150&lt;&gt;"","V列に色付け","")</f>
        <v/>
      </c>
      <c r="AW150" s="651"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2"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0"/>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2"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0"/>
      <c r="AV152" s="1496" t="str">
        <f>IF(K150&lt;&gt;"","V列に色付け","")</f>
        <v/>
      </c>
      <c r="AW152" s="1521"/>
      <c r="AX152" s="1510"/>
      <c r="AY152" s="163"/>
      <c r="AZ152" s="163"/>
      <c r="BA152" s="163"/>
      <c r="BB152" s="163"/>
      <c r="BC152" s="163"/>
      <c r="BD152" s="163"/>
      <c r="BE152" s="163"/>
      <c r="BF152" s="163"/>
      <c r="BG152" s="163"/>
      <c r="BH152" s="163"/>
      <c r="BI152" s="163"/>
      <c r="BJ152" s="163"/>
      <c r="BK152" s="163"/>
      <c r="BL152" s="542" t="str">
        <f>G150</f>
        <v/>
      </c>
    </row>
    <row r="153" spans="1:64" ht="30" customHeight="1" thickBot="1">
      <c r="A153" s="1230"/>
      <c r="B153" s="1379"/>
      <c r="C153" s="1380"/>
      <c r="D153" s="1380"/>
      <c r="E153" s="1380"/>
      <c r="F153" s="1381"/>
      <c r="G153" s="1270"/>
      <c r="H153" s="1270"/>
      <c r="I153" s="1270"/>
      <c r="J153" s="1376"/>
      <c r="K153" s="1270"/>
      <c r="L153" s="1251"/>
      <c r="M153" s="1378"/>
      <c r="N153" s="649"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0"/>
      <c r="AV153" s="1496"/>
      <c r="AW153" s="651"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2"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6"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5" t="str">
        <f t="shared" si="134"/>
        <v/>
      </c>
      <c r="AU154" s="650"/>
      <c r="AV154" s="1496" t="str">
        <f>IF(K154&lt;&gt;"","V列に色付け","")</f>
        <v/>
      </c>
      <c r="AW154" s="651"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2"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0"/>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2"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0"/>
      <c r="AV156" s="1496" t="str">
        <f>IF(K154&lt;&gt;"","V列に色付け","")</f>
        <v/>
      </c>
      <c r="AW156" s="1521"/>
      <c r="AX156" s="1510"/>
      <c r="AY156" s="163"/>
      <c r="AZ156" s="163"/>
      <c r="BA156" s="163"/>
      <c r="BB156" s="163"/>
      <c r="BC156" s="163"/>
      <c r="BD156" s="163"/>
      <c r="BE156" s="163"/>
      <c r="BF156" s="163"/>
      <c r="BG156" s="163"/>
      <c r="BH156" s="163"/>
      <c r="BI156" s="163"/>
      <c r="BJ156" s="163"/>
      <c r="BK156" s="163"/>
      <c r="BL156" s="542" t="str">
        <f>G154</f>
        <v/>
      </c>
    </row>
    <row r="157" spans="1:64" ht="30" customHeight="1" thickBot="1">
      <c r="A157" s="1230"/>
      <c r="B157" s="1379"/>
      <c r="C157" s="1380"/>
      <c r="D157" s="1380"/>
      <c r="E157" s="1380"/>
      <c r="F157" s="1381"/>
      <c r="G157" s="1270"/>
      <c r="H157" s="1270"/>
      <c r="I157" s="1270"/>
      <c r="J157" s="1376"/>
      <c r="K157" s="1270"/>
      <c r="L157" s="1251"/>
      <c r="M157" s="1254"/>
      <c r="N157" s="649"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0"/>
      <c r="AV157" s="1496"/>
      <c r="AW157" s="651"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2"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6"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5" t="str">
        <f t="shared" si="134"/>
        <v/>
      </c>
      <c r="AU158" s="650"/>
      <c r="AV158" s="1496" t="str">
        <f>IF(K158&lt;&gt;"","V列に色付け","")</f>
        <v/>
      </c>
      <c r="AW158" s="651"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2"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0"/>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2"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0"/>
      <c r="AV160" s="1496" t="str">
        <f>IF(K158&lt;&gt;"","V列に色付け","")</f>
        <v/>
      </c>
      <c r="AW160" s="1521"/>
      <c r="AX160" s="1510"/>
      <c r="AY160" s="163"/>
      <c r="AZ160" s="163"/>
      <c r="BA160" s="163"/>
      <c r="BB160" s="163"/>
      <c r="BC160" s="163"/>
      <c r="BD160" s="163"/>
      <c r="BE160" s="163"/>
      <c r="BF160" s="163"/>
      <c r="BG160" s="163"/>
      <c r="BH160" s="163"/>
      <c r="BI160" s="163"/>
      <c r="BJ160" s="163"/>
      <c r="BK160" s="163"/>
      <c r="BL160" s="542" t="str">
        <f>G158</f>
        <v/>
      </c>
    </row>
    <row r="161" spans="1:64" ht="30" customHeight="1" thickBot="1">
      <c r="A161" s="1230"/>
      <c r="B161" s="1379"/>
      <c r="C161" s="1380"/>
      <c r="D161" s="1380"/>
      <c r="E161" s="1380"/>
      <c r="F161" s="1381"/>
      <c r="G161" s="1270"/>
      <c r="H161" s="1270"/>
      <c r="I161" s="1270"/>
      <c r="J161" s="1376"/>
      <c r="K161" s="1270"/>
      <c r="L161" s="1251"/>
      <c r="M161" s="1378"/>
      <c r="N161" s="649"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0"/>
      <c r="AV161" s="1496"/>
      <c r="AW161" s="651"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2"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6"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5" t="str">
        <f t="shared" si="134"/>
        <v/>
      </c>
      <c r="AU162" s="650"/>
      <c r="AV162" s="1496" t="str">
        <f>IF(K162&lt;&gt;"","V列に色付け","")</f>
        <v/>
      </c>
      <c r="AW162" s="651"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2"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0"/>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2"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0"/>
      <c r="AV164" s="1496" t="str">
        <f>IF(K162&lt;&gt;"","V列に色付け","")</f>
        <v/>
      </c>
      <c r="AW164" s="1521"/>
      <c r="AX164" s="1510"/>
      <c r="AY164" s="163"/>
      <c r="AZ164" s="163"/>
      <c r="BA164" s="163"/>
      <c r="BB164" s="163"/>
      <c r="BC164" s="163"/>
      <c r="BD164" s="163"/>
      <c r="BE164" s="163"/>
      <c r="BF164" s="163"/>
      <c r="BG164" s="163"/>
      <c r="BH164" s="163"/>
      <c r="BI164" s="163"/>
      <c r="BJ164" s="163"/>
      <c r="BK164" s="163"/>
      <c r="BL164" s="542" t="str">
        <f>G162</f>
        <v/>
      </c>
    </row>
    <row r="165" spans="1:64" ht="30" customHeight="1" thickBot="1">
      <c r="A165" s="1230"/>
      <c r="B165" s="1379"/>
      <c r="C165" s="1380"/>
      <c r="D165" s="1380"/>
      <c r="E165" s="1380"/>
      <c r="F165" s="1381"/>
      <c r="G165" s="1270"/>
      <c r="H165" s="1270"/>
      <c r="I165" s="1270"/>
      <c r="J165" s="1376"/>
      <c r="K165" s="1270"/>
      <c r="L165" s="1251"/>
      <c r="M165" s="1254"/>
      <c r="N165" s="649"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0"/>
      <c r="AV165" s="1496"/>
      <c r="AW165" s="651"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2"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6"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5" t="str">
        <f t="shared" si="134"/>
        <v/>
      </c>
      <c r="AU166" s="650"/>
      <c r="AV166" s="1496" t="str">
        <f>IF(K166&lt;&gt;"","V列に色付け","")</f>
        <v/>
      </c>
      <c r="AW166" s="651"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2"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0"/>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2"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0"/>
      <c r="AV168" s="1496" t="str">
        <f>IF(K166&lt;&gt;"","V列に色付け","")</f>
        <v/>
      </c>
      <c r="AW168" s="1521"/>
      <c r="AX168" s="1510"/>
      <c r="AY168" s="163"/>
      <c r="AZ168" s="163"/>
      <c r="BA168" s="163"/>
      <c r="BB168" s="163"/>
      <c r="BC168" s="163"/>
      <c r="BD168" s="163"/>
      <c r="BE168" s="163"/>
      <c r="BF168" s="163"/>
      <c r="BG168" s="163"/>
      <c r="BH168" s="163"/>
      <c r="BI168" s="163"/>
      <c r="BJ168" s="163"/>
      <c r="BK168" s="163"/>
      <c r="BL168" s="542" t="str">
        <f>G166</f>
        <v/>
      </c>
    </row>
    <row r="169" spans="1:64" ht="30" customHeight="1" thickBot="1">
      <c r="A169" s="1230"/>
      <c r="B169" s="1379"/>
      <c r="C169" s="1380"/>
      <c r="D169" s="1380"/>
      <c r="E169" s="1380"/>
      <c r="F169" s="1381"/>
      <c r="G169" s="1270"/>
      <c r="H169" s="1270"/>
      <c r="I169" s="1270"/>
      <c r="J169" s="1376"/>
      <c r="K169" s="1270"/>
      <c r="L169" s="1251"/>
      <c r="M169" s="1378"/>
      <c r="N169" s="649"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0"/>
      <c r="AV169" s="1496"/>
      <c r="AW169" s="651"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2"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6"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5" t="str">
        <f t="shared" si="134"/>
        <v/>
      </c>
      <c r="AU170" s="650"/>
      <c r="AV170" s="1496" t="str">
        <f>IF(K170&lt;&gt;"","V列に色付け","")</f>
        <v/>
      </c>
      <c r="AW170" s="651"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2"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0"/>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2"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0"/>
      <c r="AV172" s="1496" t="str">
        <f>IF(K170&lt;&gt;"","V列に色付け","")</f>
        <v/>
      </c>
      <c r="AW172" s="1521"/>
      <c r="AX172" s="1510"/>
      <c r="AY172" s="163"/>
      <c r="AZ172" s="163"/>
      <c r="BA172" s="163"/>
      <c r="BB172" s="163"/>
      <c r="BC172" s="163"/>
      <c r="BD172" s="163"/>
      <c r="BE172" s="163"/>
      <c r="BF172" s="163"/>
      <c r="BG172" s="163"/>
      <c r="BH172" s="163"/>
      <c r="BI172" s="163"/>
      <c r="BJ172" s="163"/>
      <c r="BK172" s="163"/>
      <c r="BL172" s="542" t="str">
        <f>G170</f>
        <v/>
      </c>
    </row>
    <row r="173" spans="1:64" ht="30" customHeight="1" thickBot="1">
      <c r="A173" s="1230"/>
      <c r="B173" s="1379"/>
      <c r="C173" s="1380"/>
      <c r="D173" s="1380"/>
      <c r="E173" s="1380"/>
      <c r="F173" s="1381"/>
      <c r="G173" s="1270"/>
      <c r="H173" s="1270"/>
      <c r="I173" s="1270"/>
      <c r="J173" s="1376"/>
      <c r="K173" s="1270"/>
      <c r="L173" s="1251"/>
      <c r="M173" s="1378"/>
      <c r="N173" s="649"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0"/>
      <c r="AV173" s="1496"/>
      <c r="AW173" s="651"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2"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6"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5" t="str">
        <f t="shared" si="134"/>
        <v/>
      </c>
      <c r="AU174" s="650"/>
      <c r="AV174" s="1496" t="str">
        <f>IF(K174&lt;&gt;"","V列に色付け","")</f>
        <v/>
      </c>
      <c r="AW174" s="651"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2"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0"/>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2"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0"/>
      <c r="AV176" s="1496" t="str">
        <f>IF(K174&lt;&gt;"","V列に色付け","")</f>
        <v/>
      </c>
      <c r="AW176" s="1521"/>
      <c r="AX176" s="1510"/>
      <c r="AY176" s="163"/>
      <c r="AZ176" s="163"/>
      <c r="BA176" s="163"/>
      <c r="BB176" s="163"/>
      <c r="BC176" s="163"/>
      <c r="BD176" s="163"/>
      <c r="BE176" s="163"/>
      <c r="BF176" s="163"/>
      <c r="BG176" s="163"/>
      <c r="BH176" s="163"/>
      <c r="BI176" s="163"/>
      <c r="BJ176" s="163"/>
      <c r="BK176" s="163"/>
      <c r="BL176" s="542" t="str">
        <f>G174</f>
        <v/>
      </c>
    </row>
    <row r="177" spans="1:64" ht="30" customHeight="1" thickBot="1">
      <c r="A177" s="1230"/>
      <c r="B177" s="1379"/>
      <c r="C177" s="1380"/>
      <c r="D177" s="1380"/>
      <c r="E177" s="1380"/>
      <c r="F177" s="1381"/>
      <c r="G177" s="1270"/>
      <c r="H177" s="1270"/>
      <c r="I177" s="1270"/>
      <c r="J177" s="1376"/>
      <c r="K177" s="1270"/>
      <c r="L177" s="1251"/>
      <c r="M177" s="1254"/>
      <c r="N177" s="649"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0"/>
      <c r="AV177" s="1496"/>
      <c r="AW177" s="651"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2"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6"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5" t="str">
        <f t="shared" si="134"/>
        <v/>
      </c>
      <c r="AU178" s="650"/>
      <c r="AV178" s="1496" t="str">
        <f>IF(K178&lt;&gt;"","V列に色付け","")</f>
        <v/>
      </c>
      <c r="AW178" s="651"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2"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0"/>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2"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0"/>
      <c r="AV180" s="1496" t="str">
        <f>IF(K178&lt;&gt;"","V列に色付け","")</f>
        <v/>
      </c>
      <c r="AW180" s="1521"/>
      <c r="AX180" s="1510"/>
      <c r="AY180" s="163"/>
      <c r="AZ180" s="163"/>
      <c r="BA180" s="163"/>
      <c r="BB180" s="163"/>
      <c r="BC180" s="163"/>
      <c r="BD180" s="163"/>
      <c r="BE180" s="163"/>
      <c r="BF180" s="163"/>
      <c r="BG180" s="163"/>
      <c r="BH180" s="163"/>
      <c r="BI180" s="163"/>
      <c r="BJ180" s="163"/>
      <c r="BK180" s="163"/>
      <c r="BL180" s="542" t="str">
        <f>G178</f>
        <v/>
      </c>
    </row>
    <row r="181" spans="1:64" ht="30" customHeight="1" thickBot="1">
      <c r="A181" s="1230"/>
      <c r="B181" s="1379"/>
      <c r="C181" s="1380"/>
      <c r="D181" s="1380"/>
      <c r="E181" s="1380"/>
      <c r="F181" s="1381"/>
      <c r="G181" s="1270"/>
      <c r="H181" s="1270"/>
      <c r="I181" s="1270"/>
      <c r="J181" s="1376"/>
      <c r="K181" s="1270"/>
      <c r="L181" s="1251"/>
      <c r="M181" s="1378"/>
      <c r="N181" s="649"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0"/>
      <c r="AV181" s="1496"/>
      <c r="AW181" s="651"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2"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6"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5" t="str">
        <f t="shared" si="134"/>
        <v/>
      </c>
      <c r="AU182" s="650"/>
      <c r="AV182" s="1496" t="str">
        <f>IF(K182&lt;&gt;"","V列に色付け","")</f>
        <v/>
      </c>
      <c r="AW182" s="651"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2"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0"/>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2"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0"/>
      <c r="AV184" s="1496" t="str">
        <f>IF(K182&lt;&gt;"","V列に色付け","")</f>
        <v/>
      </c>
      <c r="AW184" s="1521"/>
      <c r="AX184" s="1510"/>
      <c r="AY184" s="163"/>
      <c r="AZ184" s="163"/>
      <c r="BA184" s="163"/>
      <c r="BB184" s="163"/>
      <c r="BC184" s="163"/>
      <c r="BD184" s="163"/>
      <c r="BE184" s="163"/>
      <c r="BF184" s="163"/>
      <c r="BG184" s="163"/>
      <c r="BH184" s="163"/>
      <c r="BI184" s="163"/>
      <c r="BJ184" s="163"/>
      <c r="BK184" s="163"/>
      <c r="BL184" s="542" t="str">
        <f>G182</f>
        <v/>
      </c>
    </row>
    <row r="185" spans="1:64" ht="30" customHeight="1" thickBot="1">
      <c r="A185" s="1230"/>
      <c r="B185" s="1379"/>
      <c r="C185" s="1380"/>
      <c r="D185" s="1380"/>
      <c r="E185" s="1380"/>
      <c r="F185" s="1381"/>
      <c r="G185" s="1270"/>
      <c r="H185" s="1270"/>
      <c r="I185" s="1270"/>
      <c r="J185" s="1376"/>
      <c r="K185" s="1270"/>
      <c r="L185" s="1251"/>
      <c r="M185" s="1254"/>
      <c r="N185" s="649"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0"/>
      <c r="AV185" s="1496"/>
      <c r="AW185" s="651"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2"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6"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5" t="str">
        <f t="shared" si="134"/>
        <v/>
      </c>
      <c r="AU186" s="650"/>
      <c r="AV186" s="1496" t="str">
        <f>IF(K186&lt;&gt;"","V列に色付け","")</f>
        <v/>
      </c>
      <c r="AW186" s="651"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2"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0"/>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2"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0"/>
      <c r="AV188" s="1496" t="str">
        <f>IF(K186&lt;&gt;"","V列に色付け","")</f>
        <v/>
      </c>
      <c r="AW188" s="1521"/>
      <c r="AX188" s="1510"/>
      <c r="AY188" s="163"/>
      <c r="AZ188" s="163"/>
      <c r="BA188" s="163"/>
      <c r="BB188" s="163"/>
      <c r="BC188" s="163"/>
      <c r="BD188" s="163"/>
      <c r="BE188" s="163"/>
      <c r="BF188" s="163"/>
      <c r="BG188" s="163"/>
      <c r="BH188" s="163"/>
      <c r="BI188" s="163"/>
      <c r="BJ188" s="163"/>
      <c r="BK188" s="163"/>
      <c r="BL188" s="542" t="str">
        <f>G186</f>
        <v/>
      </c>
    </row>
    <row r="189" spans="1:64" ht="30" customHeight="1" thickBot="1">
      <c r="A189" s="1230"/>
      <c r="B189" s="1379"/>
      <c r="C189" s="1380"/>
      <c r="D189" s="1380"/>
      <c r="E189" s="1380"/>
      <c r="F189" s="1381"/>
      <c r="G189" s="1270"/>
      <c r="H189" s="1270"/>
      <c r="I189" s="1270"/>
      <c r="J189" s="1376"/>
      <c r="K189" s="1270"/>
      <c r="L189" s="1251"/>
      <c r="M189" s="1378"/>
      <c r="N189" s="649"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0"/>
      <c r="AV189" s="1496"/>
      <c r="AW189" s="651"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2"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6"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5" t="str">
        <f t="shared" si="134"/>
        <v/>
      </c>
      <c r="AU190" s="650"/>
      <c r="AV190" s="1496" t="str">
        <f>IF(K190&lt;&gt;"","V列に色付け","")</f>
        <v/>
      </c>
      <c r="AW190" s="651"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2"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0"/>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2"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0"/>
      <c r="AV192" s="1496" t="str">
        <f>IF(K190&lt;&gt;"","V列に色付け","")</f>
        <v/>
      </c>
      <c r="AW192" s="1521"/>
      <c r="AX192" s="1510"/>
      <c r="AY192" s="163"/>
      <c r="AZ192" s="163"/>
      <c r="BA192" s="163"/>
      <c r="BB192" s="163"/>
      <c r="BC192" s="163"/>
      <c r="BD192" s="163"/>
      <c r="BE192" s="163"/>
      <c r="BF192" s="163"/>
      <c r="BG192" s="163"/>
      <c r="BH192" s="163"/>
      <c r="BI192" s="163"/>
      <c r="BJ192" s="163"/>
      <c r="BK192" s="163"/>
      <c r="BL192" s="542" t="str">
        <f>G190</f>
        <v/>
      </c>
    </row>
    <row r="193" spans="1:64" ht="30" customHeight="1" thickBot="1">
      <c r="A193" s="1230"/>
      <c r="B193" s="1379"/>
      <c r="C193" s="1380"/>
      <c r="D193" s="1380"/>
      <c r="E193" s="1380"/>
      <c r="F193" s="1381"/>
      <c r="G193" s="1270"/>
      <c r="H193" s="1270"/>
      <c r="I193" s="1270"/>
      <c r="J193" s="1376"/>
      <c r="K193" s="1270"/>
      <c r="L193" s="1251"/>
      <c r="M193" s="1254"/>
      <c r="N193" s="649"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0"/>
      <c r="AV193" s="1496"/>
      <c r="AW193" s="651"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2"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6"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5" t="str">
        <f t="shared" si="134"/>
        <v/>
      </c>
      <c r="AU194" s="650"/>
      <c r="AV194" s="1496" t="str">
        <f>IF(K194&lt;&gt;"","V列に色付け","")</f>
        <v/>
      </c>
      <c r="AW194" s="651"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2"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0"/>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2"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0"/>
      <c r="AV196" s="1496" t="str">
        <f>IF(K194&lt;&gt;"","V列に色付け","")</f>
        <v/>
      </c>
      <c r="AW196" s="1521"/>
      <c r="AX196" s="1510"/>
      <c r="AY196" s="163"/>
      <c r="AZ196" s="163"/>
      <c r="BA196" s="163"/>
      <c r="BB196" s="163"/>
      <c r="BC196" s="163"/>
      <c r="BD196" s="163"/>
      <c r="BE196" s="163"/>
      <c r="BF196" s="163"/>
      <c r="BG196" s="163"/>
      <c r="BH196" s="163"/>
      <c r="BI196" s="163"/>
      <c r="BJ196" s="163"/>
      <c r="BK196" s="163"/>
      <c r="BL196" s="542" t="str">
        <f>G194</f>
        <v/>
      </c>
    </row>
    <row r="197" spans="1:64" ht="30" customHeight="1" thickBot="1">
      <c r="A197" s="1230"/>
      <c r="B197" s="1379"/>
      <c r="C197" s="1380"/>
      <c r="D197" s="1380"/>
      <c r="E197" s="1380"/>
      <c r="F197" s="1381"/>
      <c r="G197" s="1270"/>
      <c r="H197" s="1270"/>
      <c r="I197" s="1270"/>
      <c r="J197" s="1376"/>
      <c r="K197" s="1270"/>
      <c r="L197" s="1251"/>
      <c r="M197" s="1378"/>
      <c r="N197" s="649"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0"/>
      <c r="AV197" s="1496"/>
      <c r="AW197" s="651"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2"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6"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5" t="str">
        <f t="shared" si="134"/>
        <v/>
      </c>
      <c r="AU198" s="650"/>
      <c r="AV198" s="1496" t="str">
        <f>IF(K198&lt;&gt;"","V列に色付け","")</f>
        <v/>
      </c>
      <c r="AW198" s="651"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2"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0"/>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2"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0"/>
      <c r="AV200" s="1496" t="str">
        <f>IF(K198&lt;&gt;"","V列に色付け","")</f>
        <v/>
      </c>
      <c r="AW200" s="1521"/>
      <c r="AX200" s="1510"/>
      <c r="AY200" s="163"/>
      <c r="AZ200" s="163"/>
      <c r="BA200" s="163"/>
      <c r="BB200" s="163"/>
      <c r="BC200" s="163"/>
      <c r="BD200" s="163"/>
      <c r="BE200" s="163"/>
      <c r="BF200" s="163"/>
      <c r="BG200" s="163"/>
      <c r="BH200" s="163"/>
      <c r="BI200" s="163"/>
      <c r="BJ200" s="163"/>
      <c r="BK200" s="163"/>
      <c r="BL200" s="542" t="str">
        <f>G198</f>
        <v/>
      </c>
    </row>
    <row r="201" spans="1:64" ht="30" customHeight="1" thickBot="1">
      <c r="A201" s="1230"/>
      <c r="B201" s="1379"/>
      <c r="C201" s="1380"/>
      <c r="D201" s="1380"/>
      <c r="E201" s="1380"/>
      <c r="F201" s="1381"/>
      <c r="G201" s="1270"/>
      <c r="H201" s="1270"/>
      <c r="I201" s="1270"/>
      <c r="J201" s="1376"/>
      <c r="K201" s="1270"/>
      <c r="L201" s="1251"/>
      <c r="M201" s="1254"/>
      <c r="N201" s="649"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0"/>
      <c r="AV201" s="1496"/>
      <c r="AW201" s="651"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2"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6"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5" t="str">
        <f t="shared" si="134"/>
        <v/>
      </c>
      <c r="AU202" s="650"/>
      <c r="AV202" s="1496" t="str">
        <f>IF(K202&lt;&gt;"","V列に色付け","")</f>
        <v/>
      </c>
      <c r="AW202" s="651"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2"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0"/>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2"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0"/>
      <c r="AV204" s="1496" t="str">
        <f>IF(K202&lt;&gt;"","V列に色付け","")</f>
        <v/>
      </c>
      <c r="AW204" s="1521"/>
      <c r="AX204" s="1510"/>
      <c r="AY204" s="163"/>
      <c r="AZ204" s="163"/>
      <c r="BA204" s="163"/>
      <c r="BB204" s="163"/>
      <c r="BC204" s="163"/>
      <c r="BD204" s="163"/>
      <c r="BE204" s="163"/>
      <c r="BF204" s="163"/>
      <c r="BG204" s="163"/>
      <c r="BH204" s="163"/>
      <c r="BI204" s="163"/>
      <c r="BJ204" s="163"/>
      <c r="BK204" s="163"/>
      <c r="BL204" s="542" t="str">
        <f>G202</f>
        <v/>
      </c>
    </row>
    <row r="205" spans="1:64" ht="30" customHeight="1" thickBot="1">
      <c r="A205" s="1230"/>
      <c r="B205" s="1379"/>
      <c r="C205" s="1380"/>
      <c r="D205" s="1380"/>
      <c r="E205" s="1380"/>
      <c r="F205" s="1381"/>
      <c r="G205" s="1270"/>
      <c r="H205" s="1270"/>
      <c r="I205" s="1270"/>
      <c r="J205" s="1376"/>
      <c r="K205" s="1270"/>
      <c r="L205" s="1251"/>
      <c r="M205" s="1378"/>
      <c r="N205" s="649"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0"/>
      <c r="AV205" s="1496"/>
      <c r="AW205" s="651"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2"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6"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5" t="str">
        <f t="shared" si="134"/>
        <v/>
      </c>
      <c r="AU206" s="650"/>
      <c r="AV206" s="1496" t="str">
        <f>IF(K206&lt;&gt;"","V列に色付け","")</f>
        <v/>
      </c>
      <c r="AW206" s="651"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2"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0"/>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2"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0"/>
      <c r="AV208" s="1496" t="str">
        <f>IF(K206&lt;&gt;"","V列に色付け","")</f>
        <v/>
      </c>
      <c r="AW208" s="1521"/>
      <c r="AX208" s="1510"/>
      <c r="AY208" s="163"/>
      <c r="AZ208" s="163"/>
      <c r="BA208" s="163"/>
      <c r="BB208" s="163"/>
      <c r="BC208" s="163"/>
      <c r="BD208" s="163"/>
      <c r="BE208" s="163"/>
      <c r="BF208" s="163"/>
      <c r="BG208" s="163"/>
      <c r="BH208" s="163"/>
      <c r="BI208" s="163"/>
      <c r="BJ208" s="163"/>
      <c r="BK208" s="163"/>
      <c r="BL208" s="542" t="str">
        <f>G206</f>
        <v/>
      </c>
    </row>
    <row r="209" spans="1:64" ht="30" customHeight="1" thickBot="1">
      <c r="A209" s="1230"/>
      <c r="B209" s="1379"/>
      <c r="C209" s="1380"/>
      <c r="D209" s="1380"/>
      <c r="E209" s="1380"/>
      <c r="F209" s="1381"/>
      <c r="G209" s="1270"/>
      <c r="H209" s="1270"/>
      <c r="I209" s="1270"/>
      <c r="J209" s="1376"/>
      <c r="K209" s="1270"/>
      <c r="L209" s="1251"/>
      <c r="M209" s="1254"/>
      <c r="N209" s="649"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0"/>
      <c r="AV209" s="1496"/>
      <c r="AW209" s="651"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2"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6"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5" t="str">
        <f t="shared" ref="AT210:AT270" si="201">IF(AV210="","",IF(V210&lt;O210,"！加算の要件上は問題ありませんが、令和６年４・５月と比較して令和６年６月に加算率が下がる計画になっています。",""))</f>
        <v/>
      </c>
      <c r="AU210" s="650"/>
      <c r="AV210" s="1496" t="str">
        <f>IF(K210&lt;&gt;"","V列に色付け","")</f>
        <v/>
      </c>
      <c r="AW210" s="651"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2"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0"/>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2"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0"/>
      <c r="AV212" s="1496" t="str">
        <f>IF(K210&lt;&gt;"","V列に色付け","")</f>
        <v/>
      </c>
      <c r="AW212" s="1521"/>
      <c r="AX212" s="1510"/>
      <c r="AY212" s="163"/>
      <c r="AZ212" s="163"/>
      <c r="BA212" s="163"/>
      <c r="BB212" s="163"/>
      <c r="BC212" s="163"/>
      <c r="BD212" s="163"/>
      <c r="BE212" s="163"/>
      <c r="BF212" s="163"/>
      <c r="BG212" s="163"/>
      <c r="BH212" s="163"/>
      <c r="BI212" s="163"/>
      <c r="BJ212" s="163"/>
      <c r="BK212" s="163"/>
      <c r="BL212" s="542" t="str">
        <f>G210</f>
        <v/>
      </c>
    </row>
    <row r="213" spans="1:64" ht="30" customHeight="1" thickBot="1">
      <c r="A213" s="1230"/>
      <c r="B213" s="1379"/>
      <c r="C213" s="1380"/>
      <c r="D213" s="1380"/>
      <c r="E213" s="1380"/>
      <c r="F213" s="1381"/>
      <c r="G213" s="1270"/>
      <c r="H213" s="1270"/>
      <c r="I213" s="1270"/>
      <c r="J213" s="1376"/>
      <c r="K213" s="1270"/>
      <c r="L213" s="1251"/>
      <c r="M213" s="1378"/>
      <c r="N213" s="649"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0"/>
      <c r="AV213" s="1496"/>
      <c r="AW213" s="651"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2"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6"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5" t="str">
        <f t="shared" si="201"/>
        <v/>
      </c>
      <c r="AU214" s="650"/>
      <c r="AV214" s="1496" t="str">
        <f>IF(K214&lt;&gt;"","V列に色付け","")</f>
        <v/>
      </c>
      <c r="AW214" s="651"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2"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0"/>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2"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0"/>
      <c r="AV216" s="1496" t="str">
        <f>IF(K214&lt;&gt;"","V列に色付け","")</f>
        <v/>
      </c>
      <c r="AW216" s="1521"/>
      <c r="AX216" s="1510"/>
      <c r="AY216" s="163"/>
      <c r="AZ216" s="163"/>
      <c r="BA216" s="163"/>
      <c r="BB216" s="163"/>
      <c r="BC216" s="163"/>
      <c r="BD216" s="163"/>
      <c r="BE216" s="163"/>
      <c r="BF216" s="163"/>
      <c r="BG216" s="163"/>
      <c r="BH216" s="163"/>
      <c r="BI216" s="163"/>
      <c r="BJ216" s="163"/>
      <c r="BK216" s="163"/>
      <c r="BL216" s="542" t="str">
        <f>G214</f>
        <v/>
      </c>
    </row>
    <row r="217" spans="1:64" ht="30" customHeight="1" thickBot="1">
      <c r="A217" s="1230"/>
      <c r="B217" s="1379"/>
      <c r="C217" s="1380"/>
      <c r="D217" s="1380"/>
      <c r="E217" s="1380"/>
      <c r="F217" s="1381"/>
      <c r="G217" s="1270"/>
      <c r="H217" s="1270"/>
      <c r="I217" s="1270"/>
      <c r="J217" s="1376"/>
      <c r="K217" s="1270"/>
      <c r="L217" s="1251"/>
      <c r="M217" s="1254"/>
      <c r="N217" s="649"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0"/>
      <c r="AV217" s="1496"/>
      <c r="AW217" s="651"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2"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6"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5" t="str">
        <f t="shared" si="201"/>
        <v/>
      </c>
      <c r="AU218" s="650"/>
      <c r="AV218" s="1496" t="str">
        <f>IF(K218&lt;&gt;"","V列に色付け","")</f>
        <v/>
      </c>
      <c r="AW218" s="651"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2"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0"/>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2"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0"/>
      <c r="AV220" s="1496" t="str">
        <f>IF(K218&lt;&gt;"","V列に色付け","")</f>
        <v/>
      </c>
      <c r="AW220" s="1521"/>
      <c r="AX220" s="1510"/>
      <c r="AY220" s="163"/>
      <c r="AZ220" s="163"/>
      <c r="BA220" s="163"/>
      <c r="BB220" s="163"/>
      <c r="BC220" s="163"/>
      <c r="BD220" s="163"/>
      <c r="BE220" s="163"/>
      <c r="BF220" s="163"/>
      <c r="BG220" s="163"/>
      <c r="BH220" s="163"/>
      <c r="BI220" s="163"/>
      <c r="BJ220" s="163"/>
      <c r="BK220" s="163"/>
      <c r="BL220" s="542" t="str">
        <f>G218</f>
        <v/>
      </c>
    </row>
    <row r="221" spans="1:64" ht="30" customHeight="1" thickBot="1">
      <c r="A221" s="1230"/>
      <c r="B221" s="1379"/>
      <c r="C221" s="1380"/>
      <c r="D221" s="1380"/>
      <c r="E221" s="1380"/>
      <c r="F221" s="1381"/>
      <c r="G221" s="1270"/>
      <c r="H221" s="1270"/>
      <c r="I221" s="1270"/>
      <c r="J221" s="1376"/>
      <c r="K221" s="1270"/>
      <c r="L221" s="1251"/>
      <c r="M221" s="1378"/>
      <c r="N221" s="649"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0"/>
      <c r="AV221" s="1496"/>
      <c r="AW221" s="651"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2"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6"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5" t="str">
        <f t="shared" si="201"/>
        <v/>
      </c>
      <c r="AU222" s="650"/>
      <c r="AV222" s="1496" t="str">
        <f>IF(K222&lt;&gt;"","V列に色付け","")</f>
        <v/>
      </c>
      <c r="AW222" s="651"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2"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0"/>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2"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0"/>
      <c r="AV224" s="1496" t="str">
        <f>IF(K222&lt;&gt;"","V列に色付け","")</f>
        <v/>
      </c>
      <c r="AW224" s="1521"/>
      <c r="AX224" s="1510"/>
      <c r="AY224" s="163"/>
      <c r="AZ224" s="163"/>
      <c r="BA224" s="163"/>
      <c r="BB224" s="163"/>
      <c r="BC224" s="163"/>
      <c r="BD224" s="163"/>
      <c r="BE224" s="163"/>
      <c r="BF224" s="163"/>
      <c r="BG224" s="163"/>
      <c r="BH224" s="163"/>
      <c r="BI224" s="163"/>
      <c r="BJ224" s="163"/>
      <c r="BK224" s="163"/>
      <c r="BL224" s="542" t="str">
        <f>G222</f>
        <v/>
      </c>
    </row>
    <row r="225" spans="1:64" ht="30" customHeight="1" thickBot="1">
      <c r="A225" s="1230"/>
      <c r="B225" s="1379"/>
      <c r="C225" s="1380"/>
      <c r="D225" s="1380"/>
      <c r="E225" s="1380"/>
      <c r="F225" s="1381"/>
      <c r="G225" s="1270"/>
      <c r="H225" s="1270"/>
      <c r="I225" s="1270"/>
      <c r="J225" s="1376"/>
      <c r="K225" s="1270"/>
      <c r="L225" s="1251"/>
      <c r="M225" s="1254"/>
      <c r="N225" s="649"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0"/>
      <c r="AV225" s="1496"/>
      <c r="AW225" s="651"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2"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6"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5" t="str">
        <f t="shared" si="201"/>
        <v/>
      </c>
      <c r="AU226" s="650"/>
      <c r="AV226" s="1496" t="str">
        <f>IF(K226&lt;&gt;"","V列に色付け","")</f>
        <v/>
      </c>
      <c r="AW226" s="651"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2"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0"/>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2"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0"/>
      <c r="AV228" s="1496" t="str">
        <f>IF(K226&lt;&gt;"","V列に色付け","")</f>
        <v/>
      </c>
      <c r="AW228" s="1521"/>
      <c r="AX228" s="1510"/>
      <c r="AY228" s="163"/>
      <c r="AZ228" s="163"/>
      <c r="BA228" s="163"/>
      <c r="BB228" s="163"/>
      <c r="BC228" s="163"/>
      <c r="BD228" s="163"/>
      <c r="BE228" s="163"/>
      <c r="BF228" s="163"/>
      <c r="BG228" s="163"/>
      <c r="BH228" s="163"/>
      <c r="BI228" s="163"/>
      <c r="BJ228" s="163"/>
      <c r="BK228" s="163"/>
      <c r="BL228" s="542" t="str">
        <f>G226</f>
        <v/>
      </c>
    </row>
    <row r="229" spans="1:64" ht="30" customHeight="1" thickBot="1">
      <c r="A229" s="1230"/>
      <c r="B229" s="1379"/>
      <c r="C229" s="1380"/>
      <c r="D229" s="1380"/>
      <c r="E229" s="1380"/>
      <c r="F229" s="1381"/>
      <c r="G229" s="1270"/>
      <c r="H229" s="1270"/>
      <c r="I229" s="1270"/>
      <c r="J229" s="1376"/>
      <c r="K229" s="1270"/>
      <c r="L229" s="1251"/>
      <c r="M229" s="1378"/>
      <c r="N229" s="649"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0"/>
      <c r="AV229" s="1496"/>
      <c r="AW229" s="651"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2"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6"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5" t="str">
        <f t="shared" si="201"/>
        <v/>
      </c>
      <c r="AU230" s="650"/>
      <c r="AV230" s="1496" t="str">
        <f>IF(K230&lt;&gt;"","V列に色付け","")</f>
        <v/>
      </c>
      <c r="AW230" s="651"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2"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0"/>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2"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0"/>
      <c r="AV232" s="1496" t="str">
        <f>IF(K230&lt;&gt;"","V列に色付け","")</f>
        <v/>
      </c>
      <c r="AW232" s="1521"/>
      <c r="AX232" s="1510"/>
      <c r="AY232" s="163"/>
      <c r="AZ232" s="163"/>
      <c r="BA232" s="163"/>
      <c r="BB232" s="163"/>
      <c r="BC232" s="163"/>
      <c r="BD232" s="163"/>
      <c r="BE232" s="163"/>
      <c r="BF232" s="163"/>
      <c r="BG232" s="163"/>
      <c r="BH232" s="163"/>
      <c r="BI232" s="163"/>
      <c r="BJ232" s="163"/>
      <c r="BK232" s="163"/>
      <c r="BL232" s="542" t="str">
        <f>G230</f>
        <v/>
      </c>
    </row>
    <row r="233" spans="1:64" ht="30" customHeight="1" thickBot="1">
      <c r="A233" s="1230"/>
      <c r="B233" s="1379"/>
      <c r="C233" s="1380"/>
      <c r="D233" s="1380"/>
      <c r="E233" s="1380"/>
      <c r="F233" s="1381"/>
      <c r="G233" s="1270"/>
      <c r="H233" s="1270"/>
      <c r="I233" s="1270"/>
      <c r="J233" s="1376"/>
      <c r="K233" s="1270"/>
      <c r="L233" s="1251"/>
      <c r="M233" s="1254"/>
      <c r="N233" s="649"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0"/>
      <c r="AV233" s="1496"/>
      <c r="AW233" s="651"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2"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6"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5" t="str">
        <f t="shared" si="201"/>
        <v/>
      </c>
      <c r="AU234" s="650"/>
      <c r="AV234" s="1496" t="str">
        <f>IF(K234&lt;&gt;"","V列に色付け","")</f>
        <v/>
      </c>
      <c r="AW234" s="651"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2"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0"/>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2"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0"/>
      <c r="AV236" s="1496" t="str">
        <f>IF(K234&lt;&gt;"","V列に色付け","")</f>
        <v/>
      </c>
      <c r="AW236" s="1521"/>
      <c r="AX236" s="1510"/>
      <c r="AY236" s="163"/>
      <c r="AZ236" s="163"/>
      <c r="BA236" s="163"/>
      <c r="BB236" s="163"/>
      <c r="BC236" s="163"/>
      <c r="BD236" s="163"/>
      <c r="BE236" s="163"/>
      <c r="BF236" s="163"/>
      <c r="BG236" s="163"/>
      <c r="BH236" s="163"/>
      <c r="BI236" s="163"/>
      <c r="BJ236" s="163"/>
      <c r="BK236" s="163"/>
      <c r="BL236" s="542" t="str">
        <f>G234</f>
        <v/>
      </c>
    </row>
    <row r="237" spans="1:64" ht="30" customHeight="1" thickBot="1">
      <c r="A237" s="1230"/>
      <c r="B237" s="1379"/>
      <c r="C237" s="1380"/>
      <c r="D237" s="1380"/>
      <c r="E237" s="1380"/>
      <c r="F237" s="1381"/>
      <c r="G237" s="1270"/>
      <c r="H237" s="1270"/>
      <c r="I237" s="1270"/>
      <c r="J237" s="1376"/>
      <c r="K237" s="1270"/>
      <c r="L237" s="1251"/>
      <c r="M237" s="1378"/>
      <c r="N237" s="649"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0"/>
      <c r="AV237" s="1496"/>
      <c r="AW237" s="651"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2"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6"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5" t="str">
        <f t="shared" si="201"/>
        <v/>
      </c>
      <c r="AU238" s="650"/>
      <c r="AV238" s="1496" t="str">
        <f>IF(K238&lt;&gt;"","V列に色付け","")</f>
        <v/>
      </c>
      <c r="AW238" s="651"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2"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0"/>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2"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0"/>
      <c r="AV240" s="1496" t="str">
        <f>IF(K238&lt;&gt;"","V列に色付け","")</f>
        <v/>
      </c>
      <c r="AW240" s="1521"/>
      <c r="AX240" s="1510"/>
      <c r="AY240" s="163"/>
      <c r="AZ240" s="163"/>
      <c r="BA240" s="163"/>
      <c r="BB240" s="163"/>
      <c r="BC240" s="163"/>
      <c r="BD240" s="163"/>
      <c r="BE240" s="163"/>
      <c r="BF240" s="163"/>
      <c r="BG240" s="163"/>
      <c r="BH240" s="163"/>
      <c r="BI240" s="163"/>
      <c r="BJ240" s="163"/>
      <c r="BK240" s="163"/>
      <c r="BL240" s="542" t="str">
        <f>G238</f>
        <v/>
      </c>
    </row>
    <row r="241" spans="1:64" ht="30" customHeight="1" thickBot="1">
      <c r="A241" s="1230"/>
      <c r="B241" s="1379"/>
      <c r="C241" s="1380"/>
      <c r="D241" s="1380"/>
      <c r="E241" s="1380"/>
      <c r="F241" s="1381"/>
      <c r="G241" s="1270"/>
      <c r="H241" s="1270"/>
      <c r="I241" s="1270"/>
      <c r="J241" s="1376"/>
      <c r="K241" s="1270"/>
      <c r="L241" s="1251"/>
      <c r="M241" s="1378"/>
      <c r="N241" s="649"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0"/>
      <c r="AV241" s="1496"/>
      <c r="AW241" s="651"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2"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6"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5" t="str">
        <f t="shared" si="201"/>
        <v/>
      </c>
      <c r="AU242" s="650"/>
      <c r="AV242" s="1496" t="str">
        <f>IF(K242&lt;&gt;"","V列に色付け","")</f>
        <v/>
      </c>
      <c r="AW242" s="651"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2"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0"/>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2"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0"/>
      <c r="AV244" s="1496" t="str">
        <f>IF(K242&lt;&gt;"","V列に色付け","")</f>
        <v/>
      </c>
      <c r="AW244" s="1521"/>
      <c r="AX244" s="1510"/>
      <c r="AY244" s="163"/>
      <c r="AZ244" s="163"/>
      <c r="BA244" s="163"/>
      <c r="BB244" s="163"/>
      <c r="BC244" s="163"/>
      <c r="BD244" s="163"/>
      <c r="BE244" s="163"/>
      <c r="BF244" s="163"/>
      <c r="BG244" s="163"/>
      <c r="BH244" s="163"/>
      <c r="BI244" s="163"/>
      <c r="BJ244" s="163"/>
      <c r="BK244" s="163"/>
      <c r="BL244" s="542" t="str">
        <f>G242</f>
        <v/>
      </c>
    </row>
    <row r="245" spans="1:64" ht="30" customHeight="1" thickBot="1">
      <c r="A245" s="1230"/>
      <c r="B245" s="1379"/>
      <c r="C245" s="1380"/>
      <c r="D245" s="1380"/>
      <c r="E245" s="1380"/>
      <c r="F245" s="1381"/>
      <c r="G245" s="1270"/>
      <c r="H245" s="1270"/>
      <c r="I245" s="1270"/>
      <c r="J245" s="1376"/>
      <c r="K245" s="1270"/>
      <c r="L245" s="1251"/>
      <c r="M245" s="1254"/>
      <c r="N245" s="649"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0"/>
      <c r="AV245" s="1496"/>
      <c r="AW245" s="651"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2"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6"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5" t="str">
        <f t="shared" si="201"/>
        <v/>
      </c>
      <c r="AU246" s="650"/>
      <c r="AV246" s="1496" t="str">
        <f>IF(K246&lt;&gt;"","V列に色付け","")</f>
        <v/>
      </c>
      <c r="AW246" s="651"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2"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0"/>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2"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0"/>
      <c r="AV248" s="1496" t="str">
        <f>IF(K246&lt;&gt;"","V列に色付け","")</f>
        <v/>
      </c>
      <c r="AW248" s="1521"/>
      <c r="AX248" s="1510"/>
      <c r="AY248" s="163"/>
      <c r="AZ248" s="163"/>
      <c r="BA248" s="163"/>
      <c r="BB248" s="163"/>
      <c r="BC248" s="163"/>
      <c r="BD248" s="163"/>
      <c r="BE248" s="163"/>
      <c r="BF248" s="163"/>
      <c r="BG248" s="163"/>
      <c r="BH248" s="163"/>
      <c r="BI248" s="163"/>
      <c r="BJ248" s="163"/>
      <c r="BK248" s="163"/>
      <c r="BL248" s="542" t="str">
        <f>G246</f>
        <v/>
      </c>
    </row>
    <row r="249" spans="1:64" ht="30" customHeight="1" thickBot="1">
      <c r="A249" s="1230"/>
      <c r="B249" s="1379"/>
      <c r="C249" s="1380"/>
      <c r="D249" s="1380"/>
      <c r="E249" s="1380"/>
      <c r="F249" s="1381"/>
      <c r="G249" s="1270"/>
      <c r="H249" s="1270"/>
      <c r="I249" s="1270"/>
      <c r="J249" s="1376"/>
      <c r="K249" s="1270"/>
      <c r="L249" s="1251"/>
      <c r="M249" s="1378"/>
      <c r="N249" s="649"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0"/>
      <c r="AV249" s="1496"/>
      <c r="AW249" s="651"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2"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6"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5" t="str">
        <f t="shared" si="201"/>
        <v/>
      </c>
      <c r="AU250" s="650"/>
      <c r="AV250" s="1496" t="str">
        <f>IF(K250&lt;&gt;"","V列に色付け","")</f>
        <v/>
      </c>
      <c r="AW250" s="651"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2"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0"/>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2"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0"/>
      <c r="AV252" s="1496" t="str">
        <f>IF(K250&lt;&gt;"","V列に色付け","")</f>
        <v/>
      </c>
      <c r="AW252" s="1521"/>
      <c r="AX252" s="1510"/>
      <c r="AY252" s="163"/>
      <c r="AZ252" s="163"/>
      <c r="BA252" s="163"/>
      <c r="BB252" s="163"/>
      <c r="BC252" s="163"/>
      <c r="BD252" s="163"/>
      <c r="BE252" s="163"/>
      <c r="BF252" s="163"/>
      <c r="BG252" s="163"/>
      <c r="BH252" s="163"/>
      <c r="BI252" s="163"/>
      <c r="BJ252" s="163"/>
      <c r="BK252" s="163"/>
      <c r="BL252" s="542" t="str">
        <f>G250</f>
        <v/>
      </c>
    </row>
    <row r="253" spans="1:64" ht="30" customHeight="1" thickBot="1">
      <c r="A253" s="1230"/>
      <c r="B253" s="1379"/>
      <c r="C253" s="1380"/>
      <c r="D253" s="1380"/>
      <c r="E253" s="1380"/>
      <c r="F253" s="1381"/>
      <c r="G253" s="1270"/>
      <c r="H253" s="1270"/>
      <c r="I253" s="1270"/>
      <c r="J253" s="1376"/>
      <c r="K253" s="1270"/>
      <c r="L253" s="1251"/>
      <c r="M253" s="1254"/>
      <c r="N253" s="649"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0"/>
      <c r="AV253" s="1496"/>
      <c r="AW253" s="651"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2"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6"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5" t="str">
        <f t="shared" si="201"/>
        <v/>
      </c>
      <c r="AU254" s="650"/>
      <c r="AV254" s="1496" t="str">
        <f>IF(K254&lt;&gt;"","V列に色付け","")</f>
        <v/>
      </c>
      <c r="AW254" s="651"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2"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0"/>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2"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0"/>
      <c r="AV256" s="1496" t="str">
        <f>IF(K254&lt;&gt;"","V列に色付け","")</f>
        <v/>
      </c>
      <c r="AW256" s="1521"/>
      <c r="AX256" s="1510"/>
      <c r="AY256" s="163"/>
      <c r="AZ256" s="163"/>
      <c r="BA256" s="163"/>
      <c r="BB256" s="163"/>
      <c r="BC256" s="163"/>
      <c r="BD256" s="163"/>
      <c r="BE256" s="163"/>
      <c r="BF256" s="163"/>
      <c r="BG256" s="163"/>
      <c r="BH256" s="163"/>
      <c r="BI256" s="163"/>
      <c r="BJ256" s="163"/>
      <c r="BK256" s="163"/>
      <c r="BL256" s="542" t="str">
        <f>G254</f>
        <v/>
      </c>
    </row>
    <row r="257" spans="1:64" ht="30" customHeight="1" thickBot="1">
      <c r="A257" s="1230"/>
      <c r="B257" s="1379"/>
      <c r="C257" s="1380"/>
      <c r="D257" s="1380"/>
      <c r="E257" s="1380"/>
      <c r="F257" s="1381"/>
      <c r="G257" s="1270"/>
      <c r="H257" s="1270"/>
      <c r="I257" s="1270"/>
      <c r="J257" s="1376"/>
      <c r="K257" s="1270"/>
      <c r="L257" s="1251"/>
      <c r="M257" s="1378"/>
      <c r="N257" s="649"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0"/>
      <c r="AV257" s="1496"/>
      <c r="AW257" s="651"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2"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6"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5" t="str">
        <f t="shared" si="201"/>
        <v/>
      </c>
      <c r="AU258" s="650"/>
      <c r="AV258" s="1496" t="str">
        <f>IF(K258&lt;&gt;"","V列に色付け","")</f>
        <v/>
      </c>
      <c r="AW258" s="651"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2"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0"/>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2"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0"/>
      <c r="AV260" s="1496" t="str">
        <f>IF(K258&lt;&gt;"","V列に色付け","")</f>
        <v/>
      </c>
      <c r="AW260" s="1521"/>
      <c r="AX260" s="1510"/>
      <c r="AY260" s="163"/>
      <c r="AZ260" s="163"/>
      <c r="BA260" s="163"/>
      <c r="BB260" s="163"/>
      <c r="BC260" s="163"/>
      <c r="BD260" s="163"/>
      <c r="BE260" s="163"/>
      <c r="BF260" s="163"/>
      <c r="BG260" s="163"/>
      <c r="BH260" s="163"/>
      <c r="BI260" s="163"/>
      <c r="BJ260" s="163"/>
      <c r="BK260" s="163"/>
      <c r="BL260" s="542" t="str">
        <f>G258</f>
        <v/>
      </c>
    </row>
    <row r="261" spans="1:64" ht="30" customHeight="1" thickBot="1">
      <c r="A261" s="1230"/>
      <c r="B261" s="1379"/>
      <c r="C261" s="1380"/>
      <c r="D261" s="1380"/>
      <c r="E261" s="1380"/>
      <c r="F261" s="1381"/>
      <c r="G261" s="1270"/>
      <c r="H261" s="1270"/>
      <c r="I261" s="1270"/>
      <c r="J261" s="1376"/>
      <c r="K261" s="1270"/>
      <c r="L261" s="1251"/>
      <c r="M261" s="1254"/>
      <c r="N261" s="649"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0"/>
      <c r="AV261" s="1496"/>
      <c r="AW261" s="651"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2"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6"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5" t="str">
        <f t="shared" si="201"/>
        <v/>
      </c>
      <c r="AU262" s="650"/>
      <c r="AV262" s="1496" t="str">
        <f>IF(K262&lt;&gt;"","V列に色付け","")</f>
        <v/>
      </c>
      <c r="AW262" s="651"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2"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0"/>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2"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0"/>
      <c r="AV264" s="1496" t="str">
        <f>IF(K262&lt;&gt;"","V列に色付け","")</f>
        <v/>
      </c>
      <c r="AW264" s="1521"/>
      <c r="AX264" s="1510"/>
      <c r="AY264" s="163"/>
      <c r="AZ264" s="163"/>
      <c r="BA264" s="163"/>
      <c r="BB264" s="163"/>
      <c r="BC264" s="163"/>
      <c r="BD264" s="163"/>
      <c r="BE264" s="163"/>
      <c r="BF264" s="163"/>
      <c r="BG264" s="163"/>
      <c r="BH264" s="163"/>
      <c r="BI264" s="163"/>
      <c r="BJ264" s="163"/>
      <c r="BK264" s="163"/>
      <c r="BL264" s="542" t="str">
        <f>G262</f>
        <v/>
      </c>
    </row>
    <row r="265" spans="1:64" ht="30" customHeight="1" thickBot="1">
      <c r="A265" s="1230"/>
      <c r="B265" s="1379"/>
      <c r="C265" s="1380"/>
      <c r="D265" s="1380"/>
      <c r="E265" s="1380"/>
      <c r="F265" s="1381"/>
      <c r="G265" s="1270"/>
      <c r="H265" s="1270"/>
      <c r="I265" s="1270"/>
      <c r="J265" s="1376"/>
      <c r="K265" s="1270"/>
      <c r="L265" s="1251"/>
      <c r="M265" s="1378"/>
      <c r="N265" s="649"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0"/>
      <c r="AV265" s="1496"/>
      <c r="AW265" s="651"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2"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6"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5" t="str">
        <f t="shared" si="201"/>
        <v/>
      </c>
      <c r="AU266" s="650"/>
      <c r="AV266" s="1496" t="str">
        <f>IF(K266&lt;&gt;"","V列に色付け","")</f>
        <v/>
      </c>
      <c r="AW266" s="651"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2"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0"/>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2"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0"/>
      <c r="AV268" s="1496" t="str">
        <f>IF(K266&lt;&gt;"","V列に色付け","")</f>
        <v/>
      </c>
      <c r="AW268" s="1521"/>
      <c r="AX268" s="1510"/>
      <c r="AY268" s="163"/>
      <c r="AZ268" s="163"/>
      <c r="BA268" s="163"/>
      <c r="BB268" s="163"/>
      <c r="BC268" s="163"/>
      <c r="BD268" s="163"/>
      <c r="BE268" s="163"/>
      <c r="BF268" s="163"/>
      <c r="BG268" s="163"/>
      <c r="BH268" s="163"/>
      <c r="BI268" s="163"/>
      <c r="BJ268" s="163"/>
      <c r="BK268" s="163"/>
      <c r="BL268" s="542" t="str">
        <f>G266</f>
        <v/>
      </c>
    </row>
    <row r="269" spans="1:64" ht="30" customHeight="1" thickBot="1">
      <c r="A269" s="1230"/>
      <c r="B269" s="1379"/>
      <c r="C269" s="1380"/>
      <c r="D269" s="1380"/>
      <c r="E269" s="1380"/>
      <c r="F269" s="1381"/>
      <c r="G269" s="1270"/>
      <c r="H269" s="1270"/>
      <c r="I269" s="1270"/>
      <c r="J269" s="1376"/>
      <c r="K269" s="1270"/>
      <c r="L269" s="1251"/>
      <c r="M269" s="1254"/>
      <c r="N269" s="649"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0"/>
      <c r="AV269" s="1496"/>
      <c r="AW269" s="651"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2"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6"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5" t="str">
        <f t="shared" si="201"/>
        <v/>
      </c>
      <c r="AU270" s="650"/>
      <c r="AV270" s="1496" t="str">
        <f>IF(K270&lt;&gt;"","V列に色付け","")</f>
        <v/>
      </c>
      <c r="AW270" s="651"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2"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0"/>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2"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0"/>
      <c r="AV272" s="1496" t="str">
        <f>IF(K270&lt;&gt;"","V列に色付け","")</f>
        <v/>
      </c>
      <c r="AW272" s="1521"/>
      <c r="AX272" s="1510"/>
      <c r="AY272" s="163"/>
      <c r="AZ272" s="163"/>
      <c r="BA272" s="163"/>
      <c r="BB272" s="163"/>
      <c r="BC272" s="163"/>
      <c r="BD272" s="163"/>
      <c r="BE272" s="163"/>
      <c r="BF272" s="163"/>
      <c r="BG272" s="163"/>
      <c r="BH272" s="163"/>
      <c r="BI272" s="163"/>
      <c r="BJ272" s="163"/>
      <c r="BK272" s="163"/>
      <c r="BL272" s="542" t="str">
        <f>G270</f>
        <v/>
      </c>
    </row>
    <row r="273" spans="1:64" ht="30" customHeight="1" thickBot="1">
      <c r="A273" s="1230"/>
      <c r="B273" s="1379"/>
      <c r="C273" s="1380"/>
      <c r="D273" s="1380"/>
      <c r="E273" s="1380"/>
      <c r="F273" s="1381"/>
      <c r="G273" s="1270"/>
      <c r="H273" s="1270"/>
      <c r="I273" s="1270"/>
      <c r="J273" s="1376"/>
      <c r="K273" s="1270"/>
      <c r="L273" s="1251"/>
      <c r="M273" s="1378"/>
      <c r="N273" s="649"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0"/>
      <c r="AV273" s="1496"/>
      <c r="AW273" s="651"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2"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6"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5" t="str">
        <f t="shared" ref="AT274:AT334" si="268">IF(AV274="","",IF(V274&lt;O274,"！加算の要件上は問題ありませんが、令和６年４・５月と比較して令和６年６月に加算率が下がる計画になっています。",""))</f>
        <v/>
      </c>
      <c r="AU274" s="650"/>
      <c r="AV274" s="1496" t="str">
        <f>IF(K274&lt;&gt;"","V列に色付け","")</f>
        <v/>
      </c>
      <c r="AW274" s="651"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2"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0"/>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2"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0"/>
      <c r="AV276" s="1496" t="str">
        <f>IF(K274&lt;&gt;"","V列に色付け","")</f>
        <v/>
      </c>
      <c r="AW276" s="1521"/>
      <c r="AX276" s="1510"/>
      <c r="AY276" s="163"/>
      <c r="AZ276" s="163"/>
      <c r="BA276" s="163"/>
      <c r="BB276" s="163"/>
      <c r="BC276" s="163"/>
      <c r="BD276" s="163"/>
      <c r="BE276" s="163"/>
      <c r="BF276" s="163"/>
      <c r="BG276" s="163"/>
      <c r="BH276" s="163"/>
      <c r="BI276" s="163"/>
      <c r="BJ276" s="163"/>
      <c r="BK276" s="163"/>
      <c r="BL276" s="542" t="str">
        <f>G274</f>
        <v/>
      </c>
    </row>
    <row r="277" spans="1:64" ht="30" customHeight="1" thickBot="1">
      <c r="A277" s="1230"/>
      <c r="B277" s="1379"/>
      <c r="C277" s="1380"/>
      <c r="D277" s="1380"/>
      <c r="E277" s="1380"/>
      <c r="F277" s="1381"/>
      <c r="G277" s="1270"/>
      <c r="H277" s="1270"/>
      <c r="I277" s="1270"/>
      <c r="J277" s="1376"/>
      <c r="K277" s="1270"/>
      <c r="L277" s="1251"/>
      <c r="M277" s="1254"/>
      <c r="N277" s="649"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0"/>
      <c r="AV277" s="1496"/>
      <c r="AW277" s="651"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2"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6"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5" t="str">
        <f t="shared" si="268"/>
        <v/>
      </c>
      <c r="AU278" s="650"/>
      <c r="AV278" s="1496" t="str">
        <f>IF(K278&lt;&gt;"","V列に色付け","")</f>
        <v/>
      </c>
      <c r="AW278" s="651"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2"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0"/>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2"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0"/>
      <c r="AV280" s="1496" t="str">
        <f>IF(K278&lt;&gt;"","V列に色付け","")</f>
        <v/>
      </c>
      <c r="AW280" s="1521"/>
      <c r="AX280" s="1510"/>
      <c r="AY280" s="163"/>
      <c r="AZ280" s="163"/>
      <c r="BA280" s="163"/>
      <c r="BB280" s="163"/>
      <c r="BC280" s="163"/>
      <c r="BD280" s="163"/>
      <c r="BE280" s="163"/>
      <c r="BF280" s="163"/>
      <c r="BG280" s="163"/>
      <c r="BH280" s="163"/>
      <c r="BI280" s="163"/>
      <c r="BJ280" s="163"/>
      <c r="BK280" s="163"/>
      <c r="BL280" s="542" t="str">
        <f>G278</f>
        <v/>
      </c>
    </row>
    <row r="281" spans="1:64" ht="30" customHeight="1" thickBot="1">
      <c r="A281" s="1230"/>
      <c r="B281" s="1379"/>
      <c r="C281" s="1380"/>
      <c r="D281" s="1380"/>
      <c r="E281" s="1380"/>
      <c r="F281" s="1381"/>
      <c r="G281" s="1270"/>
      <c r="H281" s="1270"/>
      <c r="I281" s="1270"/>
      <c r="J281" s="1376"/>
      <c r="K281" s="1270"/>
      <c r="L281" s="1251"/>
      <c r="M281" s="1378"/>
      <c r="N281" s="649"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0"/>
      <c r="AV281" s="1496"/>
      <c r="AW281" s="651"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2"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6"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5" t="str">
        <f t="shared" si="268"/>
        <v/>
      </c>
      <c r="AU282" s="650"/>
      <c r="AV282" s="1496" t="str">
        <f>IF(K282&lt;&gt;"","V列に色付け","")</f>
        <v/>
      </c>
      <c r="AW282" s="651"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2"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0"/>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2"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0"/>
      <c r="AV284" s="1496" t="str">
        <f>IF(K282&lt;&gt;"","V列に色付け","")</f>
        <v/>
      </c>
      <c r="AW284" s="1521"/>
      <c r="AX284" s="1510"/>
      <c r="AY284" s="163"/>
      <c r="AZ284" s="163"/>
      <c r="BA284" s="163"/>
      <c r="BB284" s="163"/>
      <c r="BC284" s="163"/>
      <c r="BD284" s="163"/>
      <c r="BE284" s="163"/>
      <c r="BF284" s="163"/>
      <c r="BG284" s="163"/>
      <c r="BH284" s="163"/>
      <c r="BI284" s="163"/>
      <c r="BJ284" s="163"/>
      <c r="BK284" s="163"/>
      <c r="BL284" s="542" t="str">
        <f>G282</f>
        <v/>
      </c>
    </row>
    <row r="285" spans="1:64" ht="30" customHeight="1" thickBot="1">
      <c r="A285" s="1230"/>
      <c r="B285" s="1379"/>
      <c r="C285" s="1380"/>
      <c r="D285" s="1380"/>
      <c r="E285" s="1380"/>
      <c r="F285" s="1381"/>
      <c r="G285" s="1270"/>
      <c r="H285" s="1270"/>
      <c r="I285" s="1270"/>
      <c r="J285" s="1376"/>
      <c r="K285" s="1270"/>
      <c r="L285" s="1251"/>
      <c r="M285" s="1254"/>
      <c r="N285" s="649"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0"/>
      <c r="AV285" s="1496"/>
      <c r="AW285" s="651"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2"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6"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5" t="str">
        <f t="shared" si="268"/>
        <v/>
      </c>
      <c r="AU286" s="650"/>
      <c r="AV286" s="1496" t="str">
        <f>IF(K286&lt;&gt;"","V列に色付け","")</f>
        <v/>
      </c>
      <c r="AW286" s="651"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2"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0"/>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2"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0"/>
      <c r="AV288" s="1496" t="str">
        <f>IF(K286&lt;&gt;"","V列に色付け","")</f>
        <v/>
      </c>
      <c r="AW288" s="1521"/>
      <c r="AX288" s="1510"/>
      <c r="AY288" s="163"/>
      <c r="AZ288" s="163"/>
      <c r="BA288" s="163"/>
      <c r="BB288" s="163"/>
      <c r="BC288" s="163"/>
      <c r="BD288" s="163"/>
      <c r="BE288" s="163"/>
      <c r="BF288" s="163"/>
      <c r="BG288" s="163"/>
      <c r="BH288" s="163"/>
      <c r="BI288" s="163"/>
      <c r="BJ288" s="163"/>
      <c r="BK288" s="163"/>
      <c r="BL288" s="542" t="str">
        <f>G286</f>
        <v/>
      </c>
    </row>
    <row r="289" spans="1:64" ht="30" customHeight="1" thickBot="1">
      <c r="A289" s="1230"/>
      <c r="B289" s="1379"/>
      <c r="C289" s="1380"/>
      <c r="D289" s="1380"/>
      <c r="E289" s="1380"/>
      <c r="F289" s="1381"/>
      <c r="G289" s="1270"/>
      <c r="H289" s="1270"/>
      <c r="I289" s="1270"/>
      <c r="J289" s="1376"/>
      <c r="K289" s="1270"/>
      <c r="L289" s="1251"/>
      <c r="M289" s="1378"/>
      <c r="N289" s="649"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0"/>
      <c r="AV289" s="1496"/>
      <c r="AW289" s="651"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2"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6"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5" t="str">
        <f t="shared" si="268"/>
        <v/>
      </c>
      <c r="AU290" s="650"/>
      <c r="AV290" s="1496" t="str">
        <f>IF(K290&lt;&gt;"","V列に色付け","")</f>
        <v/>
      </c>
      <c r="AW290" s="651"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2"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0"/>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2"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0"/>
      <c r="AV292" s="1496" t="str">
        <f>IF(K290&lt;&gt;"","V列に色付け","")</f>
        <v/>
      </c>
      <c r="AW292" s="1521"/>
      <c r="AX292" s="1510"/>
      <c r="AY292" s="163"/>
      <c r="AZ292" s="163"/>
      <c r="BA292" s="163"/>
      <c r="BB292" s="163"/>
      <c r="BC292" s="163"/>
      <c r="BD292" s="163"/>
      <c r="BE292" s="163"/>
      <c r="BF292" s="163"/>
      <c r="BG292" s="163"/>
      <c r="BH292" s="163"/>
      <c r="BI292" s="163"/>
      <c r="BJ292" s="163"/>
      <c r="BK292" s="163"/>
      <c r="BL292" s="542" t="str">
        <f>G290</f>
        <v/>
      </c>
    </row>
    <row r="293" spans="1:64" ht="30" customHeight="1" thickBot="1">
      <c r="A293" s="1230"/>
      <c r="B293" s="1379"/>
      <c r="C293" s="1380"/>
      <c r="D293" s="1380"/>
      <c r="E293" s="1380"/>
      <c r="F293" s="1381"/>
      <c r="G293" s="1270"/>
      <c r="H293" s="1270"/>
      <c r="I293" s="1270"/>
      <c r="J293" s="1376"/>
      <c r="K293" s="1270"/>
      <c r="L293" s="1251"/>
      <c r="M293" s="1254"/>
      <c r="N293" s="649"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0"/>
      <c r="AV293" s="1496"/>
      <c r="AW293" s="651"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2"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6"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5" t="str">
        <f t="shared" si="268"/>
        <v/>
      </c>
      <c r="AU294" s="650"/>
      <c r="AV294" s="1496" t="str">
        <f>IF(K294&lt;&gt;"","V列に色付け","")</f>
        <v/>
      </c>
      <c r="AW294" s="651"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2"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0"/>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2"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0"/>
      <c r="AV296" s="1496" t="str">
        <f>IF(K294&lt;&gt;"","V列に色付け","")</f>
        <v/>
      </c>
      <c r="AW296" s="1521"/>
      <c r="AX296" s="1510"/>
      <c r="AY296" s="163"/>
      <c r="AZ296" s="163"/>
      <c r="BA296" s="163"/>
      <c r="BB296" s="163"/>
      <c r="BC296" s="163"/>
      <c r="BD296" s="163"/>
      <c r="BE296" s="163"/>
      <c r="BF296" s="163"/>
      <c r="BG296" s="163"/>
      <c r="BH296" s="163"/>
      <c r="BI296" s="163"/>
      <c r="BJ296" s="163"/>
      <c r="BK296" s="163"/>
      <c r="BL296" s="542" t="str">
        <f>G294</f>
        <v/>
      </c>
    </row>
    <row r="297" spans="1:64" ht="30" customHeight="1" thickBot="1">
      <c r="A297" s="1230"/>
      <c r="B297" s="1379"/>
      <c r="C297" s="1380"/>
      <c r="D297" s="1380"/>
      <c r="E297" s="1380"/>
      <c r="F297" s="1381"/>
      <c r="G297" s="1270"/>
      <c r="H297" s="1270"/>
      <c r="I297" s="1270"/>
      <c r="J297" s="1376"/>
      <c r="K297" s="1270"/>
      <c r="L297" s="1251"/>
      <c r="M297" s="1378"/>
      <c r="N297" s="649"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0"/>
      <c r="AV297" s="1496"/>
      <c r="AW297" s="651"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2"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6"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5" t="str">
        <f t="shared" si="268"/>
        <v/>
      </c>
      <c r="AU298" s="650"/>
      <c r="AV298" s="1496" t="str">
        <f>IF(K298&lt;&gt;"","V列に色付け","")</f>
        <v/>
      </c>
      <c r="AW298" s="651"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2"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0"/>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2"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0"/>
      <c r="AV300" s="1496" t="str">
        <f>IF(K298&lt;&gt;"","V列に色付け","")</f>
        <v/>
      </c>
      <c r="AW300" s="1521"/>
      <c r="AX300" s="1510"/>
      <c r="AY300" s="163"/>
      <c r="AZ300" s="163"/>
      <c r="BA300" s="163"/>
      <c r="BB300" s="163"/>
      <c r="BC300" s="163"/>
      <c r="BD300" s="163"/>
      <c r="BE300" s="163"/>
      <c r="BF300" s="163"/>
      <c r="BG300" s="163"/>
      <c r="BH300" s="163"/>
      <c r="BI300" s="163"/>
      <c r="BJ300" s="163"/>
      <c r="BK300" s="163"/>
      <c r="BL300" s="542" t="str">
        <f>G298</f>
        <v/>
      </c>
    </row>
    <row r="301" spans="1:64" ht="30" customHeight="1" thickBot="1">
      <c r="A301" s="1230"/>
      <c r="B301" s="1379"/>
      <c r="C301" s="1380"/>
      <c r="D301" s="1380"/>
      <c r="E301" s="1380"/>
      <c r="F301" s="1381"/>
      <c r="G301" s="1270"/>
      <c r="H301" s="1270"/>
      <c r="I301" s="1270"/>
      <c r="J301" s="1376"/>
      <c r="K301" s="1270"/>
      <c r="L301" s="1251"/>
      <c r="M301" s="1254"/>
      <c r="N301" s="649"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0"/>
      <c r="AV301" s="1496"/>
      <c r="AW301" s="651"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2"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6"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5" t="str">
        <f t="shared" si="268"/>
        <v/>
      </c>
      <c r="AU302" s="650"/>
      <c r="AV302" s="1496" t="str">
        <f>IF(K302&lt;&gt;"","V列に色付け","")</f>
        <v/>
      </c>
      <c r="AW302" s="651"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2"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0"/>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2"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0"/>
      <c r="AV304" s="1496" t="str">
        <f>IF(K302&lt;&gt;"","V列に色付け","")</f>
        <v/>
      </c>
      <c r="AW304" s="1521"/>
      <c r="AX304" s="1510"/>
      <c r="AY304" s="163"/>
      <c r="AZ304" s="163"/>
      <c r="BA304" s="163"/>
      <c r="BB304" s="163"/>
      <c r="BC304" s="163"/>
      <c r="BD304" s="163"/>
      <c r="BE304" s="163"/>
      <c r="BF304" s="163"/>
      <c r="BG304" s="163"/>
      <c r="BH304" s="163"/>
      <c r="BI304" s="163"/>
      <c r="BJ304" s="163"/>
      <c r="BK304" s="163"/>
      <c r="BL304" s="542" t="str">
        <f>G302</f>
        <v/>
      </c>
    </row>
    <row r="305" spans="1:64" ht="30" customHeight="1" thickBot="1">
      <c r="A305" s="1230"/>
      <c r="B305" s="1379"/>
      <c r="C305" s="1380"/>
      <c r="D305" s="1380"/>
      <c r="E305" s="1380"/>
      <c r="F305" s="1381"/>
      <c r="G305" s="1270"/>
      <c r="H305" s="1270"/>
      <c r="I305" s="1270"/>
      <c r="J305" s="1376"/>
      <c r="K305" s="1270"/>
      <c r="L305" s="1251"/>
      <c r="M305" s="1378"/>
      <c r="N305" s="649"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0"/>
      <c r="AV305" s="1496"/>
      <c r="AW305" s="651"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2"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6"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5" t="str">
        <f t="shared" si="268"/>
        <v/>
      </c>
      <c r="AU306" s="650"/>
      <c r="AV306" s="1496" t="str">
        <f>IF(K306&lt;&gt;"","V列に色付け","")</f>
        <v/>
      </c>
      <c r="AW306" s="651"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2"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0"/>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2"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0"/>
      <c r="AV308" s="1496" t="str">
        <f>IF(K306&lt;&gt;"","V列に色付け","")</f>
        <v/>
      </c>
      <c r="AW308" s="1521"/>
      <c r="AX308" s="1510"/>
      <c r="AY308" s="163"/>
      <c r="AZ308" s="163"/>
      <c r="BA308" s="163"/>
      <c r="BB308" s="163"/>
      <c r="BC308" s="163"/>
      <c r="BD308" s="163"/>
      <c r="BE308" s="163"/>
      <c r="BF308" s="163"/>
      <c r="BG308" s="163"/>
      <c r="BH308" s="163"/>
      <c r="BI308" s="163"/>
      <c r="BJ308" s="163"/>
      <c r="BK308" s="163"/>
      <c r="BL308" s="542" t="str">
        <f>G306</f>
        <v/>
      </c>
    </row>
    <row r="309" spans="1:64" ht="30" customHeight="1" thickBot="1">
      <c r="A309" s="1230"/>
      <c r="B309" s="1379"/>
      <c r="C309" s="1380"/>
      <c r="D309" s="1380"/>
      <c r="E309" s="1380"/>
      <c r="F309" s="1381"/>
      <c r="G309" s="1270"/>
      <c r="H309" s="1270"/>
      <c r="I309" s="1270"/>
      <c r="J309" s="1376"/>
      <c r="K309" s="1270"/>
      <c r="L309" s="1251"/>
      <c r="M309" s="1378"/>
      <c r="N309" s="649"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0"/>
      <c r="AV309" s="1496"/>
      <c r="AW309" s="651"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2"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6"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5" t="str">
        <f t="shared" si="268"/>
        <v/>
      </c>
      <c r="AU310" s="650"/>
      <c r="AV310" s="1496" t="str">
        <f>IF(K310&lt;&gt;"","V列に色付け","")</f>
        <v/>
      </c>
      <c r="AW310" s="651"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2"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0"/>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2"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0"/>
      <c r="AV312" s="1496" t="str">
        <f>IF(K310&lt;&gt;"","V列に色付け","")</f>
        <v/>
      </c>
      <c r="AW312" s="1521"/>
      <c r="AX312" s="1510"/>
      <c r="AY312" s="163"/>
      <c r="AZ312" s="163"/>
      <c r="BA312" s="163"/>
      <c r="BB312" s="163"/>
      <c r="BC312" s="163"/>
      <c r="BD312" s="163"/>
      <c r="BE312" s="163"/>
      <c r="BF312" s="163"/>
      <c r="BG312" s="163"/>
      <c r="BH312" s="163"/>
      <c r="BI312" s="163"/>
      <c r="BJ312" s="163"/>
      <c r="BK312" s="163"/>
      <c r="BL312" s="542" t="str">
        <f>G310</f>
        <v/>
      </c>
    </row>
    <row r="313" spans="1:64" ht="30" customHeight="1" thickBot="1">
      <c r="A313" s="1230"/>
      <c r="B313" s="1379"/>
      <c r="C313" s="1380"/>
      <c r="D313" s="1380"/>
      <c r="E313" s="1380"/>
      <c r="F313" s="1381"/>
      <c r="G313" s="1270"/>
      <c r="H313" s="1270"/>
      <c r="I313" s="1270"/>
      <c r="J313" s="1376"/>
      <c r="K313" s="1270"/>
      <c r="L313" s="1251"/>
      <c r="M313" s="1254"/>
      <c r="N313" s="649"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0"/>
      <c r="AV313" s="1496"/>
      <c r="AW313" s="651"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2"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6"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5" t="str">
        <f t="shared" si="268"/>
        <v/>
      </c>
      <c r="AU314" s="650"/>
      <c r="AV314" s="1496" t="str">
        <f>IF(K314&lt;&gt;"","V列に色付け","")</f>
        <v/>
      </c>
      <c r="AW314" s="651"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2"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0"/>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2"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0"/>
      <c r="AV316" s="1496" t="str">
        <f>IF(K314&lt;&gt;"","V列に色付け","")</f>
        <v/>
      </c>
      <c r="AW316" s="1521"/>
      <c r="AX316" s="1510"/>
      <c r="AY316" s="163"/>
      <c r="AZ316" s="163"/>
      <c r="BA316" s="163"/>
      <c r="BB316" s="163"/>
      <c r="BC316" s="163"/>
      <c r="BD316" s="163"/>
      <c r="BE316" s="163"/>
      <c r="BF316" s="163"/>
      <c r="BG316" s="163"/>
      <c r="BH316" s="163"/>
      <c r="BI316" s="163"/>
      <c r="BJ316" s="163"/>
      <c r="BK316" s="163"/>
      <c r="BL316" s="542" t="str">
        <f>G314</f>
        <v/>
      </c>
    </row>
    <row r="317" spans="1:64" ht="30" customHeight="1" thickBot="1">
      <c r="A317" s="1230"/>
      <c r="B317" s="1379"/>
      <c r="C317" s="1380"/>
      <c r="D317" s="1380"/>
      <c r="E317" s="1380"/>
      <c r="F317" s="1381"/>
      <c r="G317" s="1270"/>
      <c r="H317" s="1270"/>
      <c r="I317" s="1270"/>
      <c r="J317" s="1376"/>
      <c r="K317" s="1270"/>
      <c r="L317" s="1251"/>
      <c r="M317" s="1378"/>
      <c r="N317" s="649"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0"/>
      <c r="AV317" s="1496"/>
      <c r="AW317" s="651"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2"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6"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5" t="str">
        <f t="shared" si="268"/>
        <v/>
      </c>
      <c r="AU318" s="650"/>
      <c r="AV318" s="1496" t="str">
        <f>IF(K318&lt;&gt;"","V列に色付け","")</f>
        <v/>
      </c>
      <c r="AW318" s="651"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2"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0"/>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2"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0"/>
      <c r="AV320" s="1496" t="str">
        <f>IF(K318&lt;&gt;"","V列に色付け","")</f>
        <v/>
      </c>
      <c r="AW320" s="1521"/>
      <c r="AX320" s="1510"/>
      <c r="AY320" s="163"/>
      <c r="AZ320" s="163"/>
      <c r="BA320" s="163"/>
      <c r="BB320" s="163"/>
      <c r="BC320" s="163"/>
      <c r="BD320" s="163"/>
      <c r="BE320" s="163"/>
      <c r="BF320" s="163"/>
      <c r="BG320" s="163"/>
      <c r="BH320" s="163"/>
      <c r="BI320" s="163"/>
      <c r="BJ320" s="163"/>
      <c r="BK320" s="163"/>
      <c r="BL320" s="542" t="str">
        <f>G318</f>
        <v/>
      </c>
    </row>
    <row r="321" spans="1:64" ht="30" customHeight="1" thickBot="1">
      <c r="A321" s="1230"/>
      <c r="B321" s="1379"/>
      <c r="C321" s="1380"/>
      <c r="D321" s="1380"/>
      <c r="E321" s="1380"/>
      <c r="F321" s="1381"/>
      <c r="G321" s="1270"/>
      <c r="H321" s="1270"/>
      <c r="I321" s="1270"/>
      <c r="J321" s="1376"/>
      <c r="K321" s="1270"/>
      <c r="L321" s="1251"/>
      <c r="M321" s="1254"/>
      <c r="N321" s="649"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0"/>
      <c r="AV321" s="1496"/>
      <c r="AW321" s="651"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2"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6"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5" t="str">
        <f t="shared" si="268"/>
        <v/>
      </c>
      <c r="AU322" s="650"/>
      <c r="AV322" s="1496" t="str">
        <f>IF(K322&lt;&gt;"","V列に色付け","")</f>
        <v/>
      </c>
      <c r="AW322" s="651"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2"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0"/>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2"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0"/>
      <c r="AV324" s="1496" t="str">
        <f>IF(K322&lt;&gt;"","V列に色付け","")</f>
        <v/>
      </c>
      <c r="AW324" s="1521"/>
      <c r="AX324" s="1510"/>
      <c r="AY324" s="163"/>
      <c r="AZ324" s="163"/>
      <c r="BA324" s="163"/>
      <c r="BB324" s="163"/>
      <c r="BC324" s="163"/>
      <c r="BD324" s="163"/>
      <c r="BE324" s="163"/>
      <c r="BF324" s="163"/>
      <c r="BG324" s="163"/>
      <c r="BH324" s="163"/>
      <c r="BI324" s="163"/>
      <c r="BJ324" s="163"/>
      <c r="BK324" s="163"/>
      <c r="BL324" s="542" t="str">
        <f>G322</f>
        <v/>
      </c>
    </row>
    <row r="325" spans="1:64" ht="30" customHeight="1" thickBot="1">
      <c r="A325" s="1230"/>
      <c r="B325" s="1379"/>
      <c r="C325" s="1380"/>
      <c r="D325" s="1380"/>
      <c r="E325" s="1380"/>
      <c r="F325" s="1381"/>
      <c r="G325" s="1270"/>
      <c r="H325" s="1270"/>
      <c r="I325" s="1270"/>
      <c r="J325" s="1376"/>
      <c r="K325" s="1270"/>
      <c r="L325" s="1251"/>
      <c r="M325" s="1378"/>
      <c r="N325" s="649"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0"/>
      <c r="AV325" s="1496"/>
      <c r="AW325" s="651"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2"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6"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5" t="str">
        <f t="shared" si="268"/>
        <v/>
      </c>
      <c r="AU326" s="650"/>
      <c r="AV326" s="1496" t="str">
        <f>IF(K326&lt;&gt;"","V列に色付け","")</f>
        <v/>
      </c>
      <c r="AW326" s="651"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2"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0"/>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2"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0"/>
      <c r="AV328" s="1496" t="str">
        <f>IF(K326&lt;&gt;"","V列に色付け","")</f>
        <v/>
      </c>
      <c r="AW328" s="1521"/>
      <c r="AX328" s="1510"/>
      <c r="AY328" s="163"/>
      <c r="AZ328" s="163"/>
      <c r="BA328" s="163"/>
      <c r="BB328" s="163"/>
      <c r="BC328" s="163"/>
      <c r="BD328" s="163"/>
      <c r="BE328" s="163"/>
      <c r="BF328" s="163"/>
      <c r="BG328" s="163"/>
      <c r="BH328" s="163"/>
      <c r="BI328" s="163"/>
      <c r="BJ328" s="163"/>
      <c r="BK328" s="163"/>
      <c r="BL328" s="542" t="str">
        <f>G326</f>
        <v/>
      </c>
    </row>
    <row r="329" spans="1:64" ht="30" customHeight="1" thickBot="1">
      <c r="A329" s="1230"/>
      <c r="B329" s="1379"/>
      <c r="C329" s="1380"/>
      <c r="D329" s="1380"/>
      <c r="E329" s="1380"/>
      <c r="F329" s="1381"/>
      <c r="G329" s="1270"/>
      <c r="H329" s="1270"/>
      <c r="I329" s="1270"/>
      <c r="J329" s="1376"/>
      <c r="K329" s="1270"/>
      <c r="L329" s="1251"/>
      <c r="M329" s="1254"/>
      <c r="N329" s="649"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0"/>
      <c r="AV329" s="1496"/>
      <c r="AW329" s="651"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2"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6"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5" t="str">
        <f t="shared" si="268"/>
        <v/>
      </c>
      <c r="AU330" s="650"/>
      <c r="AV330" s="1496" t="str">
        <f>IF(K330&lt;&gt;"","V列に色付け","")</f>
        <v/>
      </c>
      <c r="AW330" s="651"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2"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0"/>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2"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0"/>
      <c r="AV332" s="1496" t="str">
        <f>IF(K330&lt;&gt;"","V列に色付け","")</f>
        <v/>
      </c>
      <c r="AW332" s="1521"/>
      <c r="AX332" s="1510"/>
      <c r="AY332" s="163"/>
      <c r="AZ332" s="163"/>
      <c r="BA332" s="163"/>
      <c r="BB332" s="163"/>
      <c r="BC332" s="163"/>
      <c r="BD332" s="163"/>
      <c r="BE332" s="163"/>
      <c r="BF332" s="163"/>
      <c r="BG332" s="163"/>
      <c r="BH332" s="163"/>
      <c r="BI332" s="163"/>
      <c r="BJ332" s="163"/>
      <c r="BK332" s="163"/>
      <c r="BL332" s="542" t="str">
        <f>G330</f>
        <v/>
      </c>
    </row>
    <row r="333" spans="1:64" ht="30" customHeight="1" thickBot="1">
      <c r="A333" s="1230"/>
      <c r="B333" s="1379"/>
      <c r="C333" s="1380"/>
      <c r="D333" s="1380"/>
      <c r="E333" s="1380"/>
      <c r="F333" s="1381"/>
      <c r="G333" s="1270"/>
      <c r="H333" s="1270"/>
      <c r="I333" s="1270"/>
      <c r="J333" s="1376"/>
      <c r="K333" s="1270"/>
      <c r="L333" s="1251"/>
      <c r="M333" s="1378"/>
      <c r="N333" s="649"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0"/>
      <c r="AV333" s="1496"/>
      <c r="AW333" s="651"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2"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6"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5" t="str">
        <f t="shared" si="268"/>
        <v/>
      </c>
      <c r="AU334" s="650"/>
      <c r="AV334" s="1496" t="str">
        <f>IF(K334&lt;&gt;"","V列に色付け","")</f>
        <v/>
      </c>
      <c r="AW334" s="651"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2"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0"/>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2"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0"/>
      <c r="AV336" s="1496" t="str">
        <f>IF(K334&lt;&gt;"","V列に色付け","")</f>
        <v/>
      </c>
      <c r="AW336" s="1521"/>
      <c r="AX336" s="1510"/>
      <c r="AY336" s="163"/>
      <c r="AZ336" s="163"/>
      <c r="BA336" s="163"/>
      <c r="BB336" s="163"/>
      <c r="BC336" s="163"/>
      <c r="BD336" s="163"/>
      <c r="BE336" s="163"/>
      <c r="BF336" s="163"/>
      <c r="BG336" s="163"/>
      <c r="BH336" s="163"/>
      <c r="BI336" s="163"/>
      <c r="BJ336" s="163"/>
      <c r="BK336" s="163"/>
      <c r="BL336" s="542" t="str">
        <f>G334</f>
        <v/>
      </c>
    </row>
    <row r="337" spans="1:64" ht="30" customHeight="1" thickBot="1">
      <c r="A337" s="1230"/>
      <c r="B337" s="1379"/>
      <c r="C337" s="1380"/>
      <c r="D337" s="1380"/>
      <c r="E337" s="1380"/>
      <c r="F337" s="1381"/>
      <c r="G337" s="1270"/>
      <c r="H337" s="1270"/>
      <c r="I337" s="1270"/>
      <c r="J337" s="1376"/>
      <c r="K337" s="1270"/>
      <c r="L337" s="1251"/>
      <c r="M337" s="1254"/>
      <c r="N337" s="649"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0"/>
      <c r="AV337" s="1496"/>
      <c r="AW337" s="651"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2"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6"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5" t="str">
        <f t="shared" ref="AT338:AT398" si="335">IF(AV338="","",IF(V338&lt;O338,"！加算の要件上は問題ありませんが、令和６年４・５月と比較して令和６年６月に加算率が下がる計画になっています。",""))</f>
        <v/>
      </c>
      <c r="AU338" s="650"/>
      <c r="AV338" s="1496" t="str">
        <f>IF(K338&lt;&gt;"","V列に色付け","")</f>
        <v/>
      </c>
      <c r="AW338" s="651"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2"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0"/>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2"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0"/>
      <c r="AV340" s="1496" t="str">
        <f>IF(K338&lt;&gt;"","V列に色付け","")</f>
        <v/>
      </c>
      <c r="AW340" s="1521"/>
      <c r="AX340" s="1510"/>
      <c r="AY340" s="163"/>
      <c r="AZ340" s="163"/>
      <c r="BA340" s="163"/>
      <c r="BB340" s="163"/>
      <c r="BC340" s="163"/>
      <c r="BD340" s="163"/>
      <c r="BE340" s="163"/>
      <c r="BF340" s="163"/>
      <c r="BG340" s="163"/>
      <c r="BH340" s="163"/>
      <c r="BI340" s="163"/>
      <c r="BJ340" s="163"/>
      <c r="BK340" s="163"/>
      <c r="BL340" s="542" t="str">
        <f>G338</f>
        <v/>
      </c>
    </row>
    <row r="341" spans="1:64" ht="30" customHeight="1" thickBot="1">
      <c r="A341" s="1230"/>
      <c r="B341" s="1379"/>
      <c r="C341" s="1380"/>
      <c r="D341" s="1380"/>
      <c r="E341" s="1380"/>
      <c r="F341" s="1381"/>
      <c r="G341" s="1270"/>
      <c r="H341" s="1270"/>
      <c r="I341" s="1270"/>
      <c r="J341" s="1376"/>
      <c r="K341" s="1270"/>
      <c r="L341" s="1251"/>
      <c r="M341" s="1378"/>
      <c r="N341" s="649"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0"/>
      <c r="AV341" s="1496"/>
      <c r="AW341" s="651"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2"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6"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5" t="str">
        <f t="shared" si="335"/>
        <v/>
      </c>
      <c r="AU342" s="650"/>
      <c r="AV342" s="1496" t="str">
        <f>IF(K342&lt;&gt;"","V列に色付け","")</f>
        <v/>
      </c>
      <c r="AW342" s="651"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2"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0"/>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2"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0"/>
      <c r="AV344" s="1496" t="str">
        <f>IF(K342&lt;&gt;"","V列に色付け","")</f>
        <v/>
      </c>
      <c r="AW344" s="1521"/>
      <c r="AX344" s="1510"/>
      <c r="AY344" s="163"/>
      <c r="AZ344" s="163"/>
      <c r="BA344" s="163"/>
      <c r="BB344" s="163"/>
      <c r="BC344" s="163"/>
      <c r="BD344" s="163"/>
      <c r="BE344" s="163"/>
      <c r="BF344" s="163"/>
      <c r="BG344" s="163"/>
      <c r="BH344" s="163"/>
      <c r="BI344" s="163"/>
      <c r="BJ344" s="163"/>
      <c r="BK344" s="163"/>
      <c r="BL344" s="542" t="str">
        <f>G342</f>
        <v/>
      </c>
    </row>
    <row r="345" spans="1:64" ht="30" customHeight="1" thickBot="1">
      <c r="A345" s="1230"/>
      <c r="B345" s="1379"/>
      <c r="C345" s="1380"/>
      <c r="D345" s="1380"/>
      <c r="E345" s="1380"/>
      <c r="F345" s="1381"/>
      <c r="G345" s="1270"/>
      <c r="H345" s="1270"/>
      <c r="I345" s="1270"/>
      <c r="J345" s="1376"/>
      <c r="K345" s="1270"/>
      <c r="L345" s="1251"/>
      <c r="M345" s="1254"/>
      <c r="N345" s="649"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0"/>
      <c r="AV345" s="1496"/>
      <c r="AW345" s="651"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2"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6"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5" t="str">
        <f t="shared" si="335"/>
        <v/>
      </c>
      <c r="AU346" s="650"/>
      <c r="AV346" s="1496" t="str">
        <f>IF(K346&lt;&gt;"","V列に色付け","")</f>
        <v/>
      </c>
      <c r="AW346" s="651"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2"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0"/>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2"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0"/>
      <c r="AV348" s="1496" t="str">
        <f>IF(K346&lt;&gt;"","V列に色付け","")</f>
        <v/>
      </c>
      <c r="AW348" s="1521"/>
      <c r="AX348" s="1510"/>
      <c r="AY348" s="163"/>
      <c r="AZ348" s="163"/>
      <c r="BA348" s="163"/>
      <c r="BB348" s="163"/>
      <c r="BC348" s="163"/>
      <c r="BD348" s="163"/>
      <c r="BE348" s="163"/>
      <c r="BF348" s="163"/>
      <c r="BG348" s="163"/>
      <c r="BH348" s="163"/>
      <c r="BI348" s="163"/>
      <c r="BJ348" s="163"/>
      <c r="BK348" s="163"/>
      <c r="BL348" s="542" t="str">
        <f>G346</f>
        <v/>
      </c>
    </row>
    <row r="349" spans="1:64" ht="30" customHeight="1" thickBot="1">
      <c r="A349" s="1230"/>
      <c r="B349" s="1379"/>
      <c r="C349" s="1380"/>
      <c r="D349" s="1380"/>
      <c r="E349" s="1380"/>
      <c r="F349" s="1381"/>
      <c r="G349" s="1270"/>
      <c r="H349" s="1270"/>
      <c r="I349" s="1270"/>
      <c r="J349" s="1376"/>
      <c r="K349" s="1270"/>
      <c r="L349" s="1251"/>
      <c r="M349" s="1378"/>
      <c r="N349" s="649"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0"/>
      <c r="AV349" s="1496"/>
      <c r="AW349" s="651"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2"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6"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5" t="str">
        <f t="shared" si="335"/>
        <v/>
      </c>
      <c r="AU350" s="650"/>
      <c r="AV350" s="1496" t="str">
        <f>IF(K350&lt;&gt;"","V列に色付け","")</f>
        <v/>
      </c>
      <c r="AW350" s="651"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2"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0"/>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2"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0"/>
      <c r="AV352" s="1496" t="str">
        <f>IF(K350&lt;&gt;"","V列に色付け","")</f>
        <v/>
      </c>
      <c r="AW352" s="1521"/>
      <c r="AX352" s="1510"/>
      <c r="AY352" s="163"/>
      <c r="AZ352" s="163"/>
      <c r="BA352" s="163"/>
      <c r="BB352" s="163"/>
      <c r="BC352" s="163"/>
      <c r="BD352" s="163"/>
      <c r="BE352" s="163"/>
      <c r="BF352" s="163"/>
      <c r="BG352" s="163"/>
      <c r="BH352" s="163"/>
      <c r="BI352" s="163"/>
      <c r="BJ352" s="163"/>
      <c r="BK352" s="163"/>
      <c r="BL352" s="542" t="str">
        <f>G350</f>
        <v/>
      </c>
    </row>
    <row r="353" spans="1:64" ht="30" customHeight="1" thickBot="1">
      <c r="A353" s="1230"/>
      <c r="B353" s="1379"/>
      <c r="C353" s="1380"/>
      <c r="D353" s="1380"/>
      <c r="E353" s="1380"/>
      <c r="F353" s="1381"/>
      <c r="G353" s="1270"/>
      <c r="H353" s="1270"/>
      <c r="I353" s="1270"/>
      <c r="J353" s="1376"/>
      <c r="K353" s="1270"/>
      <c r="L353" s="1251"/>
      <c r="M353" s="1254"/>
      <c r="N353" s="649"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0"/>
      <c r="AV353" s="1496"/>
      <c r="AW353" s="651"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2"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6"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5" t="str">
        <f t="shared" si="335"/>
        <v/>
      </c>
      <c r="AU354" s="650"/>
      <c r="AV354" s="1496" t="str">
        <f>IF(K354&lt;&gt;"","V列に色付け","")</f>
        <v/>
      </c>
      <c r="AW354" s="651"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2"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0"/>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2"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0"/>
      <c r="AV356" s="1496" t="str">
        <f>IF(K354&lt;&gt;"","V列に色付け","")</f>
        <v/>
      </c>
      <c r="AW356" s="1521"/>
      <c r="AX356" s="1510"/>
      <c r="AY356" s="163"/>
      <c r="AZ356" s="163"/>
      <c r="BA356" s="163"/>
      <c r="BB356" s="163"/>
      <c r="BC356" s="163"/>
      <c r="BD356" s="163"/>
      <c r="BE356" s="163"/>
      <c r="BF356" s="163"/>
      <c r="BG356" s="163"/>
      <c r="BH356" s="163"/>
      <c r="BI356" s="163"/>
      <c r="BJ356" s="163"/>
      <c r="BK356" s="163"/>
      <c r="BL356" s="542" t="str">
        <f>G354</f>
        <v/>
      </c>
    </row>
    <row r="357" spans="1:64" ht="30" customHeight="1" thickBot="1">
      <c r="A357" s="1230"/>
      <c r="B357" s="1379"/>
      <c r="C357" s="1380"/>
      <c r="D357" s="1380"/>
      <c r="E357" s="1380"/>
      <c r="F357" s="1381"/>
      <c r="G357" s="1270"/>
      <c r="H357" s="1270"/>
      <c r="I357" s="1270"/>
      <c r="J357" s="1376"/>
      <c r="K357" s="1270"/>
      <c r="L357" s="1251"/>
      <c r="M357" s="1378"/>
      <c r="N357" s="649"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0"/>
      <c r="AV357" s="1496"/>
      <c r="AW357" s="651"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2"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6"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5" t="str">
        <f t="shared" si="335"/>
        <v/>
      </c>
      <c r="AU358" s="650"/>
      <c r="AV358" s="1496" t="str">
        <f>IF(K358&lt;&gt;"","V列に色付け","")</f>
        <v/>
      </c>
      <c r="AW358" s="651"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2"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0"/>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2"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0"/>
      <c r="AV360" s="1496" t="str">
        <f>IF(K358&lt;&gt;"","V列に色付け","")</f>
        <v/>
      </c>
      <c r="AW360" s="1521"/>
      <c r="AX360" s="1510"/>
      <c r="AY360" s="163"/>
      <c r="AZ360" s="163"/>
      <c r="BA360" s="163"/>
      <c r="BB360" s="163"/>
      <c r="BC360" s="163"/>
      <c r="BD360" s="163"/>
      <c r="BE360" s="163"/>
      <c r="BF360" s="163"/>
      <c r="BG360" s="163"/>
      <c r="BH360" s="163"/>
      <c r="BI360" s="163"/>
      <c r="BJ360" s="163"/>
      <c r="BK360" s="163"/>
      <c r="BL360" s="542" t="str">
        <f>G358</f>
        <v/>
      </c>
    </row>
    <row r="361" spans="1:64" ht="30" customHeight="1" thickBot="1">
      <c r="A361" s="1230"/>
      <c r="B361" s="1379"/>
      <c r="C361" s="1380"/>
      <c r="D361" s="1380"/>
      <c r="E361" s="1380"/>
      <c r="F361" s="1381"/>
      <c r="G361" s="1270"/>
      <c r="H361" s="1270"/>
      <c r="I361" s="1270"/>
      <c r="J361" s="1376"/>
      <c r="K361" s="1270"/>
      <c r="L361" s="1251"/>
      <c r="M361" s="1254"/>
      <c r="N361" s="649"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0"/>
      <c r="AV361" s="1496"/>
      <c r="AW361" s="651"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2"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6"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5" t="str">
        <f t="shared" si="335"/>
        <v/>
      </c>
      <c r="AU362" s="650"/>
      <c r="AV362" s="1496" t="str">
        <f>IF(K362&lt;&gt;"","V列に色付け","")</f>
        <v/>
      </c>
      <c r="AW362" s="651"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2"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0"/>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2"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0"/>
      <c r="AV364" s="1496" t="str">
        <f>IF(K362&lt;&gt;"","V列に色付け","")</f>
        <v/>
      </c>
      <c r="AW364" s="1521"/>
      <c r="AX364" s="1510"/>
      <c r="AY364" s="163"/>
      <c r="AZ364" s="163"/>
      <c r="BA364" s="163"/>
      <c r="BB364" s="163"/>
      <c r="BC364" s="163"/>
      <c r="BD364" s="163"/>
      <c r="BE364" s="163"/>
      <c r="BF364" s="163"/>
      <c r="BG364" s="163"/>
      <c r="BH364" s="163"/>
      <c r="BI364" s="163"/>
      <c r="BJ364" s="163"/>
      <c r="BK364" s="163"/>
      <c r="BL364" s="542" t="str">
        <f>G362</f>
        <v/>
      </c>
    </row>
    <row r="365" spans="1:64" ht="30" customHeight="1" thickBot="1">
      <c r="A365" s="1230"/>
      <c r="B365" s="1379"/>
      <c r="C365" s="1380"/>
      <c r="D365" s="1380"/>
      <c r="E365" s="1380"/>
      <c r="F365" s="1381"/>
      <c r="G365" s="1270"/>
      <c r="H365" s="1270"/>
      <c r="I365" s="1270"/>
      <c r="J365" s="1376"/>
      <c r="K365" s="1270"/>
      <c r="L365" s="1251"/>
      <c r="M365" s="1378"/>
      <c r="N365" s="649"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0"/>
      <c r="AV365" s="1496"/>
      <c r="AW365" s="651"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2"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6"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5" t="str">
        <f t="shared" si="335"/>
        <v/>
      </c>
      <c r="AU366" s="650"/>
      <c r="AV366" s="1496" t="str">
        <f>IF(K366&lt;&gt;"","V列に色付け","")</f>
        <v/>
      </c>
      <c r="AW366" s="651"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2"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0"/>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2"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0"/>
      <c r="AV368" s="1496" t="str">
        <f>IF(K366&lt;&gt;"","V列に色付け","")</f>
        <v/>
      </c>
      <c r="AW368" s="1521"/>
      <c r="AX368" s="1510"/>
      <c r="AY368" s="163"/>
      <c r="AZ368" s="163"/>
      <c r="BA368" s="163"/>
      <c r="BB368" s="163"/>
      <c r="BC368" s="163"/>
      <c r="BD368" s="163"/>
      <c r="BE368" s="163"/>
      <c r="BF368" s="163"/>
      <c r="BG368" s="163"/>
      <c r="BH368" s="163"/>
      <c r="BI368" s="163"/>
      <c r="BJ368" s="163"/>
      <c r="BK368" s="163"/>
      <c r="BL368" s="542" t="str">
        <f>G366</f>
        <v/>
      </c>
    </row>
    <row r="369" spans="1:64" ht="30" customHeight="1" thickBot="1">
      <c r="A369" s="1230"/>
      <c r="B369" s="1379"/>
      <c r="C369" s="1380"/>
      <c r="D369" s="1380"/>
      <c r="E369" s="1380"/>
      <c r="F369" s="1381"/>
      <c r="G369" s="1270"/>
      <c r="H369" s="1270"/>
      <c r="I369" s="1270"/>
      <c r="J369" s="1376"/>
      <c r="K369" s="1270"/>
      <c r="L369" s="1251"/>
      <c r="M369" s="1254"/>
      <c r="N369" s="649"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0"/>
      <c r="AV369" s="1496"/>
      <c r="AW369" s="651"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2"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6"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5" t="str">
        <f t="shared" si="335"/>
        <v/>
      </c>
      <c r="AU370" s="650"/>
      <c r="AV370" s="1496" t="str">
        <f>IF(K370&lt;&gt;"","V列に色付け","")</f>
        <v/>
      </c>
      <c r="AW370" s="651"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2"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0"/>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2"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0"/>
      <c r="AV372" s="1496" t="str">
        <f>IF(K370&lt;&gt;"","V列に色付け","")</f>
        <v/>
      </c>
      <c r="AW372" s="1521"/>
      <c r="AX372" s="1510"/>
      <c r="AY372" s="163"/>
      <c r="AZ372" s="163"/>
      <c r="BA372" s="163"/>
      <c r="BB372" s="163"/>
      <c r="BC372" s="163"/>
      <c r="BD372" s="163"/>
      <c r="BE372" s="163"/>
      <c r="BF372" s="163"/>
      <c r="BG372" s="163"/>
      <c r="BH372" s="163"/>
      <c r="BI372" s="163"/>
      <c r="BJ372" s="163"/>
      <c r="BK372" s="163"/>
      <c r="BL372" s="542" t="str">
        <f>G370</f>
        <v/>
      </c>
    </row>
    <row r="373" spans="1:64" ht="30" customHeight="1" thickBot="1">
      <c r="A373" s="1230"/>
      <c r="B373" s="1379"/>
      <c r="C373" s="1380"/>
      <c r="D373" s="1380"/>
      <c r="E373" s="1380"/>
      <c r="F373" s="1381"/>
      <c r="G373" s="1270"/>
      <c r="H373" s="1270"/>
      <c r="I373" s="1270"/>
      <c r="J373" s="1376"/>
      <c r="K373" s="1270"/>
      <c r="L373" s="1251"/>
      <c r="M373" s="1378"/>
      <c r="N373" s="649"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0"/>
      <c r="AV373" s="1496"/>
      <c r="AW373" s="651"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2"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6"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5" t="str">
        <f t="shared" si="335"/>
        <v/>
      </c>
      <c r="AU374" s="650"/>
      <c r="AV374" s="1496" t="str">
        <f>IF(K374&lt;&gt;"","V列に色付け","")</f>
        <v/>
      </c>
      <c r="AW374" s="651"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2"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0"/>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2"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0"/>
      <c r="AV376" s="1496" t="str">
        <f>IF(K374&lt;&gt;"","V列に色付け","")</f>
        <v/>
      </c>
      <c r="AW376" s="1521"/>
      <c r="AX376" s="1510"/>
      <c r="AY376" s="163"/>
      <c r="AZ376" s="163"/>
      <c r="BA376" s="163"/>
      <c r="BB376" s="163"/>
      <c r="BC376" s="163"/>
      <c r="BD376" s="163"/>
      <c r="BE376" s="163"/>
      <c r="BF376" s="163"/>
      <c r="BG376" s="163"/>
      <c r="BH376" s="163"/>
      <c r="BI376" s="163"/>
      <c r="BJ376" s="163"/>
      <c r="BK376" s="163"/>
      <c r="BL376" s="542" t="str">
        <f>G374</f>
        <v/>
      </c>
    </row>
    <row r="377" spans="1:64" ht="30" customHeight="1" thickBot="1">
      <c r="A377" s="1230"/>
      <c r="B377" s="1379"/>
      <c r="C377" s="1380"/>
      <c r="D377" s="1380"/>
      <c r="E377" s="1380"/>
      <c r="F377" s="1381"/>
      <c r="G377" s="1270"/>
      <c r="H377" s="1270"/>
      <c r="I377" s="1270"/>
      <c r="J377" s="1376"/>
      <c r="K377" s="1270"/>
      <c r="L377" s="1251"/>
      <c r="M377" s="1378"/>
      <c r="N377" s="649"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0"/>
      <c r="AV377" s="1496"/>
      <c r="AW377" s="651"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2"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6"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5" t="str">
        <f t="shared" si="335"/>
        <v/>
      </c>
      <c r="AU378" s="650"/>
      <c r="AV378" s="1496" t="str">
        <f>IF(K378&lt;&gt;"","V列に色付け","")</f>
        <v/>
      </c>
      <c r="AW378" s="651"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2"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0"/>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2"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0"/>
      <c r="AV380" s="1496" t="str">
        <f>IF(K378&lt;&gt;"","V列に色付け","")</f>
        <v/>
      </c>
      <c r="AW380" s="1521"/>
      <c r="AX380" s="1510"/>
      <c r="AY380" s="163"/>
      <c r="AZ380" s="163"/>
      <c r="BA380" s="163"/>
      <c r="BB380" s="163"/>
      <c r="BC380" s="163"/>
      <c r="BD380" s="163"/>
      <c r="BE380" s="163"/>
      <c r="BF380" s="163"/>
      <c r="BG380" s="163"/>
      <c r="BH380" s="163"/>
      <c r="BI380" s="163"/>
      <c r="BJ380" s="163"/>
      <c r="BK380" s="163"/>
      <c r="BL380" s="542" t="str">
        <f>G378</f>
        <v/>
      </c>
    </row>
    <row r="381" spans="1:64" ht="30" customHeight="1" thickBot="1">
      <c r="A381" s="1230"/>
      <c r="B381" s="1379"/>
      <c r="C381" s="1380"/>
      <c r="D381" s="1380"/>
      <c r="E381" s="1380"/>
      <c r="F381" s="1381"/>
      <c r="G381" s="1270"/>
      <c r="H381" s="1270"/>
      <c r="I381" s="1270"/>
      <c r="J381" s="1376"/>
      <c r="K381" s="1270"/>
      <c r="L381" s="1251"/>
      <c r="M381" s="1254"/>
      <c r="N381" s="649"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0"/>
      <c r="AV381" s="1496"/>
      <c r="AW381" s="651"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2"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6"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5" t="str">
        <f t="shared" si="335"/>
        <v/>
      </c>
      <c r="AU382" s="650"/>
      <c r="AV382" s="1496" t="str">
        <f>IF(K382&lt;&gt;"","V列に色付け","")</f>
        <v/>
      </c>
      <c r="AW382" s="651"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2"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0"/>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2"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0"/>
      <c r="AV384" s="1496" t="str">
        <f>IF(K382&lt;&gt;"","V列に色付け","")</f>
        <v/>
      </c>
      <c r="AW384" s="1521"/>
      <c r="AX384" s="1510"/>
      <c r="AY384" s="163"/>
      <c r="AZ384" s="163"/>
      <c r="BA384" s="163"/>
      <c r="BB384" s="163"/>
      <c r="BC384" s="163"/>
      <c r="BD384" s="163"/>
      <c r="BE384" s="163"/>
      <c r="BF384" s="163"/>
      <c r="BG384" s="163"/>
      <c r="BH384" s="163"/>
      <c r="BI384" s="163"/>
      <c r="BJ384" s="163"/>
      <c r="BK384" s="163"/>
      <c r="BL384" s="542" t="str">
        <f>G382</f>
        <v/>
      </c>
    </row>
    <row r="385" spans="1:64" ht="30" customHeight="1" thickBot="1">
      <c r="A385" s="1230"/>
      <c r="B385" s="1379"/>
      <c r="C385" s="1380"/>
      <c r="D385" s="1380"/>
      <c r="E385" s="1380"/>
      <c r="F385" s="1381"/>
      <c r="G385" s="1270"/>
      <c r="H385" s="1270"/>
      <c r="I385" s="1270"/>
      <c r="J385" s="1376"/>
      <c r="K385" s="1270"/>
      <c r="L385" s="1251"/>
      <c r="M385" s="1378"/>
      <c r="N385" s="649"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0"/>
      <c r="AV385" s="1496"/>
      <c r="AW385" s="651"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2"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6"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5" t="str">
        <f t="shared" si="335"/>
        <v/>
      </c>
      <c r="AU386" s="650"/>
      <c r="AV386" s="1496" t="str">
        <f>IF(K386&lt;&gt;"","V列に色付け","")</f>
        <v/>
      </c>
      <c r="AW386" s="651"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2"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0"/>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2"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0"/>
      <c r="AV388" s="1496" t="str">
        <f>IF(K386&lt;&gt;"","V列に色付け","")</f>
        <v/>
      </c>
      <c r="AW388" s="1521"/>
      <c r="AX388" s="1510"/>
      <c r="AY388" s="163"/>
      <c r="AZ388" s="163"/>
      <c r="BA388" s="163"/>
      <c r="BB388" s="163"/>
      <c r="BC388" s="163"/>
      <c r="BD388" s="163"/>
      <c r="BE388" s="163"/>
      <c r="BF388" s="163"/>
      <c r="BG388" s="163"/>
      <c r="BH388" s="163"/>
      <c r="BI388" s="163"/>
      <c r="BJ388" s="163"/>
      <c r="BK388" s="163"/>
      <c r="BL388" s="542" t="str">
        <f>G386</f>
        <v/>
      </c>
    </row>
    <row r="389" spans="1:64" ht="30" customHeight="1" thickBot="1">
      <c r="A389" s="1230"/>
      <c r="B389" s="1379"/>
      <c r="C389" s="1380"/>
      <c r="D389" s="1380"/>
      <c r="E389" s="1380"/>
      <c r="F389" s="1381"/>
      <c r="G389" s="1270"/>
      <c r="H389" s="1270"/>
      <c r="I389" s="1270"/>
      <c r="J389" s="1376"/>
      <c r="K389" s="1270"/>
      <c r="L389" s="1251"/>
      <c r="M389" s="1254"/>
      <c r="N389" s="649"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0"/>
      <c r="AV389" s="1496"/>
      <c r="AW389" s="651"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2"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6"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5" t="str">
        <f t="shared" si="335"/>
        <v/>
      </c>
      <c r="AU390" s="650"/>
      <c r="AV390" s="1496" t="str">
        <f>IF(K390&lt;&gt;"","V列に色付け","")</f>
        <v/>
      </c>
      <c r="AW390" s="651"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2"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0"/>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2"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0"/>
      <c r="AV392" s="1496" t="str">
        <f>IF(K390&lt;&gt;"","V列に色付け","")</f>
        <v/>
      </c>
      <c r="AW392" s="1521"/>
      <c r="AX392" s="1510"/>
      <c r="AY392" s="163"/>
      <c r="AZ392" s="163"/>
      <c r="BA392" s="163"/>
      <c r="BB392" s="163"/>
      <c r="BC392" s="163"/>
      <c r="BD392" s="163"/>
      <c r="BE392" s="163"/>
      <c r="BF392" s="163"/>
      <c r="BG392" s="163"/>
      <c r="BH392" s="163"/>
      <c r="BI392" s="163"/>
      <c r="BJ392" s="163"/>
      <c r="BK392" s="163"/>
      <c r="BL392" s="542" t="str">
        <f>G390</f>
        <v/>
      </c>
    </row>
    <row r="393" spans="1:64" ht="30" customHeight="1" thickBot="1">
      <c r="A393" s="1230"/>
      <c r="B393" s="1379"/>
      <c r="C393" s="1380"/>
      <c r="D393" s="1380"/>
      <c r="E393" s="1380"/>
      <c r="F393" s="1381"/>
      <c r="G393" s="1270"/>
      <c r="H393" s="1270"/>
      <c r="I393" s="1270"/>
      <c r="J393" s="1376"/>
      <c r="K393" s="1270"/>
      <c r="L393" s="1251"/>
      <c r="M393" s="1378"/>
      <c r="N393" s="649"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0"/>
      <c r="AV393" s="1496"/>
      <c r="AW393" s="651"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2"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6"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5" t="str">
        <f t="shared" si="335"/>
        <v/>
      </c>
      <c r="AU394" s="650"/>
      <c r="AV394" s="1496" t="str">
        <f>IF(K394&lt;&gt;"","V列に色付け","")</f>
        <v/>
      </c>
      <c r="AW394" s="651"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2"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0"/>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2"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0"/>
      <c r="AV396" s="1496" t="str">
        <f>IF(K394&lt;&gt;"","V列に色付け","")</f>
        <v/>
      </c>
      <c r="AW396" s="1521"/>
      <c r="AX396" s="1510"/>
      <c r="AY396" s="163"/>
      <c r="AZ396" s="163"/>
      <c r="BA396" s="163"/>
      <c r="BB396" s="163"/>
      <c r="BC396" s="163"/>
      <c r="BD396" s="163"/>
      <c r="BE396" s="163"/>
      <c r="BF396" s="163"/>
      <c r="BG396" s="163"/>
      <c r="BH396" s="163"/>
      <c r="BI396" s="163"/>
      <c r="BJ396" s="163"/>
      <c r="BK396" s="163"/>
      <c r="BL396" s="542" t="str">
        <f>G394</f>
        <v/>
      </c>
    </row>
    <row r="397" spans="1:64" ht="30" customHeight="1" thickBot="1">
      <c r="A397" s="1230"/>
      <c r="B397" s="1379"/>
      <c r="C397" s="1380"/>
      <c r="D397" s="1380"/>
      <c r="E397" s="1380"/>
      <c r="F397" s="1381"/>
      <c r="G397" s="1270"/>
      <c r="H397" s="1270"/>
      <c r="I397" s="1270"/>
      <c r="J397" s="1376"/>
      <c r="K397" s="1270"/>
      <c r="L397" s="1251"/>
      <c r="M397" s="1254"/>
      <c r="N397" s="649"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0"/>
      <c r="AV397" s="1496"/>
      <c r="AW397" s="651"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2"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6"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5" t="str">
        <f t="shared" si="335"/>
        <v/>
      </c>
      <c r="AU398" s="650"/>
      <c r="AV398" s="1496" t="str">
        <f>IF(K398&lt;&gt;"","V列に色付け","")</f>
        <v/>
      </c>
      <c r="AW398" s="651"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2"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0"/>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2"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0"/>
      <c r="AV400" s="1496" t="str">
        <f>IF(K398&lt;&gt;"","V列に色付け","")</f>
        <v/>
      </c>
      <c r="AW400" s="1521"/>
      <c r="AX400" s="1510"/>
      <c r="AY400" s="163"/>
      <c r="AZ400" s="163"/>
      <c r="BA400" s="163"/>
      <c r="BB400" s="163"/>
      <c r="BC400" s="163"/>
      <c r="BD400" s="163"/>
      <c r="BE400" s="163"/>
      <c r="BF400" s="163"/>
      <c r="BG400" s="163"/>
      <c r="BH400" s="163"/>
      <c r="BI400" s="163"/>
      <c r="BJ400" s="163"/>
      <c r="BK400" s="163"/>
      <c r="BL400" s="542" t="str">
        <f>G398</f>
        <v/>
      </c>
    </row>
    <row r="401" spans="1:64" ht="30" customHeight="1" thickBot="1">
      <c r="A401" s="1230"/>
      <c r="B401" s="1379"/>
      <c r="C401" s="1380"/>
      <c r="D401" s="1380"/>
      <c r="E401" s="1380"/>
      <c r="F401" s="1381"/>
      <c r="G401" s="1270"/>
      <c r="H401" s="1270"/>
      <c r="I401" s="1270"/>
      <c r="J401" s="1376"/>
      <c r="K401" s="1270"/>
      <c r="L401" s="1251"/>
      <c r="M401" s="1378"/>
      <c r="N401" s="649"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0"/>
      <c r="AV401" s="1496"/>
      <c r="AW401" s="651"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2"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6"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5" t="str">
        <f t="shared" ref="AT402:AT410" si="402">IF(AV402="","",IF(V402&lt;O402,"！加算の要件上は問題ありませんが、令和６年４・５月と比較して令和６年６月に加算率が下がる計画になっています。",""))</f>
        <v/>
      </c>
      <c r="AU402" s="650"/>
      <c r="AV402" s="1496" t="str">
        <f>IF(K402&lt;&gt;"","V列に色付け","")</f>
        <v/>
      </c>
      <c r="AW402" s="651"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2"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0"/>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2"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0"/>
      <c r="AV404" s="1496" t="str">
        <f>IF(K402&lt;&gt;"","V列に色付け","")</f>
        <v/>
      </c>
      <c r="AW404" s="1521"/>
      <c r="AX404" s="1510"/>
      <c r="AY404" s="163"/>
      <c r="AZ404" s="163"/>
      <c r="BA404" s="163"/>
      <c r="BB404" s="163"/>
      <c r="BC404" s="163"/>
      <c r="BD404" s="163"/>
      <c r="BE404" s="163"/>
      <c r="BF404" s="163"/>
      <c r="BG404" s="163"/>
      <c r="BH404" s="163"/>
      <c r="BI404" s="163"/>
      <c r="BJ404" s="163"/>
      <c r="BK404" s="163"/>
      <c r="BL404" s="542" t="str">
        <f>G402</f>
        <v/>
      </c>
    </row>
    <row r="405" spans="1:64" ht="30" customHeight="1" thickBot="1">
      <c r="A405" s="1230"/>
      <c r="B405" s="1379"/>
      <c r="C405" s="1380"/>
      <c r="D405" s="1380"/>
      <c r="E405" s="1380"/>
      <c r="F405" s="1381"/>
      <c r="G405" s="1270"/>
      <c r="H405" s="1270"/>
      <c r="I405" s="1270"/>
      <c r="J405" s="1376"/>
      <c r="K405" s="1270"/>
      <c r="L405" s="1251"/>
      <c r="M405" s="1254"/>
      <c r="N405" s="649"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0"/>
      <c r="AV405" s="1496"/>
      <c r="AW405" s="651"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2"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6"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5" t="str">
        <f t="shared" si="402"/>
        <v/>
      </c>
      <c r="AU406" s="650"/>
      <c r="AV406" s="1496" t="str">
        <f>IF(K406&lt;&gt;"","V列に色付け","")</f>
        <v/>
      </c>
      <c r="AW406" s="651"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2"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0"/>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2"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0"/>
      <c r="AV408" s="1496" t="str">
        <f>IF(K406&lt;&gt;"","V列に色付け","")</f>
        <v/>
      </c>
      <c r="AW408" s="1521"/>
      <c r="AX408" s="1510"/>
      <c r="AY408" s="163"/>
      <c r="AZ408" s="163"/>
      <c r="BA408" s="163"/>
      <c r="BB408" s="163"/>
      <c r="BC408" s="163"/>
      <c r="BD408" s="163"/>
      <c r="BE408" s="163"/>
      <c r="BF408" s="163"/>
      <c r="BG408" s="163"/>
      <c r="BH408" s="163"/>
      <c r="BI408" s="163"/>
      <c r="BJ408" s="163"/>
      <c r="BK408" s="163"/>
      <c r="BL408" s="542" t="str">
        <f>G406</f>
        <v/>
      </c>
    </row>
    <row r="409" spans="1:64" ht="30" customHeight="1" thickBot="1">
      <c r="A409" s="1230"/>
      <c r="B409" s="1379"/>
      <c r="C409" s="1380"/>
      <c r="D409" s="1380"/>
      <c r="E409" s="1380"/>
      <c r="F409" s="1381"/>
      <c r="G409" s="1270"/>
      <c r="H409" s="1270"/>
      <c r="I409" s="1270"/>
      <c r="J409" s="1376"/>
      <c r="K409" s="1270"/>
      <c r="L409" s="1251"/>
      <c r="M409" s="1378"/>
      <c r="N409" s="649"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0"/>
      <c r="AV409" s="1496"/>
      <c r="AW409" s="651"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2"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6"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5" t="str">
        <f t="shared" si="402"/>
        <v/>
      </c>
      <c r="AU410" s="650"/>
      <c r="AV410" s="1496" t="str">
        <f>IF(K410&lt;&gt;"","V列に色付け","")</f>
        <v/>
      </c>
      <c r="AW410" s="651"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2"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0"/>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2"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0"/>
      <c r="AV412" s="1496" t="str">
        <f>IF(K410&lt;&gt;"","V列に色付け","")</f>
        <v/>
      </c>
      <c r="AW412" s="1521"/>
      <c r="AX412" s="1510"/>
      <c r="AY412" s="163"/>
      <c r="AZ412" s="163"/>
      <c r="BA412" s="163"/>
      <c r="BB412" s="163"/>
      <c r="BC412" s="163"/>
      <c r="BD412" s="163"/>
      <c r="BE412" s="163"/>
      <c r="BF412" s="163"/>
      <c r="BG412" s="163"/>
      <c r="BH412" s="163"/>
      <c r="BI412" s="163"/>
      <c r="BJ412" s="163"/>
      <c r="BK412" s="163"/>
      <c r="BL412" s="542" t="str">
        <f>G410</f>
        <v/>
      </c>
    </row>
    <row r="413" spans="1:64" ht="30" customHeight="1" thickBot="1">
      <c r="A413" s="1230"/>
      <c r="B413" s="1379"/>
      <c r="C413" s="1380"/>
      <c r="D413" s="1380"/>
      <c r="E413" s="1380"/>
      <c r="F413" s="1381"/>
      <c r="G413" s="1270"/>
      <c r="H413" s="1270"/>
      <c r="I413" s="1270"/>
      <c r="J413" s="1376"/>
      <c r="K413" s="1270"/>
      <c r="L413" s="1251"/>
      <c r="M413" s="1254"/>
      <c r="N413" s="649"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0"/>
      <c r="AV413" s="1496"/>
      <c r="AW413" s="651"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2" t="str">
        <f>G410</f>
        <v/>
      </c>
    </row>
  </sheetData>
  <sheetProtection formatCells="0" formatColumns="0" formatRows="0" sort="0" autoFilter="0"/>
  <autoFilter ref="A13:BL413" xr:uid="{00000000-0009-0000-0000-000003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00000000-0002-0000-0300-000000000000}">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00000000-0002-0000-0300-000001000000}">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00000000-0002-0000-0300-000002000000}">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00000000-0002-0000-0300-000003000000}">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00000000-0002-0000-0300-000004000000}">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00000000-0002-0000-0300-000005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00000000-0002-0000-0300-000006000000}">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00000000-0002-0000-0300-00000700000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00000000-0002-0000-0300-000008000000}">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7" customWidth="1"/>
    <col min="7" max="7" width="13.125" style="163" customWidth="1"/>
    <col min="8" max="8" width="8.5" style="163" customWidth="1"/>
    <col min="9" max="9" width="9.375" style="679" customWidth="1"/>
    <col min="10" max="10" width="14.5" style="163" customWidth="1"/>
    <col min="11" max="11" width="16.625" style="273" customWidth="1"/>
    <col min="12" max="12" width="14.5" style="602" customWidth="1"/>
    <col min="13" max="13" width="6.625" style="602" customWidth="1"/>
    <col min="14" max="14" width="15" style="602" customWidth="1"/>
    <col min="15" max="15" width="5.875" style="602" customWidth="1"/>
    <col min="16" max="16" width="2.625" style="601" customWidth="1"/>
    <col min="17" max="17" width="15.125" style="601" customWidth="1"/>
    <col min="18" max="18" width="2.375" style="602" customWidth="1"/>
    <col min="19" max="19" width="7.375" style="602" customWidth="1"/>
    <col min="20" max="20" width="18" style="602" customWidth="1"/>
    <col min="21" max="21" width="15.125" style="601" customWidth="1"/>
    <col min="22" max="22" width="7" style="602"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2" customWidth="1"/>
    <col min="38" max="38" width="9.125" style="602" customWidth="1"/>
    <col min="39" max="39" width="14.375" style="602" customWidth="1"/>
    <col min="40" max="40" width="8.625" style="602" customWidth="1"/>
    <col min="41" max="41" width="11.375" style="163" customWidth="1"/>
    <col min="42" max="42" width="9.875" style="163" customWidth="1"/>
    <col min="43" max="43" width="11.125" style="431" customWidth="1"/>
    <col min="44" max="44" width="12" style="674"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3" customWidth="1"/>
    <col min="58" max="60" width="7.375" style="428" customWidth="1"/>
    <col min="61" max="63" width="6.625" style="163" customWidth="1"/>
    <col min="64" max="16384" width="2.5" style="163"/>
  </cols>
  <sheetData>
    <row r="1" spans="1:60" ht="30" customHeight="1">
      <c r="A1" s="676" t="s">
        <v>2264</v>
      </c>
      <c r="B1" s="484"/>
      <c r="C1" s="484"/>
      <c r="D1" s="484"/>
      <c r="E1" s="484"/>
      <c r="F1" s="484"/>
      <c r="G1" s="162"/>
      <c r="H1" s="162"/>
      <c r="I1" s="677"/>
      <c r="J1" s="162"/>
      <c r="K1" s="161"/>
      <c r="L1" s="486"/>
      <c r="M1" s="486"/>
      <c r="N1" s="604"/>
      <c r="O1" s="486"/>
      <c r="P1" s="603"/>
      <c r="Q1" s="603"/>
      <c r="R1" s="604"/>
      <c r="S1" s="486"/>
      <c r="T1" s="604"/>
      <c r="U1" s="603"/>
      <c r="V1" s="604"/>
      <c r="W1" s="271"/>
      <c r="X1" s="605"/>
      <c r="Y1" s="605"/>
      <c r="Z1" s="605"/>
      <c r="AA1" s="605"/>
      <c r="AB1" s="605"/>
      <c r="AC1" s="605"/>
      <c r="AD1" s="605"/>
      <c r="AE1" s="605"/>
      <c r="AF1" s="605"/>
      <c r="AG1" s="605"/>
      <c r="AH1" s="605"/>
      <c r="AI1" s="606"/>
      <c r="AJ1" s="604"/>
      <c r="AK1" s="606"/>
      <c r="AL1" s="606"/>
      <c r="AM1" s="606"/>
      <c r="AN1" s="606"/>
      <c r="AO1" s="160"/>
      <c r="AP1" s="160"/>
      <c r="AQ1" s="1522" t="s">
        <v>54</v>
      </c>
      <c r="AR1" s="1523"/>
      <c r="AS1" s="608" t="str">
        <f>IF(基本情報入力シート!C33="","",基本情報入力シート!C33)</f>
        <v/>
      </c>
      <c r="AT1" s="609"/>
      <c r="AU1" s="609"/>
      <c r="AZ1" s="583"/>
      <c r="BD1" s="163"/>
      <c r="BE1" s="163"/>
      <c r="BF1" s="163"/>
      <c r="BG1" s="163"/>
      <c r="BH1" s="163"/>
    </row>
    <row r="2" spans="1:60" ht="21" customHeight="1" thickBot="1">
      <c r="A2" s="162"/>
      <c r="B2" s="485"/>
      <c r="C2" s="485"/>
      <c r="D2" s="485"/>
      <c r="E2" s="485"/>
      <c r="F2" s="485"/>
      <c r="G2" s="486"/>
      <c r="H2" s="486"/>
      <c r="I2" s="678"/>
      <c r="J2" s="486"/>
      <c r="K2" s="161"/>
      <c r="L2" s="486"/>
      <c r="M2" s="486"/>
      <c r="N2" s="486"/>
      <c r="O2" s="486"/>
      <c r="P2" s="603"/>
      <c r="Q2" s="603"/>
      <c r="R2" s="604"/>
      <c r="S2" s="486"/>
      <c r="U2" s="603"/>
      <c r="V2" s="604"/>
      <c r="W2" s="271"/>
      <c r="X2" s="271"/>
      <c r="Y2" s="271"/>
      <c r="Z2" s="271"/>
      <c r="AA2" s="271"/>
      <c r="AB2" s="271"/>
      <c r="AC2" s="271"/>
      <c r="AD2" s="271"/>
      <c r="AE2" s="271"/>
      <c r="AF2" s="271"/>
      <c r="AG2" s="271"/>
      <c r="AH2" s="271"/>
      <c r="AI2" s="606"/>
      <c r="AJ2" s="604"/>
      <c r="AK2" s="604"/>
      <c r="AL2" s="604"/>
      <c r="AM2" s="604"/>
      <c r="AN2" s="604"/>
      <c r="AO2" s="160"/>
      <c r="AP2" s="160"/>
      <c r="AQ2" s="524"/>
      <c r="AR2" s="653"/>
      <c r="AS2" s="524"/>
      <c r="AT2" s="524"/>
      <c r="AU2" s="524"/>
      <c r="AV2" s="612"/>
      <c r="AW2" s="583"/>
      <c r="AX2" s="612"/>
      <c r="AZ2" s="583"/>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3"/>
      <c r="M3" s="503"/>
      <c r="O3" s="503"/>
      <c r="P3" s="613"/>
      <c r="Q3" s="613"/>
      <c r="R3" s="614"/>
      <c r="S3" s="503"/>
      <c r="T3" s="604"/>
      <c r="U3" s="603"/>
      <c r="V3" s="604"/>
      <c r="W3" s="271"/>
      <c r="X3" s="605"/>
      <c r="Y3" s="605"/>
      <c r="Z3" s="605"/>
      <c r="AA3" s="605"/>
      <c r="AB3" s="605"/>
      <c r="AC3" s="605"/>
      <c r="AD3" s="605"/>
      <c r="AE3" s="605"/>
      <c r="AF3" s="605"/>
      <c r="AG3" s="605"/>
      <c r="AH3" s="605"/>
      <c r="AI3" s="606"/>
      <c r="AJ3" s="604"/>
      <c r="AK3" s="604"/>
      <c r="AL3" s="604"/>
      <c r="AM3" s="604"/>
      <c r="AN3" s="604"/>
      <c r="AO3" s="160"/>
      <c r="AP3" s="160"/>
      <c r="AQ3" s="524"/>
      <c r="AR3" s="653"/>
      <c r="AS3" s="524"/>
      <c r="AT3" s="524"/>
      <c r="AU3" s="524"/>
      <c r="AZ3" s="583"/>
      <c r="BD3" s="163"/>
      <c r="BE3" s="163"/>
      <c r="BF3" s="163"/>
      <c r="BG3" s="163"/>
      <c r="BH3" s="163"/>
    </row>
    <row r="4" spans="1:60" ht="21" customHeight="1" thickBot="1">
      <c r="A4" s="496"/>
      <c r="B4" s="497"/>
      <c r="C4" s="497"/>
      <c r="D4" s="498"/>
      <c r="E4" s="498"/>
      <c r="F4" s="498"/>
      <c r="G4" s="499"/>
      <c r="H4" s="499"/>
      <c r="I4" s="499"/>
      <c r="J4" s="499"/>
      <c r="K4" s="499"/>
      <c r="L4" s="503"/>
      <c r="M4" s="503"/>
      <c r="N4" s="503"/>
      <c r="O4" s="503"/>
      <c r="P4" s="613"/>
      <c r="Q4" s="603"/>
      <c r="R4" s="621"/>
      <c r="S4" s="503"/>
      <c r="T4" s="604"/>
      <c r="U4" s="603"/>
      <c r="V4" s="604"/>
      <c r="W4" s="271"/>
      <c r="X4" s="605"/>
      <c r="Y4" s="605"/>
      <c r="Z4" s="605"/>
      <c r="AA4" s="605"/>
      <c r="AB4" s="605"/>
      <c r="AC4" s="605"/>
      <c r="AD4" s="605"/>
      <c r="AE4" s="605"/>
      <c r="AF4" s="605"/>
      <c r="AG4" s="605"/>
      <c r="AH4" s="605"/>
      <c r="AI4" s="636"/>
      <c r="AJ4" s="604"/>
      <c r="AK4" s="604"/>
      <c r="AL4" s="604"/>
      <c r="AM4" s="604"/>
      <c r="AN4" s="604"/>
      <c r="AO4" s="160"/>
      <c r="AP4" s="160"/>
      <c r="AQ4" s="524"/>
      <c r="AR4" s="653"/>
      <c r="AS4" s="524"/>
      <c r="AT4" s="524"/>
      <c r="AU4" s="524"/>
      <c r="BD4" s="163"/>
      <c r="BE4" s="163"/>
      <c r="BF4" s="163"/>
      <c r="BG4" s="163"/>
      <c r="BH4" s="163"/>
    </row>
    <row r="5" spans="1:60" ht="35.25" customHeight="1" thickBot="1">
      <c r="A5" s="1280" t="s">
        <v>2368</v>
      </c>
      <c r="B5" s="1533"/>
      <c r="C5" s="1533"/>
      <c r="D5" s="1533"/>
      <c r="E5" s="1533"/>
      <c r="F5" s="1533"/>
      <c r="G5" s="1533"/>
      <c r="H5" s="1533"/>
      <c r="I5" s="1533"/>
      <c r="J5" s="1533"/>
      <c r="K5" s="1534"/>
      <c r="L5" s="615">
        <f>IFERROR(SUMIF(T:T, "区分変更後の算定予定", AI:AI),"")</f>
        <v>0</v>
      </c>
      <c r="M5" s="654" t="s">
        <v>1</v>
      </c>
      <c r="N5" s="503"/>
      <c r="O5" s="503"/>
      <c r="P5" s="613"/>
      <c r="Q5" s="603"/>
      <c r="R5" s="621"/>
      <c r="S5" s="503"/>
      <c r="T5" s="604"/>
      <c r="U5" s="603"/>
      <c r="V5" s="604"/>
      <c r="W5" s="271"/>
      <c r="X5" s="605"/>
      <c r="Y5" s="605"/>
      <c r="Z5" s="605"/>
      <c r="AA5" s="605"/>
      <c r="AB5" s="605"/>
      <c r="AC5" s="605"/>
      <c r="AD5" s="605"/>
      <c r="AE5" s="605"/>
      <c r="AF5" s="605"/>
      <c r="AG5" s="605"/>
      <c r="AH5" s="605"/>
      <c r="AI5" s="636"/>
      <c r="AJ5" s="604"/>
      <c r="AK5" s="621" t="s">
        <v>2265</v>
      </c>
      <c r="AL5" s="604"/>
      <c r="AM5" s="604"/>
      <c r="AN5" s="604"/>
      <c r="AO5" s="160"/>
      <c r="AP5" s="511"/>
      <c r="AQ5" s="511"/>
      <c r="AR5" s="624"/>
      <c r="AS5" s="511"/>
      <c r="AT5" s="511"/>
      <c r="AU5" s="511"/>
      <c r="AV5" s="635"/>
      <c r="AY5" s="635"/>
      <c r="AZ5" s="635"/>
      <c r="BA5" s="635"/>
      <c r="BB5" s="635"/>
      <c r="BC5" s="635"/>
      <c r="BD5" s="635"/>
      <c r="BE5" s="635"/>
      <c r="BF5" s="635"/>
      <c r="BG5" s="635"/>
      <c r="BH5" s="635"/>
    </row>
    <row r="6" spans="1:60" ht="35.25" customHeight="1">
      <c r="A6" s="619"/>
      <c r="B6" s="1337" t="s">
        <v>2365</v>
      </c>
      <c r="C6" s="1231"/>
      <c r="D6" s="1231"/>
      <c r="E6" s="1231"/>
      <c r="F6" s="1231"/>
      <c r="G6" s="1231"/>
      <c r="H6" s="1231"/>
      <c r="I6" s="1231"/>
      <c r="J6" s="1231"/>
      <c r="K6" s="1232"/>
      <c r="L6" s="620">
        <f>IFERROR(SUMIF(T:T, "区分変更後の算定予定", AK:AK),"")</f>
        <v>0</v>
      </c>
      <c r="M6" s="654" t="s">
        <v>1</v>
      </c>
      <c r="N6" s="486"/>
      <c r="O6" s="486"/>
      <c r="P6" s="603"/>
      <c r="Q6" s="603"/>
      <c r="R6" s="621"/>
      <c r="S6" s="503"/>
      <c r="T6" s="604"/>
      <c r="U6" s="603"/>
      <c r="V6" s="604"/>
      <c r="W6" s="271"/>
      <c r="X6" s="605"/>
      <c r="Y6" s="605"/>
      <c r="Z6" s="605"/>
      <c r="AA6" s="605"/>
      <c r="AB6" s="605"/>
      <c r="AC6" s="605"/>
      <c r="AD6" s="605"/>
      <c r="AE6" s="605"/>
      <c r="AF6" s="605"/>
      <c r="AG6" s="605"/>
      <c r="AH6" s="605"/>
      <c r="AI6" s="636"/>
      <c r="AJ6" s="604"/>
      <c r="AK6" s="1403" t="s">
        <v>2112</v>
      </c>
      <c r="AL6" s="1404"/>
      <c r="AM6" s="1404"/>
      <c r="AN6" s="1404"/>
      <c r="AO6" s="1404"/>
      <c r="AP6" s="1404"/>
      <c r="AQ6" s="1405"/>
      <c r="AR6" s="655">
        <f>SUMIF(T:T,"区分変更後の算定予定",AR:AR)</f>
        <v>0</v>
      </c>
      <c r="AS6" s="524"/>
      <c r="AT6" s="511"/>
      <c r="AU6" s="511"/>
      <c r="AV6" s="1598" t="s">
        <v>2266</v>
      </c>
      <c r="AW6" s="1599"/>
      <c r="AY6" s="635"/>
      <c r="AZ6" s="635"/>
      <c r="BA6" s="635"/>
      <c r="BB6" s="635"/>
      <c r="BC6" s="635"/>
      <c r="BD6" s="635"/>
      <c r="BE6" s="635"/>
      <c r="BF6" s="635"/>
      <c r="BG6" s="635"/>
      <c r="BH6" s="635"/>
    </row>
    <row r="7" spans="1:60" ht="35.25" customHeight="1" thickBot="1">
      <c r="A7" s="619"/>
      <c r="B7" s="1337" t="s">
        <v>2366</v>
      </c>
      <c r="C7" s="1231"/>
      <c r="D7" s="1231"/>
      <c r="E7" s="1231"/>
      <c r="F7" s="1231"/>
      <c r="G7" s="1231"/>
      <c r="H7" s="1231"/>
      <c r="I7" s="1231"/>
      <c r="J7" s="1231"/>
      <c r="K7" s="1232"/>
      <c r="L7" s="620">
        <f>IFERROR(SUMIF(T:T, "区分変更後の算定予定", AM:AM),"")</f>
        <v>0</v>
      </c>
      <c r="M7" s="654" t="s">
        <v>1</v>
      </c>
      <c r="N7" s="604"/>
      <c r="O7" s="604"/>
      <c r="P7" s="603"/>
      <c r="Q7" s="603"/>
      <c r="R7" s="621"/>
      <c r="S7" s="503"/>
      <c r="T7" s="604"/>
      <c r="U7" s="603"/>
      <c r="V7" s="604"/>
      <c r="W7" s="271"/>
      <c r="X7" s="605"/>
      <c r="Y7" s="605"/>
      <c r="Z7" s="605"/>
      <c r="AA7" s="605"/>
      <c r="AB7" s="605"/>
      <c r="AC7" s="605"/>
      <c r="AD7" s="605"/>
      <c r="AE7" s="605"/>
      <c r="AF7" s="605"/>
      <c r="AG7" s="605"/>
      <c r="AH7" s="271"/>
      <c r="AI7" s="631"/>
      <c r="AJ7" s="604"/>
      <c r="AK7" s="1403" t="s">
        <v>2355</v>
      </c>
      <c r="AL7" s="1404"/>
      <c r="AM7" s="1404"/>
      <c r="AN7" s="1404"/>
      <c r="AO7" s="1404"/>
      <c r="AP7" s="1404"/>
      <c r="AQ7" s="1405"/>
      <c r="AR7" s="656">
        <f>SUM(BD:BD)</f>
        <v>0</v>
      </c>
      <c r="AS7" s="524"/>
      <c r="AT7" s="511"/>
      <c r="AU7" s="524"/>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7"/>
      <c r="B8" s="1337" t="s">
        <v>2367</v>
      </c>
      <c r="C8" s="1231"/>
      <c r="D8" s="1231"/>
      <c r="E8" s="1231"/>
      <c r="F8" s="1231"/>
      <c r="G8" s="1231"/>
      <c r="H8" s="1231"/>
      <c r="I8" s="1231"/>
      <c r="J8" s="1231"/>
      <c r="K8" s="1232"/>
      <c r="L8" s="657">
        <f>IFERROR(SUMIF(T:T, "区分変更後の算定予定", AJ:AJ),"")</f>
        <v>0</v>
      </c>
      <c r="M8" s="654" t="s">
        <v>1</v>
      </c>
      <c r="N8" s="604"/>
      <c r="O8" s="604"/>
      <c r="P8" s="603"/>
      <c r="Q8" s="521"/>
      <c r="R8" s="522"/>
      <c r="S8" s="522"/>
      <c r="T8" s="629"/>
      <c r="U8" s="630"/>
      <c r="V8" s="604"/>
      <c r="W8" s="271"/>
      <c r="X8" s="271"/>
      <c r="Y8" s="271"/>
      <c r="Z8" s="605"/>
      <c r="AA8" s="271"/>
      <c r="AB8" s="271"/>
      <c r="AC8" s="271"/>
      <c r="AD8" s="271"/>
      <c r="AE8" s="271"/>
      <c r="AF8" s="271"/>
      <c r="AG8" s="271"/>
      <c r="AH8" s="271"/>
      <c r="AI8" s="631"/>
      <c r="AJ8" s="604"/>
      <c r="AK8" s="604"/>
      <c r="AL8" s="604"/>
      <c r="AM8" s="604"/>
      <c r="AN8" s="604"/>
      <c r="AO8" s="160"/>
      <c r="AP8" s="160"/>
      <c r="AQ8" s="524"/>
      <c r="AR8" s="653"/>
      <c r="AS8" s="524"/>
      <c r="AT8" s="524"/>
      <c r="AU8" s="524"/>
    </row>
    <row r="9" spans="1:60" ht="35.25" customHeight="1">
      <c r="A9" s="1293" t="s">
        <v>2371</v>
      </c>
      <c r="B9" s="1293"/>
      <c r="C9" s="1293"/>
      <c r="D9" s="1293"/>
      <c r="E9" s="1293"/>
      <c r="F9" s="1293"/>
      <c r="G9" s="1293"/>
      <c r="H9" s="1293"/>
      <c r="I9" s="1293"/>
      <c r="J9" s="1293"/>
      <c r="K9" s="1293"/>
      <c r="L9" s="1293"/>
      <c r="M9" s="486"/>
      <c r="N9" s="604"/>
      <c r="O9" s="604"/>
      <c r="P9" s="603"/>
      <c r="Q9" s="521"/>
      <c r="R9" s="522"/>
      <c r="S9" s="522"/>
      <c r="T9" s="629"/>
      <c r="U9" s="630"/>
      <c r="V9" s="604"/>
      <c r="W9" s="271"/>
      <c r="X9" s="271"/>
      <c r="Y9" s="271"/>
      <c r="Z9" s="605"/>
      <c r="AA9" s="271"/>
      <c r="AB9" s="271"/>
      <c r="AC9" s="271"/>
      <c r="AD9" s="271"/>
      <c r="AE9" s="271"/>
      <c r="AF9" s="271"/>
      <c r="AG9" s="271"/>
      <c r="AH9" s="271"/>
      <c r="AI9" s="631"/>
      <c r="AJ9" s="604"/>
      <c r="AK9" s="604"/>
      <c r="AL9" s="604"/>
      <c r="AM9" s="658"/>
      <c r="AN9" s="604"/>
      <c r="AO9" s="160"/>
      <c r="AP9" s="160"/>
      <c r="AQ9" s="524"/>
      <c r="AR9" s="617"/>
      <c r="AS9" s="524"/>
      <c r="AT9" s="524"/>
      <c r="AU9" s="524"/>
      <c r="BE9" s="428"/>
    </row>
    <row r="10" spans="1:60" ht="15.75" customHeight="1" thickBot="1">
      <c r="A10" s="1293"/>
      <c r="B10" s="1293"/>
      <c r="C10" s="1293"/>
      <c r="D10" s="1293"/>
      <c r="E10" s="1293"/>
      <c r="F10" s="1293"/>
      <c r="G10" s="1293"/>
      <c r="H10" s="1293"/>
      <c r="I10" s="1293"/>
      <c r="J10" s="1293"/>
      <c r="K10" s="1293"/>
      <c r="L10" s="1293"/>
      <c r="M10" s="486"/>
      <c r="N10" s="604"/>
      <c r="O10" s="604"/>
      <c r="P10" s="603"/>
      <c r="Q10" s="521"/>
      <c r="R10" s="522"/>
      <c r="S10" s="522"/>
      <c r="T10" s="629"/>
      <c r="U10" s="630"/>
      <c r="V10" s="604"/>
      <c r="W10" s="271"/>
      <c r="X10" s="271"/>
      <c r="Y10" s="271"/>
      <c r="Z10" s="605"/>
      <c r="AA10" s="271"/>
      <c r="AB10" s="271"/>
      <c r="AC10" s="271"/>
      <c r="AD10" s="271"/>
      <c r="AE10" s="271"/>
      <c r="AF10" s="271"/>
      <c r="AG10" s="271"/>
      <c r="AH10" s="271"/>
      <c r="AI10" s="631"/>
      <c r="AJ10" s="604"/>
      <c r="AK10" s="604"/>
      <c r="AL10" s="604"/>
      <c r="AM10" s="658"/>
      <c r="AN10" s="604"/>
      <c r="AO10" s="160"/>
      <c r="AP10" s="160"/>
      <c r="AQ10" s="524"/>
      <c r="AR10" s="617"/>
      <c r="AS10" s="524"/>
      <c r="AT10" s="524"/>
      <c r="AU10" s="524"/>
      <c r="BE10" s="428"/>
    </row>
    <row r="11" spans="1:60" ht="32.25" customHeight="1" thickBot="1">
      <c r="A11" s="1294"/>
      <c r="B11" s="1294"/>
      <c r="C11" s="1294"/>
      <c r="D11" s="1294"/>
      <c r="E11" s="1294"/>
      <c r="F11" s="1294"/>
      <c r="G11" s="1294"/>
      <c r="H11" s="1294"/>
      <c r="I11" s="1294"/>
      <c r="J11" s="1294"/>
      <c r="K11" s="1294"/>
      <c r="L11" s="1294"/>
      <c r="M11" s="486"/>
      <c r="N11" s="486"/>
      <c r="O11" s="486"/>
      <c r="P11" s="603"/>
      <c r="Q11" s="603"/>
      <c r="R11" s="604"/>
      <c r="S11" s="486"/>
      <c r="T11" s="604"/>
      <c r="U11" s="603"/>
      <c r="V11" s="604"/>
      <c r="W11" s="271"/>
      <c r="X11" s="605"/>
      <c r="Y11" s="605"/>
      <c r="Z11" s="605"/>
      <c r="AA11" s="605"/>
      <c r="AB11" s="605"/>
      <c r="AC11" s="605"/>
      <c r="AD11" s="605"/>
      <c r="AE11" s="605"/>
      <c r="AF11" s="605"/>
      <c r="AG11" s="605"/>
      <c r="AH11" s="605"/>
      <c r="AI11" s="636"/>
      <c r="AJ11" s="604"/>
      <c r="AK11" s="604"/>
      <c r="AL11" s="604"/>
      <c r="AM11" s="1516" t="str">
        <f>IFERROR(IF(COUNTIF(AZ:AZ,"未入力")=0,"○","未入力あり"),"")</f>
        <v>○</v>
      </c>
      <c r="AN11" s="1517"/>
      <c r="AO11" s="637" t="str">
        <f>IFERROR(IF(COUNTIF(BA:BA,"未入力")=0,"○","未入力あり"),"")</f>
        <v>○</v>
      </c>
      <c r="AP11" s="637" t="str">
        <f>IFERROR(IF(COUNTIF(BB:BB,"未入力")=0,"○","未入力あり"),"")</f>
        <v>○</v>
      </c>
      <c r="AQ11" s="637" t="str">
        <f>IFERROR(IF(COUNTIF(BC:BC,"未入力")=0,"○","未入力あり"),"")</f>
        <v>○</v>
      </c>
      <c r="AR11" s="659" t="str">
        <f>IF(AZ7="旧特定加算相当なし","",IF(AR6&gt;=AR7,"○","×"))</f>
        <v/>
      </c>
      <c r="AS11" s="637" t="str">
        <f>IF(BC7="旧特定加算Ⅰ相当なし","",IF(COUNTIF(BE:BE,"未入力")=0,"○","未入力あり"))</f>
        <v/>
      </c>
      <c r="AT11" s="640" t="s">
        <v>2205</v>
      </c>
      <c r="AU11" s="524"/>
      <c r="AY11" s="163"/>
      <c r="AZ11" s="163"/>
      <c r="BA11" s="163"/>
      <c r="BB11" s="163"/>
      <c r="BC11" s="163"/>
      <c r="BD11" s="163"/>
      <c r="BE11" s="163"/>
      <c r="BF11" s="163"/>
      <c r="BG11" s="163"/>
      <c r="BH11" s="163"/>
    </row>
    <row r="12" spans="1:60" ht="59.25" customHeight="1">
      <c r="A12" s="1260"/>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0" t="s">
        <v>235</v>
      </c>
      <c r="AR12" s="530" t="s">
        <v>239</v>
      </c>
      <c r="AS12" s="531" t="s">
        <v>240</v>
      </c>
      <c r="AT12" s="1346" t="s">
        <v>2325</v>
      </c>
      <c r="AU12" s="660"/>
      <c r="AV12" s="506"/>
      <c r="BF12" s="1527" t="s">
        <v>2358</v>
      </c>
      <c r="BG12" s="1528"/>
      <c r="BH12" s="1529"/>
    </row>
    <row r="13" spans="1:60" ht="132.75" customHeight="1" thickBot="1">
      <c r="A13" s="1261"/>
      <c r="B13" s="1288"/>
      <c r="C13" s="1289"/>
      <c r="D13" s="1289"/>
      <c r="E13" s="1289"/>
      <c r="F13" s="1290"/>
      <c r="G13" s="1292"/>
      <c r="H13" s="532" t="s">
        <v>2327</v>
      </c>
      <c r="I13" s="532" t="s">
        <v>2328</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1" t="s">
        <v>2354</v>
      </c>
      <c r="AL13" s="662" t="s">
        <v>2191</v>
      </c>
      <c r="AM13" s="662" t="s">
        <v>2174</v>
      </c>
      <c r="AN13" s="663" t="s">
        <v>2192</v>
      </c>
      <c r="AO13" s="663" t="s">
        <v>2330</v>
      </c>
      <c r="AP13" s="662" t="s">
        <v>2331</v>
      </c>
      <c r="AQ13" s="664" t="s">
        <v>234</v>
      </c>
      <c r="AR13" s="539" t="s">
        <v>2342</v>
      </c>
      <c r="AS13" s="665" t="s">
        <v>2335</v>
      </c>
      <c r="AT13" s="1234"/>
      <c r="AU13" s="660"/>
      <c r="AV13" s="542" t="s">
        <v>2187</v>
      </c>
      <c r="AW13" s="644" t="s">
        <v>2214</v>
      </c>
      <c r="AX13" s="644" t="s">
        <v>2215</v>
      </c>
      <c r="AY13" s="542" t="s">
        <v>2181</v>
      </c>
      <c r="AZ13" s="542" t="s">
        <v>2195</v>
      </c>
      <c r="BA13" s="542" t="s">
        <v>2182</v>
      </c>
      <c r="BB13" s="542" t="s">
        <v>2183</v>
      </c>
      <c r="BC13" s="542" t="s">
        <v>2184</v>
      </c>
      <c r="BD13" s="545" t="s">
        <v>2185</v>
      </c>
      <c r="BE13" s="545" t="s">
        <v>2186</v>
      </c>
      <c r="BF13" s="1530"/>
      <c r="BG13" s="1531"/>
      <c r="BH13" s="1532"/>
    </row>
    <row r="14" spans="1:60"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6"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6" t="str">
        <f>IF(AV16="","",IF(V16&lt;V14,"！加算の要件上は問題ありませんが、令和６年度当初の新加算の加算率と比較して、移行後の加算率が下がる計画になっています。",""))</f>
        <v/>
      </c>
      <c r="AU14" s="667"/>
      <c r="AV14" s="1236"/>
      <c r="AW14" s="668" t="str">
        <f>IF('別紙様式2-2（４・５月分）'!O14="","",'別紙様式2-2（４・５月分）'!O14)</f>
        <v/>
      </c>
      <c r="AX14" s="1525" t="str">
        <f>IF(SUM('別紙様式2-2（４・５月分）'!P14:P16)=0,"",SUM('別紙様式2-2（４・５月分）'!P14:P16))</f>
        <v/>
      </c>
      <c r="AY14" s="1593" t="str">
        <f>IFERROR(VLOOKUP(K14,【参考】数式用!$AJ$2:$AK$24,2,FALSE),"")</f>
        <v/>
      </c>
      <c r="AZ14" s="583"/>
      <c r="BE14" s="428"/>
      <c r="BF14" s="1496" t="str">
        <f>G14</f>
        <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69"/>
      <c r="AV15" s="1496"/>
      <c r="AW15" s="1521" t="str">
        <f>IF('別紙様式2-2（４・５月分）'!O15="","",'別紙様式2-2（４・５月分）'!O15)</f>
        <v/>
      </c>
      <c r="AX15" s="1510"/>
      <c r="AY15" s="1592"/>
      <c r="AZ15" s="520"/>
      <c r="BE15" s="428"/>
      <c r="BF15" s="1496" t="str">
        <f>G14</f>
        <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69"/>
      <c r="AV16" s="1496" t="str">
        <f>IF(OR(AB14&lt;&gt;7,AD14&lt;&gt;3),"V列に色付け","")</f>
        <v/>
      </c>
      <c r="AW16" s="1521"/>
      <c r="AX16" s="1510"/>
      <c r="AY16" s="670"/>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49"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7"/>
      <c r="AV17" s="1496"/>
      <c r="AW17" s="651" t="str">
        <f>IF('別紙様式2-2（４・５月分）'!O16="","",'別紙様式2-2（４・５月分）'!O16)</f>
        <v/>
      </c>
      <c r="AX17" s="1510"/>
      <c r="AY17" s="672"/>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6"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6" t="str">
        <f t="shared" ref="AT18" si="0">IF(AV20="","",IF(V20&lt;V18,"！加算の要件上は問題ありませんが、令和６年度当初の新加算の加算率と比較して、移行後の加算率が下がる計画になっています。",""))</f>
        <v/>
      </c>
      <c r="AU18" s="673"/>
      <c r="AV18" s="1236"/>
      <c r="AW18" s="651" t="str">
        <f>IF('別紙様式2-2（４・５月分）'!O17="","",'別紙様式2-2（４・５月分）'!O17)</f>
        <v/>
      </c>
      <c r="AX18" s="1510" t="str">
        <f>IF(SUM('別紙様式2-2（４・５月分）'!P17:P19)=0,"",SUM('別紙様式2-2（４・５月分）'!P17:P19))</f>
        <v/>
      </c>
      <c r="AY18" s="1592" t="str">
        <f>IFERROR(VLOOKUP(K18,【参考】数式用!$AJ$2:$AK$24,2,FALSE),"")</f>
        <v/>
      </c>
      <c r="AZ18" s="583"/>
      <c r="BE18" s="428"/>
      <c r="BF18" s="1496" t="str">
        <f>G18</f>
        <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3"/>
      <c r="AV19" s="1496"/>
      <c r="AW19" s="1521" t="str">
        <f>IF('別紙様式2-2（４・５月分）'!O18="","",'別紙様式2-2（４・５月分）'!O18)</f>
        <v/>
      </c>
      <c r="AX19" s="1510"/>
      <c r="AY19" s="1592"/>
      <c r="AZ19" s="520"/>
      <c r="BE19" s="428"/>
      <c r="BF19" s="1496" t="str">
        <f>G18</f>
        <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1"/>
      <c r="AV20" s="1496" t="str">
        <f t="shared" ref="AV20" si="2">IF(OR(AB18&lt;&gt;7,AD18&lt;&gt;3),"V列に色付け","")</f>
        <v/>
      </c>
      <c r="AW20" s="1521"/>
      <c r="AX20" s="1510"/>
      <c r="AY20" s="670"/>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49"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496"/>
      <c r="AW21" s="651" t="str">
        <f>IF('別紙様式2-2（４・５月分）'!O19="","",'別紙様式2-2（４・５月分）'!O19)</f>
        <v/>
      </c>
      <c r="AX21" s="1510"/>
      <c r="AY21" s="672"/>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6"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6" t="str">
        <f t="shared" ref="AT22" si="4">IF(AV24="","",IF(V24&lt;V22,"！加算の要件上は問題ありませんが、令和６年度当初の新加算の加算率と比較して、移行後の加算率が下がる計画になっています。",""))</f>
        <v/>
      </c>
      <c r="AU22" s="673"/>
      <c r="AV22" s="1236"/>
      <c r="AW22" s="651" t="str">
        <f>IF('別紙様式2-2（４・５月分）'!O20="","",'別紙様式2-2（４・５月分）'!O20)</f>
        <v/>
      </c>
      <c r="AX22" s="1510" t="str">
        <f>IF(SUM('別紙様式2-2（４・５月分）'!P20:P22)=0,"",SUM('別紙様式2-2（４・５月分）'!P20:P22))</f>
        <v/>
      </c>
      <c r="AY22" s="1593" t="str">
        <f>IFERROR(VLOOKUP(K22,【参考】数式用!$AJ$2:$AK$24,2,FALSE),"")</f>
        <v/>
      </c>
      <c r="AZ22" s="583"/>
      <c r="BE22" s="428"/>
      <c r="BF22" s="1496" t="str">
        <f>G22</f>
        <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3"/>
      <c r="AV23" s="1496"/>
      <c r="AW23" s="1521" t="str">
        <f>IF('別紙様式2-2（４・５月分）'!O21="","",'別紙様式2-2（４・５月分）'!O21)</f>
        <v/>
      </c>
      <c r="AX23" s="1510"/>
      <c r="AY23" s="1592"/>
      <c r="AZ23" s="520"/>
      <c r="BE23" s="428"/>
      <c r="BF23" s="1496" t="str">
        <f>G22</f>
        <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1"/>
      <c r="AV24" s="1496" t="str">
        <f t="shared" ref="AV24" si="6">IF(OR(AB22&lt;&gt;7,AD22&lt;&gt;3),"V列に色付け","")</f>
        <v/>
      </c>
      <c r="AW24" s="1521"/>
      <c r="AX24" s="1510"/>
      <c r="AY24" s="670"/>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49"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496"/>
      <c r="AW25" s="651" t="str">
        <f>IF('別紙様式2-2（４・５月分）'!O22="","",'別紙様式2-2（４・５月分）'!O22)</f>
        <v/>
      </c>
      <c r="AX25" s="1510"/>
      <c r="AY25" s="672"/>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6"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6" t="str">
        <f t="shared" ref="AT26" si="8">IF(AV28="","",IF(V28&lt;V26,"！加算の要件上は問題ありませんが、令和６年度当初の新加算の加算率と比較して、移行後の加算率が下がる計画になっています。",""))</f>
        <v/>
      </c>
      <c r="AU26" s="673"/>
      <c r="AV26" s="1236"/>
      <c r="AW26" s="651" t="str">
        <f>IF('別紙様式2-2（４・５月分）'!O23="","",'別紙様式2-2（４・５月分）'!O23)</f>
        <v/>
      </c>
      <c r="AX26" s="1510" t="str">
        <f>IF(SUM('別紙様式2-2（４・５月分）'!P23:P25)=0,"",SUM('別紙様式2-2（４・５月分）'!P23:P25))</f>
        <v/>
      </c>
      <c r="AY26" s="1592" t="str">
        <f>IFERROR(VLOOKUP(K26,【参考】数式用!$AJ$2:$AK$24,2,FALSE),"")</f>
        <v/>
      </c>
      <c r="AZ26" s="583"/>
      <c r="BE26" s="428"/>
      <c r="BF26" s="1496" t="str">
        <f>G26</f>
        <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3"/>
      <c r="AV27" s="1496"/>
      <c r="AW27" s="1521" t="str">
        <f>IF('別紙様式2-2（４・５月分）'!O24="","",'別紙様式2-2（４・５月分）'!O24)</f>
        <v/>
      </c>
      <c r="AX27" s="1510"/>
      <c r="AY27" s="1592"/>
      <c r="AZ27" s="520"/>
      <c r="BE27" s="428"/>
      <c r="BF27" s="1496" t="str">
        <f>G26</f>
        <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1"/>
      <c r="AV28" s="1496" t="str">
        <f t="shared" ref="AV28" si="10">IF(OR(AB26&lt;&gt;7,AD26&lt;&gt;3),"V列に色付け","")</f>
        <v/>
      </c>
      <c r="AW28" s="1521"/>
      <c r="AX28" s="1510"/>
      <c r="AY28" s="670"/>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49"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496"/>
      <c r="AW29" s="651" t="str">
        <f>IF('別紙様式2-2（４・５月分）'!O25="","",'別紙様式2-2（４・５月分）'!O25)</f>
        <v/>
      </c>
      <c r="AX29" s="1510"/>
      <c r="AY29" s="672"/>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6"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6" t="str">
        <f t="shared" ref="AT30" si="12">IF(AV32="","",IF(V32&lt;V30,"！加算の要件上は問題ありませんが、令和６年度当初の新加算の加算率と比較して、移行後の加算率が下がる計画になっています。",""))</f>
        <v/>
      </c>
      <c r="AU30" s="673"/>
      <c r="AV30" s="1236"/>
      <c r="AW30" s="651" t="str">
        <f>IF('別紙様式2-2（４・５月分）'!O26="","",'別紙様式2-2（４・５月分）'!O26)</f>
        <v/>
      </c>
      <c r="AX30" s="1510" t="str">
        <f>IF(SUM('別紙様式2-2（４・５月分）'!P26:P28)=0,"",SUM('別紙様式2-2（４・５月分）'!P26:P28))</f>
        <v/>
      </c>
      <c r="AY30" s="1593" t="str">
        <f>IFERROR(VLOOKUP(K30,【参考】数式用!$AJ$2:$AK$24,2,FALSE),"")</f>
        <v/>
      </c>
      <c r="AZ30" s="583"/>
      <c r="BE30" s="428"/>
      <c r="BF30" s="1496" t="str">
        <f>G30</f>
        <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3"/>
      <c r="AV31" s="1496"/>
      <c r="AW31" s="1521" t="str">
        <f>IF('別紙様式2-2（４・５月分）'!O27="","",'別紙様式2-2（４・５月分）'!O27)</f>
        <v/>
      </c>
      <c r="AX31" s="1510"/>
      <c r="AY31" s="1592"/>
      <c r="AZ31" s="520"/>
      <c r="BE31" s="428"/>
      <c r="BF31" s="1496" t="str">
        <f>G30</f>
        <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1"/>
      <c r="AV32" s="1496" t="str">
        <f t="shared" ref="AV32" si="15">IF(OR(AB30&lt;&gt;7,AD30&lt;&gt;3),"V列に色付け","")</f>
        <v/>
      </c>
      <c r="AW32" s="1521"/>
      <c r="AX32" s="1510"/>
      <c r="AY32" s="670"/>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49"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496"/>
      <c r="AW33" s="651" t="str">
        <f>IF('別紙様式2-2（４・５月分）'!O28="","",'別紙様式2-2（４・５月分）'!O28)</f>
        <v/>
      </c>
      <c r="AX33" s="1510"/>
      <c r="AY33" s="672"/>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6"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6" t="str">
        <f t="shared" ref="AT34" si="17">IF(AV36="","",IF(V36&lt;V34,"！加算の要件上は問題ありませんが、令和６年度当初の新加算の加算率と比較して、移行後の加算率が下がる計画になっています。",""))</f>
        <v/>
      </c>
      <c r="AU34" s="673"/>
      <c r="AV34" s="1236"/>
      <c r="AW34" s="651" t="str">
        <f>IF('別紙様式2-2（４・５月分）'!O29="","",'別紙様式2-2（４・５月分）'!O29)</f>
        <v/>
      </c>
      <c r="AX34" s="1510" t="str">
        <f>IF(SUM('別紙様式2-2（４・５月分）'!P29:P31)=0,"",SUM('別紙様式2-2（４・５月分）'!P29:P31))</f>
        <v/>
      </c>
      <c r="AY34" s="1592" t="str">
        <f>IFERROR(VLOOKUP(K34,【参考】数式用!$AJ$2:$AK$24,2,FALSE),"")</f>
        <v/>
      </c>
      <c r="AZ34" s="583"/>
      <c r="BE34" s="428"/>
      <c r="BF34" s="1496" t="str">
        <f>G34</f>
        <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3"/>
      <c r="AV35" s="1496"/>
      <c r="AW35" s="1521" t="str">
        <f>IF('別紙様式2-2（４・５月分）'!O30="","",'別紙様式2-2（４・５月分）'!O30)</f>
        <v/>
      </c>
      <c r="AX35" s="1510"/>
      <c r="AY35" s="1592"/>
      <c r="AZ35" s="520"/>
      <c r="BE35" s="428"/>
      <c r="BF35" s="1496" t="str">
        <f>G34</f>
        <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1"/>
      <c r="AV36" s="1496" t="str">
        <f t="shared" ref="AV36" si="20">IF(OR(AB34&lt;&gt;7,AD34&lt;&gt;3),"V列に色付け","")</f>
        <v/>
      </c>
      <c r="AW36" s="1521"/>
      <c r="AX36" s="1510"/>
      <c r="AY36" s="670"/>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49"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496"/>
      <c r="AW37" s="651" t="str">
        <f>IF('別紙様式2-2（４・５月分）'!O31="","",'別紙様式2-2（４・５月分）'!O31)</f>
        <v/>
      </c>
      <c r="AX37" s="1510"/>
      <c r="AY37" s="672"/>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6"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6" t="str">
        <f t="shared" ref="AT38" si="22">IF(AV40="","",IF(V40&lt;V38,"！加算の要件上は問題ありませんが、令和６年度当初の新加算の加算率と比較して、移行後の加算率が下がる計画になっています。",""))</f>
        <v/>
      </c>
      <c r="AU38" s="673"/>
      <c r="AV38" s="1236"/>
      <c r="AW38" s="651" t="str">
        <f>IF('別紙様式2-2（４・５月分）'!O32="","",'別紙様式2-2（４・５月分）'!O32)</f>
        <v/>
      </c>
      <c r="AX38" s="1510" t="str">
        <f>IF(SUM('別紙様式2-2（４・５月分）'!P32:P34)=0,"",SUM('別紙様式2-2（４・５月分）'!P32:P34))</f>
        <v/>
      </c>
      <c r="AY38" s="1593" t="str">
        <f>IFERROR(VLOOKUP(K38,【参考】数式用!$AJ$2:$AK$24,2,FALSE),"")</f>
        <v/>
      </c>
      <c r="AZ38" s="583"/>
      <c r="BE38" s="428"/>
      <c r="BF38" s="1496" t="str">
        <f>G38</f>
        <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3"/>
      <c r="AV39" s="1496"/>
      <c r="AW39" s="1521" t="str">
        <f>IF('別紙様式2-2（４・５月分）'!O33="","",'別紙様式2-2（４・５月分）'!O33)</f>
        <v/>
      </c>
      <c r="AX39" s="1510"/>
      <c r="AY39" s="1592"/>
      <c r="AZ39" s="520"/>
      <c r="BE39" s="428"/>
      <c r="BF39" s="1496" t="str">
        <f>G38</f>
        <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1"/>
      <c r="AV40" s="1496" t="str">
        <f t="shared" ref="AV40" si="25">IF(OR(AB38&lt;&gt;7,AD38&lt;&gt;3),"V列に色付け","")</f>
        <v/>
      </c>
      <c r="AW40" s="1521"/>
      <c r="AX40" s="1510"/>
      <c r="AY40" s="670"/>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49"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496"/>
      <c r="AW41" s="651" t="str">
        <f>IF('別紙様式2-2（４・５月分）'!O34="","",'別紙様式2-2（４・５月分）'!O34)</f>
        <v/>
      </c>
      <c r="AX41" s="1510"/>
      <c r="AY41" s="672"/>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6"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6" t="str">
        <f t="shared" ref="AT42" si="27">IF(AV44="","",IF(V44&lt;V42,"！加算の要件上は問題ありませんが、令和６年度当初の新加算の加算率と比較して、移行後の加算率が下がる計画になっています。",""))</f>
        <v/>
      </c>
      <c r="AU42" s="673"/>
      <c r="AV42" s="1236"/>
      <c r="AW42" s="651" t="str">
        <f>IF('別紙様式2-2（４・５月分）'!O35="","",'別紙様式2-2（４・５月分）'!O35)</f>
        <v/>
      </c>
      <c r="AX42" s="1510" t="str">
        <f>IF(SUM('別紙様式2-2（４・５月分）'!P35:P37)=0,"",SUM('別紙様式2-2（４・５月分）'!P35:P37))</f>
        <v/>
      </c>
      <c r="AY42" s="1592" t="str">
        <f>IFERROR(VLOOKUP(K42,【参考】数式用!$AJ$2:$AK$24,2,FALSE),"")</f>
        <v/>
      </c>
      <c r="AZ42" s="583"/>
      <c r="BE42" s="428"/>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3"/>
      <c r="AV43" s="1496"/>
      <c r="AW43" s="1521" t="str">
        <f>IF('別紙様式2-2（４・５月分）'!O36="","",'別紙様式2-2（４・５月分）'!O36)</f>
        <v/>
      </c>
      <c r="AX43" s="1510"/>
      <c r="AY43" s="1592"/>
      <c r="AZ43" s="520"/>
      <c r="BE43" s="428"/>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1"/>
      <c r="AV44" s="1496" t="str">
        <f t="shared" ref="AV44" si="30">IF(OR(AB42&lt;&gt;7,AD42&lt;&gt;3),"V列に色付け","")</f>
        <v/>
      </c>
      <c r="AW44" s="1521"/>
      <c r="AX44" s="1510"/>
      <c r="AY44" s="670"/>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49"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496"/>
      <c r="AW45" s="651" t="str">
        <f>IF('別紙様式2-2（４・５月分）'!O37="","",'別紙様式2-2（４・５月分）'!O37)</f>
        <v/>
      </c>
      <c r="AX45" s="1510"/>
      <c r="AY45" s="672"/>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6"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6" t="str">
        <f t="shared" ref="AT46" si="32">IF(AV48="","",IF(V48&lt;V46,"！加算の要件上は問題ありませんが、令和６年度当初の新加算の加算率と比較して、移行後の加算率が下がる計画になっています。",""))</f>
        <v/>
      </c>
      <c r="AU46" s="673"/>
      <c r="AV46" s="1236"/>
      <c r="AW46" s="651" t="str">
        <f>IF('別紙様式2-2（４・５月分）'!O38="","",'別紙様式2-2（４・５月分）'!O38)</f>
        <v/>
      </c>
      <c r="AX46" s="1510" t="str">
        <f>IF(SUM('別紙様式2-2（４・５月分）'!P38:P40)=0,"",SUM('別紙様式2-2（４・５月分）'!P38:P40))</f>
        <v/>
      </c>
      <c r="AY46" s="1593" t="str">
        <f>IFERROR(VLOOKUP(K46,【参考】数式用!$AJ$2:$AK$24,2,FALSE),"")</f>
        <v/>
      </c>
      <c r="AZ46" s="583"/>
      <c r="BE46" s="428"/>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3"/>
      <c r="AV47" s="1496"/>
      <c r="AW47" s="1521" t="str">
        <f>IF('別紙様式2-2（４・５月分）'!O39="","",'別紙様式2-2（４・５月分）'!O39)</f>
        <v/>
      </c>
      <c r="AX47" s="1510"/>
      <c r="AY47" s="1592"/>
      <c r="AZ47" s="520"/>
      <c r="BE47" s="428"/>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1"/>
      <c r="AV48" s="1496" t="str">
        <f t="shared" ref="AV48" si="35">IF(OR(AB46&lt;&gt;7,AD46&lt;&gt;3),"V列に色付け","")</f>
        <v/>
      </c>
      <c r="AW48" s="1521"/>
      <c r="AX48" s="1510"/>
      <c r="AY48" s="670"/>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49"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496"/>
      <c r="AW49" s="651" t="str">
        <f>IF('別紙様式2-2（４・５月分）'!O40="","",'別紙様式2-2（４・５月分）'!O40)</f>
        <v/>
      </c>
      <c r="AX49" s="1510"/>
      <c r="AY49" s="672"/>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6"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6" t="str">
        <f t="shared" ref="AT50" si="37">IF(AV52="","",IF(V52&lt;V50,"！加算の要件上は問題ありませんが、令和６年度当初の新加算の加算率と比較して、移行後の加算率が下がる計画になっています。",""))</f>
        <v/>
      </c>
      <c r="AU50" s="673"/>
      <c r="AV50" s="1236"/>
      <c r="AW50" s="651" t="str">
        <f>IF('別紙様式2-2（４・５月分）'!O41="","",'別紙様式2-2（４・５月分）'!O41)</f>
        <v/>
      </c>
      <c r="AX50" s="1510" t="str">
        <f>IF(SUM('別紙様式2-2（４・５月分）'!P41:P43)=0,"",SUM('別紙様式2-2（４・５月分）'!P41:P43))</f>
        <v/>
      </c>
      <c r="AY50" s="1592" t="str">
        <f>IFERROR(VLOOKUP(K50,【参考】数式用!$AJ$2:$AK$24,2,FALSE),"")</f>
        <v/>
      </c>
      <c r="AZ50" s="583"/>
      <c r="BE50" s="428"/>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3"/>
      <c r="AV51" s="1496"/>
      <c r="AW51" s="1521" t="str">
        <f>IF('別紙様式2-2（４・５月分）'!O42="","",'別紙様式2-2（４・５月分）'!O42)</f>
        <v/>
      </c>
      <c r="AX51" s="1510"/>
      <c r="AY51" s="1592"/>
      <c r="AZ51" s="520"/>
      <c r="BE51" s="428"/>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1"/>
      <c r="AV52" s="1496" t="str">
        <f t="shared" ref="AV52" si="40">IF(OR(AB50&lt;&gt;7,AD50&lt;&gt;3),"V列に色付け","")</f>
        <v/>
      </c>
      <c r="AW52" s="1521"/>
      <c r="AX52" s="1510"/>
      <c r="AY52" s="670"/>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49"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496"/>
      <c r="AW53" s="651" t="str">
        <f>IF('別紙様式2-2（４・５月分）'!O43="","",'別紙様式2-2（４・５月分）'!O43)</f>
        <v/>
      </c>
      <c r="AX53" s="1510"/>
      <c r="AY53" s="672"/>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6"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6" t="str">
        <f t="shared" ref="AT54" si="42">IF(AV56="","",IF(V56&lt;V54,"！加算の要件上は問題ありませんが、令和６年度当初の新加算の加算率と比較して、移行後の加算率が下がる計画になっています。",""))</f>
        <v/>
      </c>
      <c r="AU54" s="673"/>
      <c r="AV54" s="1236"/>
      <c r="AW54" s="651" t="str">
        <f>IF('別紙様式2-2（４・５月分）'!O44="","",'別紙様式2-2（４・５月分）'!O44)</f>
        <v/>
      </c>
      <c r="AX54" s="1510" t="str">
        <f>IF(SUM('別紙様式2-2（４・５月分）'!P44:P46)=0,"",SUM('別紙様式2-2（４・５月分）'!P44:P46))</f>
        <v/>
      </c>
      <c r="AY54" s="1593" t="str">
        <f>IFERROR(VLOOKUP(K54,【参考】数式用!$AJ$2:$AK$24,2,FALSE),"")</f>
        <v/>
      </c>
      <c r="AZ54" s="583"/>
      <c r="BE54" s="428"/>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3"/>
      <c r="AV55" s="1496"/>
      <c r="AW55" s="1521" t="str">
        <f>IF('別紙様式2-2（４・５月分）'!O45="","",'別紙様式2-2（４・５月分）'!O45)</f>
        <v/>
      </c>
      <c r="AX55" s="1510"/>
      <c r="AY55" s="1592"/>
      <c r="AZ55" s="520"/>
      <c r="BE55" s="428"/>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1"/>
      <c r="AV56" s="1496" t="str">
        <f t="shared" ref="AV56" si="45">IF(OR(AB54&lt;&gt;7,AD54&lt;&gt;3),"V列に色付け","")</f>
        <v/>
      </c>
      <c r="AW56" s="1521"/>
      <c r="AX56" s="1510"/>
      <c r="AY56" s="670"/>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49"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496"/>
      <c r="AW57" s="651" t="str">
        <f>IF('別紙様式2-2（４・５月分）'!O46="","",'別紙様式2-2（４・５月分）'!O46)</f>
        <v/>
      </c>
      <c r="AX57" s="1510"/>
      <c r="AY57" s="672"/>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6"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6" t="str">
        <f t="shared" ref="AT58" si="47">IF(AV60="","",IF(V60&lt;V58,"！加算の要件上は問題ありませんが、令和６年度当初の新加算の加算率と比較して、移行後の加算率が下がる計画になっています。",""))</f>
        <v/>
      </c>
      <c r="AU58" s="673"/>
      <c r="AV58" s="1236"/>
      <c r="AW58" s="651" t="str">
        <f>IF('別紙様式2-2（４・５月分）'!O47="","",'別紙様式2-2（４・５月分）'!O47)</f>
        <v/>
      </c>
      <c r="AX58" s="1510" t="str">
        <f>IF(SUM('別紙様式2-2（４・５月分）'!P47:P49)=0,"",SUM('別紙様式2-2（４・５月分）'!P47:P49))</f>
        <v/>
      </c>
      <c r="AY58" s="1592" t="str">
        <f>IFERROR(VLOOKUP(K58,【参考】数式用!$AJ$2:$AK$24,2,FALSE),"")</f>
        <v/>
      </c>
      <c r="AZ58" s="583"/>
      <c r="BE58" s="428"/>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3"/>
      <c r="AV59" s="1496"/>
      <c r="AW59" s="1521" t="str">
        <f>IF('別紙様式2-2（４・５月分）'!O48="","",'別紙様式2-2（４・５月分）'!O48)</f>
        <v/>
      </c>
      <c r="AX59" s="1510"/>
      <c r="AY59" s="1592"/>
      <c r="AZ59" s="520"/>
      <c r="BE59" s="428"/>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1"/>
      <c r="AV60" s="1496" t="str">
        <f t="shared" ref="AV60" si="50">IF(OR(AB58&lt;&gt;7,AD58&lt;&gt;3),"V列に色付け","")</f>
        <v/>
      </c>
      <c r="AW60" s="1521"/>
      <c r="AX60" s="1510"/>
      <c r="AY60" s="670"/>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49"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496"/>
      <c r="AW61" s="651" t="str">
        <f>IF('別紙様式2-2（４・５月分）'!O49="","",'別紙様式2-2（４・５月分）'!O49)</f>
        <v/>
      </c>
      <c r="AX61" s="1510"/>
      <c r="AY61" s="672"/>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6"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6" t="str">
        <f t="shared" ref="AT62" si="52">IF(AV64="","",IF(V64&lt;V62,"！加算の要件上は問題ありませんが、令和６年度当初の新加算の加算率と比較して、移行後の加算率が下がる計画になっています。",""))</f>
        <v/>
      </c>
      <c r="AU62" s="673"/>
      <c r="AV62" s="1236"/>
      <c r="AW62" s="651" t="str">
        <f>IF('別紙様式2-2（４・５月分）'!O50="","",'別紙様式2-2（４・５月分）'!O50)</f>
        <v/>
      </c>
      <c r="AX62" s="1510" t="str">
        <f>IF(SUM('別紙様式2-2（４・５月分）'!P50:P52)=0,"",SUM('別紙様式2-2（４・５月分）'!P50:P52))</f>
        <v/>
      </c>
      <c r="AY62" s="1593" t="str">
        <f>IFERROR(VLOOKUP(K62,【参考】数式用!$AJ$2:$AK$24,2,FALSE),"")</f>
        <v/>
      </c>
      <c r="AZ62" s="583"/>
      <c r="BE62" s="428"/>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3"/>
      <c r="AV63" s="1496"/>
      <c r="AW63" s="1521" t="str">
        <f>IF('別紙様式2-2（４・５月分）'!O51="","",'別紙様式2-2（４・５月分）'!O51)</f>
        <v/>
      </c>
      <c r="AX63" s="1510"/>
      <c r="AY63" s="1592"/>
      <c r="AZ63" s="520"/>
      <c r="BE63" s="428"/>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1"/>
      <c r="AV64" s="1496" t="str">
        <f t="shared" ref="AV64" si="55">IF(OR(AB62&lt;&gt;7,AD62&lt;&gt;3),"V列に色付け","")</f>
        <v/>
      </c>
      <c r="AW64" s="1521"/>
      <c r="AX64" s="1510"/>
      <c r="AY64" s="670"/>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49"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496"/>
      <c r="AW65" s="651" t="str">
        <f>IF('別紙様式2-2（４・５月分）'!O52="","",'別紙様式2-2（４・５月分）'!O52)</f>
        <v/>
      </c>
      <c r="AX65" s="1510"/>
      <c r="AY65" s="672"/>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6"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6" t="str">
        <f t="shared" ref="AT66" si="57">IF(AV68="","",IF(V68&lt;V66,"！加算の要件上は問題ありませんが、令和６年度当初の新加算の加算率と比較して、移行後の加算率が下がる計画になっています。",""))</f>
        <v/>
      </c>
      <c r="AU66" s="673"/>
      <c r="AV66" s="1236"/>
      <c r="AW66" s="651" t="str">
        <f>IF('別紙様式2-2（４・５月分）'!O53="","",'別紙様式2-2（４・５月分）'!O53)</f>
        <v/>
      </c>
      <c r="AX66" s="1510" t="str">
        <f>IF(SUM('別紙様式2-2（４・５月分）'!P53:P55)=0,"",SUM('別紙様式2-2（４・５月分）'!P53:P55))</f>
        <v/>
      </c>
      <c r="AY66" s="1592" t="str">
        <f>IFERROR(VLOOKUP(K66,【参考】数式用!$AJ$2:$AK$24,2,FALSE),"")</f>
        <v/>
      </c>
      <c r="AZ66" s="583"/>
      <c r="BE66" s="428"/>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3"/>
      <c r="AV67" s="1496"/>
      <c r="AW67" s="1521" t="str">
        <f>IF('別紙様式2-2（４・５月分）'!O54="","",'別紙様式2-2（４・５月分）'!O54)</f>
        <v/>
      </c>
      <c r="AX67" s="1510"/>
      <c r="AY67" s="1592"/>
      <c r="AZ67" s="520"/>
      <c r="BE67" s="428"/>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1"/>
      <c r="AV68" s="1496" t="str">
        <f t="shared" ref="AV68" si="60">IF(OR(AB66&lt;&gt;7,AD66&lt;&gt;3),"V列に色付け","")</f>
        <v/>
      </c>
      <c r="AW68" s="1521"/>
      <c r="AX68" s="1510"/>
      <c r="AY68" s="670"/>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49"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496"/>
      <c r="AW69" s="651" t="str">
        <f>IF('別紙様式2-2（４・５月分）'!O55="","",'別紙様式2-2（４・５月分）'!O55)</f>
        <v/>
      </c>
      <c r="AX69" s="1510"/>
      <c r="AY69" s="672"/>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6"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6" t="str">
        <f t="shared" ref="AT70" si="62">IF(AV72="","",IF(V72&lt;V70,"！加算の要件上は問題ありませんが、令和６年度当初の新加算の加算率と比較して、移行後の加算率が下がる計画になっています。",""))</f>
        <v/>
      </c>
      <c r="AU70" s="673"/>
      <c r="AV70" s="1236"/>
      <c r="AW70" s="651" t="str">
        <f>IF('別紙様式2-2（４・５月分）'!O56="","",'別紙様式2-2（４・５月分）'!O56)</f>
        <v/>
      </c>
      <c r="AX70" s="1510" t="str">
        <f>IF(SUM('別紙様式2-2（４・５月分）'!P56:P58)=0,"",SUM('別紙様式2-2（４・５月分）'!P56:P58))</f>
        <v/>
      </c>
      <c r="AY70" s="1593" t="str">
        <f>IFERROR(VLOOKUP(K70,【参考】数式用!$AJ$2:$AK$24,2,FALSE),"")</f>
        <v/>
      </c>
      <c r="AZ70" s="583"/>
      <c r="BE70" s="428"/>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3"/>
      <c r="AV71" s="1496"/>
      <c r="AW71" s="1521" t="str">
        <f>IF('別紙様式2-2（４・５月分）'!O57="","",'別紙様式2-2（４・５月分）'!O57)</f>
        <v/>
      </c>
      <c r="AX71" s="1510"/>
      <c r="AY71" s="1592"/>
      <c r="AZ71" s="520"/>
      <c r="BE71" s="428"/>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1"/>
      <c r="AV72" s="1496" t="str">
        <f t="shared" ref="AV72" si="65">IF(OR(AB70&lt;&gt;7,AD70&lt;&gt;3),"V列に色付け","")</f>
        <v/>
      </c>
      <c r="AW72" s="1521"/>
      <c r="AX72" s="1510"/>
      <c r="AY72" s="670"/>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49"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496"/>
      <c r="AW73" s="651" t="str">
        <f>IF('別紙様式2-2（４・５月分）'!O58="","",'別紙様式2-2（４・５月分）'!O58)</f>
        <v/>
      </c>
      <c r="AX73" s="1510"/>
      <c r="AY73" s="672"/>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6"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6" t="str">
        <f t="shared" ref="AT74" si="67">IF(AV76="","",IF(V76&lt;V74,"！加算の要件上は問題ありませんが、令和６年度当初の新加算の加算率と比較して、移行後の加算率が下がる計画になっています。",""))</f>
        <v/>
      </c>
      <c r="AU74" s="673"/>
      <c r="AV74" s="1236"/>
      <c r="AW74" s="651" t="str">
        <f>IF('別紙様式2-2（４・５月分）'!O59="","",'別紙様式2-2（４・５月分）'!O59)</f>
        <v/>
      </c>
      <c r="AX74" s="1510" t="str">
        <f>IF(SUM('別紙様式2-2（４・５月分）'!P59:P61)=0,"",SUM('別紙様式2-2（４・５月分）'!P59:P61))</f>
        <v/>
      </c>
      <c r="AY74" s="1592" t="str">
        <f>IFERROR(VLOOKUP(K74,【参考】数式用!$AJ$2:$AK$24,2,FALSE),"")</f>
        <v/>
      </c>
      <c r="AZ74" s="583"/>
      <c r="BE74" s="428"/>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3"/>
      <c r="AV75" s="1496"/>
      <c r="AW75" s="1521" t="str">
        <f>IF('別紙様式2-2（４・５月分）'!O60="","",'別紙様式2-2（４・５月分）'!O60)</f>
        <v/>
      </c>
      <c r="AX75" s="1510"/>
      <c r="AY75" s="1592"/>
      <c r="AZ75" s="520"/>
      <c r="BE75" s="428"/>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1"/>
      <c r="AV76" s="1496" t="str">
        <f t="shared" ref="AV76" si="70">IF(OR(AB74&lt;&gt;7,AD74&lt;&gt;3),"V列に色付け","")</f>
        <v/>
      </c>
      <c r="AW76" s="1521"/>
      <c r="AX76" s="1510"/>
      <c r="AY76" s="670"/>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49"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496"/>
      <c r="AW77" s="651" t="str">
        <f>IF('別紙様式2-2（４・５月分）'!O61="","",'別紙様式2-2（４・５月分）'!O61)</f>
        <v/>
      </c>
      <c r="AX77" s="1510"/>
      <c r="AY77" s="672"/>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6"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6" t="str">
        <f t="shared" ref="AT78" si="72">IF(AV80="","",IF(V80&lt;V78,"！加算の要件上は問題ありませんが、令和６年度当初の新加算の加算率と比較して、移行後の加算率が下がる計画になっています。",""))</f>
        <v/>
      </c>
      <c r="AU78" s="673"/>
      <c r="AV78" s="1236"/>
      <c r="AW78" s="651" t="str">
        <f>IF('別紙様式2-2（４・５月分）'!O62="","",'別紙様式2-2（４・５月分）'!O62)</f>
        <v/>
      </c>
      <c r="AX78" s="1510" t="str">
        <f>IF(SUM('別紙様式2-2（４・５月分）'!P62:P64)=0,"",SUM('別紙様式2-2（４・５月分）'!P62:P64))</f>
        <v/>
      </c>
      <c r="AY78" s="1593" t="str">
        <f>IFERROR(VLOOKUP(K78,【参考】数式用!$AJ$2:$AK$24,2,FALSE),"")</f>
        <v/>
      </c>
      <c r="AZ78" s="583"/>
      <c r="BE78" s="428"/>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3"/>
      <c r="AV79" s="1496"/>
      <c r="AW79" s="1521" t="str">
        <f>IF('別紙様式2-2（４・５月分）'!O63="","",'別紙様式2-2（４・５月分）'!O63)</f>
        <v/>
      </c>
      <c r="AX79" s="1510"/>
      <c r="AY79" s="1592"/>
      <c r="AZ79" s="520"/>
      <c r="BE79" s="428"/>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1"/>
      <c r="AV80" s="1496" t="str">
        <f t="shared" ref="AV80" si="75">IF(OR(AB78&lt;&gt;7,AD78&lt;&gt;3),"V列に色付け","")</f>
        <v/>
      </c>
      <c r="AW80" s="1521"/>
      <c r="AX80" s="1510"/>
      <c r="AY80" s="670"/>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49"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496"/>
      <c r="AW81" s="651" t="str">
        <f>IF('別紙様式2-2（４・５月分）'!O64="","",'別紙様式2-2（４・５月分）'!O64)</f>
        <v/>
      </c>
      <c r="AX81" s="1510"/>
      <c r="AY81" s="672"/>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6"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6" t="str">
        <f t="shared" ref="AT82" si="77">IF(AV84="","",IF(V84&lt;V82,"！加算の要件上は問題ありませんが、令和６年度当初の新加算の加算率と比較して、移行後の加算率が下がる計画になっています。",""))</f>
        <v/>
      </c>
      <c r="AU82" s="673"/>
      <c r="AV82" s="1236"/>
      <c r="AW82" s="651" t="str">
        <f>IF('別紙様式2-2（４・５月分）'!O65="","",'別紙様式2-2（４・５月分）'!O65)</f>
        <v/>
      </c>
      <c r="AX82" s="1510" t="str">
        <f>IF(SUM('別紙様式2-2（４・５月分）'!P65:P67)=0,"",SUM('別紙様式2-2（４・５月分）'!P65:P67))</f>
        <v/>
      </c>
      <c r="AY82" s="1592" t="str">
        <f>IFERROR(VLOOKUP(K82,【参考】数式用!$AJ$2:$AK$24,2,FALSE),"")</f>
        <v/>
      </c>
      <c r="AZ82" s="583"/>
      <c r="BE82" s="428"/>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3"/>
      <c r="AV83" s="1496"/>
      <c r="AW83" s="1521" t="str">
        <f>IF('別紙様式2-2（４・５月分）'!O66="","",'別紙様式2-2（４・５月分）'!O66)</f>
        <v/>
      </c>
      <c r="AX83" s="1510"/>
      <c r="AY83" s="1592"/>
      <c r="AZ83" s="520"/>
      <c r="BE83" s="428"/>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1"/>
      <c r="AV84" s="1496" t="str">
        <f t="shared" ref="AV84" si="80">IF(OR(AB82&lt;&gt;7,AD82&lt;&gt;3),"V列に色付け","")</f>
        <v/>
      </c>
      <c r="AW84" s="1521"/>
      <c r="AX84" s="1510"/>
      <c r="AY84" s="670"/>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49"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496"/>
      <c r="AW85" s="651" t="str">
        <f>IF('別紙様式2-2（４・５月分）'!O67="","",'別紙様式2-2（４・５月分）'!O67)</f>
        <v/>
      </c>
      <c r="AX85" s="1510"/>
      <c r="AY85" s="672"/>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6"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6" t="str">
        <f t="shared" ref="AT86" si="82">IF(AV88="","",IF(V88&lt;V86,"！加算の要件上は問題ありませんが、令和６年度当初の新加算の加算率と比較して、移行後の加算率が下がる計画になっています。",""))</f>
        <v/>
      </c>
      <c r="AU86" s="673"/>
      <c r="AV86" s="1236"/>
      <c r="AW86" s="651" t="str">
        <f>IF('別紙様式2-2（４・５月分）'!O68="","",'別紙様式2-2（４・５月分）'!O68)</f>
        <v/>
      </c>
      <c r="AX86" s="1510" t="str">
        <f>IF(SUM('別紙様式2-2（４・５月分）'!P68:P70)=0,"",SUM('別紙様式2-2（４・５月分）'!P68:P70))</f>
        <v/>
      </c>
      <c r="AY86" s="1593" t="str">
        <f>IFERROR(VLOOKUP(K86,【参考】数式用!$AJ$2:$AK$24,2,FALSE),"")</f>
        <v/>
      </c>
      <c r="AZ86" s="583"/>
      <c r="BE86" s="428"/>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3"/>
      <c r="AV87" s="1496"/>
      <c r="AW87" s="1521" t="str">
        <f>IF('別紙様式2-2（４・５月分）'!O69="","",'別紙様式2-2（４・５月分）'!O69)</f>
        <v/>
      </c>
      <c r="AX87" s="1510"/>
      <c r="AY87" s="1592"/>
      <c r="AZ87" s="520"/>
      <c r="BE87" s="428"/>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1"/>
      <c r="AV88" s="1496" t="str">
        <f t="shared" ref="AV88" si="85">IF(OR(AB86&lt;&gt;7,AD86&lt;&gt;3),"V列に色付け","")</f>
        <v/>
      </c>
      <c r="AW88" s="1521"/>
      <c r="AX88" s="1510"/>
      <c r="AY88" s="670"/>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49"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496"/>
      <c r="AW89" s="651" t="str">
        <f>IF('別紙様式2-2（４・５月分）'!O70="","",'別紙様式2-2（４・５月分）'!O70)</f>
        <v/>
      </c>
      <c r="AX89" s="1510"/>
      <c r="AY89" s="672"/>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6"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6" t="str">
        <f t="shared" ref="AT90" si="87">IF(AV92="","",IF(V92&lt;V90,"！加算の要件上は問題ありませんが、令和６年度当初の新加算の加算率と比較して、移行後の加算率が下がる計画になっています。",""))</f>
        <v/>
      </c>
      <c r="AU90" s="673"/>
      <c r="AV90" s="1236"/>
      <c r="AW90" s="651" t="str">
        <f>IF('別紙様式2-2（４・５月分）'!O71="","",'別紙様式2-2（４・５月分）'!O71)</f>
        <v/>
      </c>
      <c r="AX90" s="1510" t="str">
        <f>IF(SUM('別紙様式2-2（４・５月分）'!P71:P73)=0,"",SUM('別紙様式2-2（４・５月分）'!P71:P73))</f>
        <v/>
      </c>
      <c r="AY90" s="1592" t="str">
        <f>IFERROR(VLOOKUP(K90,【参考】数式用!$AJ$2:$AK$24,2,FALSE),"")</f>
        <v/>
      </c>
      <c r="AZ90" s="583"/>
      <c r="BE90" s="428"/>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3"/>
      <c r="AV91" s="1496"/>
      <c r="AW91" s="1521" t="str">
        <f>IF('別紙様式2-2（４・５月分）'!O72="","",'別紙様式2-2（４・５月分）'!O72)</f>
        <v/>
      </c>
      <c r="AX91" s="1510"/>
      <c r="AY91" s="1592"/>
      <c r="AZ91" s="520"/>
      <c r="BE91" s="428"/>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1"/>
      <c r="AV92" s="1496" t="str">
        <f t="shared" ref="AV92" si="90">IF(OR(AB90&lt;&gt;7,AD90&lt;&gt;3),"V列に色付け","")</f>
        <v/>
      </c>
      <c r="AW92" s="1521"/>
      <c r="AX92" s="1510"/>
      <c r="AY92" s="670"/>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49"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496"/>
      <c r="AW93" s="651" t="str">
        <f>IF('別紙様式2-2（４・５月分）'!O73="","",'別紙様式2-2（４・５月分）'!O73)</f>
        <v/>
      </c>
      <c r="AX93" s="1510"/>
      <c r="AY93" s="672"/>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6"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6" t="str">
        <f t="shared" ref="AT94" si="92">IF(AV96="","",IF(V96&lt;V94,"！加算の要件上は問題ありませんが、令和６年度当初の新加算の加算率と比較して、移行後の加算率が下がる計画になっています。",""))</f>
        <v/>
      </c>
      <c r="AU94" s="673"/>
      <c r="AV94" s="1236"/>
      <c r="AW94" s="651" t="str">
        <f>IF('別紙様式2-2（４・５月分）'!O74="","",'別紙様式2-2（４・５月分）'!O74)</f>
        <v/>
      </c>
      <c r="AX94" s="1510" t="str">
        <f>IF(SUM('別紙様式2-2（４・５月分）'!P74:P76)=0,"",SUM('別紙様式2-2（４・５月分）'!P74:P76))</f>
        <v/>
      </c>
      <c r="AY94" s="1593" t="str">
        <f>IFERROR(VLOOKUP(K94,【参考】数式用!$AJ$2:$AK$24,2,FALSE),"")</f>
        <v/>
      </c>
      <c r="AZ94" s="583"/>
      <c r="BE94" s="428"/>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3"/>
      <c r="AV95" s="1496"/>
      <c r="AW95" s="1521" t="str">
        <f>IF('別紙様式2-2（４・５月分）'!O75="","",'別紙様式2-2（４・５月分）'!O75)</f>
        <v/>
      </c>
      <c r="AX95" s="1510"/>
      <c r="AY95" s="1592"/>
      <c r="AZ95" s="520"/>
      <c r="BE95" s="428"/>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1"/>
      <c r="AV96" s="1496" t="str">
        <f t="shared" ref="AV96" si="95">IF(OR(AB94&lt;&gt;7,AD94&lt;&gt;3),"V列に色付け","")</f>
        <v/>
      </c>
      <c r="AW96" s="1521"/>
      <c r="AX96" s="1510"/>
      <c r="AY96" s="670"/>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49"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496"/>
      <c r="AW97" s="651" t="str">
        <f>IF('別紙様式2-2（４・５月分）'!O76="","",'別紙様式2-2（４・５月分）'!O76)</f>
        <v/>
      </c>
      <c r="AX97" s="1510"/>
      <c r="AY97" s="672"/>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6"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6" t="str">
        <f t="shared" ref="AT98" si="97">IF(AV100="","",IF(V100&lt;V98,"！加算の要件上は問題ありませんが、令和６年度当初の新加算の加算率と比較して、移行後の加算率が下がる計画になっています。",""))</f>
        <v/>
      </c>
      <c r="AU98" s="673"/>
      <c r="AV98" s="1236"/>
      <c r="AW98" s="651" t="str">
        <f>IF('別紙様式2-2（４・５月分）'!O77="","",'別紙様式2-2（４・５月分）'!O77)</f>
        <v/>
      </c>
      <c r="AX98" s="1510" t="str">
        <f>IF(SUM('別紙様式2-2（４・５月分）'!P77:P79)=0,"",SUM('別紙様式2-2（４・５月分）'!P77:P79))</f>
        <v/>
      </c>
      <c r="AY98" s="1592" t="str">
        <f>IFERROR(VLOOKUP(K98,【参考】数式用!$AJ$2:$AK$24,2,FALSE),"")</f>
        <v/>
      </c>
      <c r="AZ98" s="583"/>
      <c r="BE98" s="428"/>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3"/>
      <c r="AV99" s="1496"/>
      <c r="AW99" s="1521" t="str">
        <f>IF('別紙様式2-2（４・５月分）'!O78="","",'別紙様式2-2（４・５月分）'!O78)</f>
        <v/>
      </c>
      <c r="AX99" s="1510"/>
      <c r="AY99" s="1592"/>
      <c r="AZ99" s="520"/>
      <c r="BE99" s="428"/>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1"/>
      <c r="AV100" s="1496" t="str">
        <f t="shared" ref="AV100" si="100">IF(OR(AB98&lt;&gt;7,AD98&lt;&gt;3),"V列に色付け","")</f>
        <v/>
      </c>
      <c r="AW100" s="1521"/>
      <c r="AX100" s="1510"/>
      <c r="AY100" s="670"/>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49"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496"/>
      <c r="AW101" s="651" t="str">
        <f>IF('別紙様式2-2（４・５月分）'!O79="","",'別紙様式2-2（４・５月分）'!O79)</f>
        <v/>
      </c>
      <c r="AX101" s="1510"/>
      <c r="AY101" s="672"/>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6"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6" t="str">
        <f t="shared" ref="AT102" si="102">IF(AV104="","",IF(V104&lt;V102,"！加算の要件上は問題ありませんが、令和６年度当初の新加算の加算率と比較して、移行後の加算率が下がる計画になっています。",""))</f>
        <v/>
      </c>
      <c r="AU102" s="673"/>
      <c r="AV102" s="1236"/>
      <c r="AW102" s="651" t="str">
        <f>IF('別紙様式2-2（４・５月分）'!O80="","",'別紙様式2-2（４・５月分）'!O80)</f>
        <v/>
      </c>
      <c r="AX102" s="1510" t="str">
        <f>IF(SUM('別紙様式2-2（４・５月分）'!P80:P82)=0,"",SUM('別紙様式2-2（４・５月分）'!P80:P82))</f>
        <v/>
      </c>
      <c r="AY102" s="1593" t="str">
        <f>IFERROR(VLOOKUP(K102,【参考】数式用!$AJ$2:$AK$24,2,FALSE),"")</f>
        <v/>
      </c>
      <c r="AZ102" s="583"/>
      <c r="BE102" s="428"/>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3"/>
      <c r="AV103" s="1496"/>
      <c r="AW103" s="1521" t="str">
        <f>IF('別紙様式2-2（４・５月分）'!O81="","",'別紙様式2-2（４・５月分）'!O81)</f>
        <v/>
      </c>
      <c r="AX103" s="1510"/>
      <c r="AY103" s="1592"/>
      <c r="AZ103" s="520"/>
      <c r="BE103" s="428"/>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1"/>
      <c r="AV104" s="1496" t="str">
        <f t="shared" ref="AV104" si="105">IF(OR(AB102&lt;&gt;7,AD102&lt;&gt;3),"V列に色付け","")</f>
        <v/>
      </c>
      <c r="AW104" s="1521"/>
      <c r="AX104" s="1510"/>
      <c r="AY104" s="670"/>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49"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496"/>
      <c r="AW105" s="651" t="str">
        <f>IF('別紙様式2-2（４・５月分）'!O82="","",'別紙様式2-2（４・５月分）'!O82)</f>
        <v/>
      </c>
      <c r="AX105" s="1510"/>
      <c r="AY105" s="672"/>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6"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6" t="str">
        <f t="shared" ref="AT106" si="107">IF(AV108="","",IF(V108&lt;V106,"！加算の要件上は問題ありませんが、令和６年度当初の新加算の加算率と比較して、移行後の加算率が下がる計画になっています。",""))</f>
        <v/>
      </c>
      <c r="AU106" s="673"/>
      <c r="AV106" s="1236"/>
      <c r="AW106" s="651" t="str">
        <f>IF('別紙様式2-2（４・５月分）'!O83="","",'別紙様式2-2（４・５月分）'!O83)</f>
        <v/>
      </c>
      <c r="AX106" s="1510" t="str">
        <f>IF(SUM('別紙様式2-2（４・５月分）'!P83:P85)=0,"",SUM('別紙様式2-2（４・５月分）'!P83:P85))</f>
        <v/>
      </c>
      <c r="AY106" s="1592" t="str">
        <f>IFERROR(VLOOKUP(K106,【参考】数式用!$AJ$2:$AK$24,2,FALSE),"")</f>
        <v/>
      </c>
      <c r="AZ106" s="583"/>
      <c r="BE106" s="428"/>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3"/>
      <c r="AV107" s="1496"/>
      <c r="AW107" s="1521" t="str">
        <f>IF('別紙様式2-2（４・５月分）'!O84="","",'別紙様式2-2（４・５月分）'!O84)</f>
        <v/>
      </c>
      <c r="AX107" s="1510"/>
      <c r="AY107" s="1592"/>
      <c r="AZ107" s="520"/>
      <c r="BE107" s="428"/>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1"/>
      <c r="AV108" s="1496" t="str">
        <f t="shared" ref="AV108" si="110">IF(OR(AB106&lt;&gt;7,AD106&lt;&gt;3),"V列に色付け","")</f>
        <v/>
      </c>
      <c r="AW108" s="1521"/>
      <c r="AX108" s="1510"/>
      <c r="AY108" s="670"/>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49"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496"/>
      <c r="AW109" s="651" t="str">
        <f>IF('別紙様式2-2（４・５月分）'!O85="","",'別紙様式2-2（４・５月分）'!O85)</f>
        <v/>
      </c>
      <c r="AX109" s="1510"/>
      <c r="AY109" s="672"/>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6"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6" t="str">
        <f t="shared" ref="AT110" si="112">IF(AV112="","",IF(V112&lt;V110,"！加算の要件上は問題ありませんが、令和６年度当初の新加算の加算率と比較して、移行後の加算率が下がる計画になっています。",""))</f>
        <v/>
      </c>
      <c r="AU110" s="673"/>
      <c r="AV110" s="1236"/>
      <c r="AW110" s="651" t="str">
        <f>IF('別紙様式2-2（４・５月分）'!O86="","",'別紙様式2-2（４・５月分）'!O86)</f>
        <v/>
      </c>
      <c r="AX110" s="1510" t="str">
        <f>IF(SUM('別紙様式2-2（４・５月分）'!P86:P88)=0,"",SUM('別紙様式2-2（４・５月分）'!P86:P88))</f>
        <v/>
      </c>
      <c r="AY110" s="1593" t="str">
        <f>IFERROR(VLOOKUP(K110,【参考】数式用!$AJ$2:$AK$24,2,FALSE),"")</f>
        <v/>
      </c>
      <c r="AZ110" s="583"/>
      <c r="BE110" s="428"/>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3"/>
      <c r="AV111" s="1496"/>
      <c r="AW111" s="1521" t="str">
        <f>IF('別紙様式2-2（４・５月分）'!O87="","",'別紙様式2-2（４・５月分）'!O87)</f>
        <v/>
      </c>
      <c r="AX111" s="1510"/>
      <c r="AY111" s="1592"/>
      <c r="AZ111" s="520"/>
      <c r="BE111" s="428"/>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1"/>
      <c r="AV112" s="1496" t="str">
        <f t="shared" ref="AV112" si="115">IF(OR(AB110&lt;&gt;7,AD110&lt;&gt;3),"V列に色付け","")</f>
        <v/>
      </c>
      <c r="AW112" s="1521"/>
      <c r="AX112" s="1510"/>
      <c r="AY112" s="670"/>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49"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496"/>
      <c r="AW113" s="651" t="str">
        <f>IF('別紙様式2-2（４・５月分）'!O88="","",'別紙様式2-2（４・５月分）'!O88)</f>
        <v/>
      </c>
      <c r="AX113" s="1510"/>
      <c r="AY113" s="672"/>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6"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6" t="str">
        <f t="shared" ref="AT114" si="117">IF(AV116="","",IF(V116&lt;V114,"！加算の要件上は問題ありませんが、令和６年度当初の新加算の加算率と比較して、移行後の加算率が下がる計画になっています。",""))</f>
        <v/>
      </c>
      <c r="AU114" s="673"/>
      <c r="AV114" s="1236"/>
      <c r="AW114" s="651" t="str">
        <f>IF('別紙様式2-2（４・５月分）'!O89="","",'別紙様式2-2（４・５月分）'!O89)</f>
        <v/>
      </c>
      <c r="AX114" s="1510" t="str">
        <f>IF(SUM('別紙様式2-2（４・５月分）'!P89:P91)=0,"",SUM('別紙様式2-2（４・５月分）'!P89:P91))</f>
        <v/>
      </c>
      <c r="AY114" s="1592" t="str">
        <f>IFERROR(VLOOKUP(K114,【参考】数式用!$AJ$2:$AK$24,2,FALSE),"")</f>
        <v/>
      </c>
      <c r="AZ114" s="583"/>
      <c r="BE114" s="428"/>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3"/>
      <c r="AV115" s="1496"/>
      <c r="AW115" s="1521" t="str">
        <f>IF('別紙様式2-2（４・５月分）'!O90="","",'別紙様式2-2（４・５月分）'!O90)</f>
        <v/>
      </c>
      <c r="AX115" s="1510"/>
      <c r="AY115" s="1592"/>
      <c r="AZ115" s="520"/>
      <c r="BE115" s="428"/>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1"/>
      <c r="AV116" s="1496" t="str">
        <f t="shared" ref="AV116" si="120">IF(OR(AB114&lt;&gt;7,AD114&lt;&gt;3),"V列に色付け","")</f>
        <v/>
      </c>
      <c r="AW116" s="1521"/>
      <c r="AX116" s="1510"/>
      <c r="AY116" s="670"/>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49"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496"/>
      <c r="AW117" s="651" t="str">
        <f>IF('別紙様式2-2（４・５月分）'!O91="","",'別紙様式2-2（４・５月分）'!O91)</f>
        <v/>
      </c>
      <c r="AX117" s="1510"/>
      <c r="AY117" s="672"/>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6"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6" t="str">
        <f t="shared" ref="AT118" si="122">IF(AV120="","",IF(V120&lt;V118,"！加算の要件上は問題ありませんが、令和６年度当初の新加算の加算率と比較して、移行後の加算率が下がる計画になっています。",""))</f>
        <v/>
      </c>
      <c r="AU118" s="673"/>
      <c r="AV118" s="1236"/>
      <c r="AW118" s="651" t="str">
        <f>IF('別紙様式2-2（４・５月分）'!O92="","",'別紙様式2-2（４・５月分）'!O92)</f>
        <v/>
      </c>
      <c r="AX118" s="1510" t="str">
        <f>IF(SUM('別紙様式2-2（４・５月分）'!P92:P94)=0,"",SUM('別紙様式2-2（４・５月分）'!P92:P94))</f>
        <v/>
      </c>
      <c r="AY118" s="1593" t="str">
        <f>IFERROR(VLOOKUP(K118,【参考】数式用!$AJ$2:$AK$24,2,FALSE),"")</f>
        <v/>
      </c>
      <c r="AZ118" s="583"/>
      <c r="BE118" s="428"/>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3"/>
      <c r="AV119" s="1496"/>
      <c r="AW119" s="1521" t="str">
        <f>IF('別紙様式2-2（４・５月分）'!O93="","",'別紙様式2-2（４・５月分）'!O93)</f>
        <v/>
      </c>
      <c r="AX119" s="1510"/>
      <c r="AY119" s="1592"/>
      <c r="AZ119" s="520"/>
      <c r="BE119" s="428"/>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1"/>
      <c r="AV120" s="1496" t="str">
        <f t="shared" ref="AV120" si="125">IF(OR(AB118&lt;&gt;7,AD118&lt;&gt;3),"V列に色付け","")</f>
        <v/>
      </c>
      <c r="AW120" s="1521"/>
      <c r="AX120" s="1510"/>
      <c r="AY120" s="670"/>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49"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496"/>
      <c r="AW121" s="651" t="str">
        <f>IF('別紙様式2-2（４・５月分）'!O94="","",'別紙様式2-2（４・５月分）'!O94)</f>
        <v/>
      </c>
      <c r="AX121" s="1510"/>
      <c r="AY121" s="672"/>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6"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6" t="str">
        <f t="shared" ref="AT122" si="127">IF(AV124="","",IF(V124&lt;V122,"！加算の要件上は問題ありませんが、令和６年度当初の新加算の加算率と比較して、移行後の加算率が下がる計画になっています。",""))</f>
        <v/>
      </c>
      <c r="AU122" s="673"/>
      <c r="AV122" s="1236"/>
      <c r="AW122" s="651" t="str">
        <f>IF('別紙様式2-2（４・５月分）'!O95="","",'別紙様式2-2（４・５月分）'!O95)</f>
        <v/>
      </c>
      <c r="AX122" s="1510" t="str">
        <f>IF(SUM('別紙様式2-2（４・５月分）'!P95:P97)=0,"",SUM('別紙様式2-2（４・５月分）'!P95:P97))</f>
        <v/>
      </c>
      <c r="AY122" s="1592" t="str">
        <f>IFERROR(VLOOKUP(K122,【参考】数式用!$AJ$2:$AK$24,2,FALSE),"")</f>
        <v/>
      </c>
      <c r="AZ122" s="583"/>
      <c r="BE122" s="428"/>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3"/>
      <c r="AV123" s="1496"/>
      <c r="AW123" s="1521" t="str">
        <f>IF('別紙様式2-2（４・５月分）'!O96="","",'別紙様式2-2（４・５月分）'!O96)</f>
        <v/>
      </c>
      <c r="AX123" s="1510"/>
      <c r="AY123" s="1592"/>
      <c r="AZ123" s="520"/>
      <c r="BE123" s="428"/>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1"/>
      <c r="AV124" s="1496" t="str">
        <f t="shared" ref="AV124" si="130">IF(OR(AB122&lt;&gt;7,AD122&lt;&gt;3),"V列に色付け","")</f>
        <v/>
      </c>
      <c r="AW124" s="1521"/>
      <c r="AX124" s="1510"/>
      <c r="AY124" s="670"/>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49"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496"/>
      <c r="AW125" s="651" t="str">
        <f>IF('別紙様式2-2（４・５月分）'!O97="","",'別紙様式2-2（４・５月分）'!O97)</f>
        <v/>
      </c>
      <c r="AX125" s="1510"/>
      <c r="AY125" s="672"/>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6"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6" t="str">
        <f t="shared" ref="AT126" si="132">IF(AV128="","",IF(V128&lt;V126,"！加算の要件上は問題ありませんが、令和６年度当初の新加算の加算率と比較して、移行後の加算率が下がる計画になっています。",""))</f>
        <v/>
      </c>
      <c r="AU126" s="673"/>
      <c r="AV126" s="1236"/>
      <c r="AW126" s="651" t="str">
        <f>IF('別紙様式2-2（４・５月分）'!O98="","",'別紙様式2-2（４・５月分）'!O98)</f>
        <v/>
      </c>
      <c r="AX126" s="1510" t="str">
        <f>IF(SUM('別紙様式2-2（４・５月分）'!P98:P100)=0,"",SUM('別紙様式2-2（４・５月分）'!P98:P100))</f>
        <v/>
      </c>
      <c r="AY126" s="1593" t="str">
        <f>IFERROR(VLOOKUP(K126,【参考】数式用!$AJ$2:$AK$24,2,FALSE),"")</f>
        <v/>
      </c>
      <c r="AZ126" s="583"/>
      <c r="BE126" s="428"/>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3"/>
      <c r="AV127" s="1496"/>
      <c r="AW127" s="1521" t="str">
        <f>IF('別紙様式2-2（４・５月分）'!O99="","",'別紙様式2-2（４・５月分）'!O99)</f>
        <v/>
      </c>
      <c r="AX127" s="1510"/>
      <c r="AY127" s="1592"/>
      <c r="AZ127" s="520"/>
      <c r="BE127" s="428"/>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1"/>
      <c r="AV128" s="1496" t="str">
        <f t="shared" ref="AV128" si="135">IF(OR(AB126&lt;&gt;7,AD126&lt;&gt;3),"V列に色付け","")</f>
        <v/>
      </c>
      <c r="AW128" s="1521"/>
      <c r="AX128" s="1510"/>
      <c r="AY128" s="670"/>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49"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496"/>
      <c r="AW129" s="651" t="str">
        <f>IF('別紙様式2-2（４・５月分）'!O100="","",'別紙様式2-2（４・５月分）'!O100)</f>
        <v/>
      </c>
      <c r="AX129" s="1510"/>
      <c r="AY129" s="672"/>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6"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6" t="str">
        <f t="shared" ref="AT130" si="137">IF(AV132="","",IF(V132&lt;V130,"！加算の要件上は問題ありませんが、令和６年度当初の新加算の加算率と比較して、移行後の加算率が下がる計画になっています。",""))</f>
        <v/>
      </c>
      <c r="AU130" s="673"/>
      <c r="AV130" s="1236"/>
      <c r="AW130" s="651" t="str">
        <f>IF('別紙様式2-2（４・５月分）'!O101="","",'別紙様式2-2（４・５月分）'!O101)</f>
        <v/>
      </c>
      <c r="AX130" s="1510" t="str">
        <f>IF(SUM('別紙様式2-2（４・５月分）'!P101:P103)=0,"",SUM('別紙様式2-2（４・５月分）'!P101:P103))</f>
        <v/>
      </c>
      <c r="AY130" s="1592" t="str">
        <f>IFERROR(VLOOKUP(K130,【参考】数式用!$AJ$2:$AK$24,2,FALSE),"")</f>
        <v/>
      </c>
      <c r="AZ130" s="583"/>
      <c r="BE130" s="428"/>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3"/>
      <c r="AV131" s="1496"/>
      <c r="AW131" s="1521" t="str">
        <f>IF('別紙様式2-2（４・５月分）'!O102="","",'別紙様式2-2（４・５月分）'!O102)</f>
        <v/>
      </c>
      <c r="AX131" s="1510"/>
      <c r="AY131" s="1592"/>
      <c r="AZ131" s="520"/>
      <c r="BE131" s="428"/>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1"/>
      <c r="AV132" s="1496" t="str">
        <f t="shared" ref="AV132" si="140">IF(OR(AB130&lt;&gt;7,AD130&lt;&gt;3),"V列に色付け","")</f>
        <v/>
      </c>
      <c r="AW132" s="1521"/>
      <c r="AX132" s="1510"/>
      <c r="AY132" s="670"/>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49"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496"/>
      <c r="AW133" s="651" t="str">
        <f>IF('別紙様式2-2（４・５月分）'!O103="","",'別紙様式2-2（４・５月分）'!O103)</f>
        <v/>
      </c>
      <c r="AX133" s="1510"/>
      <c r="AY133" s="672"/>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6"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6" t="str">
        <f t="shared" ref="AT134" si="142">IF(AV136="","",IF(V136&lt;V134,"！加算の要件上は問題ありませんが、令和６年度当初の新加算の加算率と比較して、移行後の加算率が下がる計画になっています。",""))</f>
        <v/>
      </c>
      <c r="AU134" s="673"/>
      <c r="AV134" s="1236"/>
      <c r="AW134" s="651" t="str">
        <f>IF('別紙様式2-2（４・５月分）'!O104="","",'別紙様式2-2（４・５月分）'!O104)</f>
        <v/>
      </c>
      <c r="AX134" s="1510" t="str">
        <f>IF(SUM('別紙様式2-2（４・５月分）'!P104:P106)=0,"",SUM('別紙様式2-2（４・５月分）'!P104:P106))</f>
        <v/>
      </c>
      <c r="AY134" s="1593" t="str">
        <f>IFERROR(VLOOKUP(K134,【参考】数式用!$AJ$2:$AK$24,2,FALSE),"")</f>
        <v/>
      </c>
      <c r="AZ134" s="583"/>
      <c r="BE134" s="428"/>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3"/>
      <c r="AV135" s="1496"/>
      <c r="AW135" s="1521" t="str">
        <f>IF('別紙様式2-2（４・５月分）'!O105="","",'別紙様式2-2（４・５月分）'!O105)</f>
        <v/>
      </c>
      <c r="AX135" s="1510"/>
      <c r="AY135" s="1592"/>
      <c r="AZ135" s="520"/>
      <c r="BE135" s="428"/>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1"/>
      <c r="AV136" s="1496" t="str">
        <f t="shared" ref="AV136" si="145">IF(OR(AB134&lt;&gt;7,AD134&lt;&gt;3),"V列に色付け","")</f>
        <v/>
      </c>
      <c r="AW136" s="1521"/>
      <c r="AX136" s="1510"/>
      <c r="AY136" s="670"/>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49"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496"/>
      <c r="AW137" s="651" t="str">
        <f>IF('別紙様式2-2（４・５月分）'!O106="","",'別紙様式2-2（４・５月分）'!O106)</f>
        <v/>
      </c>
      <c r="AX137" s="1510"/>
      <c r="AY137" s="672"/>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6"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6" t="str">
        <f t="shared" ref="AT138" si="147">IF(AV140="","",IF(V140&lt;V138,"！加算の要件上は問題ありませんが、令和６年度当初の新加算の加算率と比較して、移行後の加算率が下がる計画になっています。",""))</f>
        <v/>
      </c>
      <c r="AU138" s="673"/>
      <c r="AV138" s="1236"/>
      <c r="AW138" s="651" t="str">
        <f>IF('別紙様式2-2（４・５月分）'!O107="","",'別紙様式2-2（４・５月分）'!O107)</f>
        <v/>
      </c>
      <c r="AX138" s="1510" t="str">
        <f>IF(SUM('別紙様式2-2（４・５月分）'!P107:P109)=0,"",SUM('別紙様式2-2（４・５月分）'!P107:P109))</f>
        <v/>
      </c>
      <c r="AY138" s="1592" t="str">
        <f>IFERROR(VLOOKUP(K138,【参考】数式用!$AJ$2:$AK$24,2,FALSE),"")</f>
        <v/>
      </c>
      <c r="AZ138" s="583"/>
      <c r="BE138" s="428"/>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3"/>
      <c r="AV139" s="1496"/>
      <c r="AW139" s="1521" t="str">
        <f>IF('別紙様式2-2（４・５月分）'!O108="","",'別紙様式2-2（４・５月分）'!O108)</f>
        <v/>
      </c>
      <c r="AX139" s="1510"/>
      <c r="AY139" s="1592"/>
      <c r="AZ139" s="520"/>
      <c r="BE139" s="428"/>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1"/>
      <c r="AV140" s="1496" t="str">
        <f t="shared" ref="AV140" si="150">IF(OR(AB138&lt;&gt;7,AD138&lt;&gt;3),"V列に色付け","")</f>
        <v/>
      </c>
      <c r="AW140" s="1521"/>
      <c r="AX140" s="1510"/>
      <c r="AY140" s="670"/>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49"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496"/>
      <c r="AW141" s="651" t="str">
        <f>IF('別紙様式2-2（４・５月分）'!O109="","",'別紙様式2-2（４・５月分）'!O109)</f>
        <v/>
      </c>
      <c r="AX141" s="1510"/>
      <c r="AY141" s="672"/>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6"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6" t="str">
        <f t="shared" ref="AT142" si="152">IF(AV144="","",IF(V144&lt;V142,"！加算の要件上は問題ありませんが、令和６年度当初の新加算の加算率と比較して、移行後の加算率が下がる計画になっています。",""))</f>
        <v/>
      </c>
      <c r="AU142" s="673"/>
      <c r="AV142" s="1236"/>
      <c r="AW142" s="651" t="str">
        <f>IF('別紙様式2-2（４・５月分）'!O110="","",'別紙様式2-2（４・５月分）'!O110)</f>
        <v/>
      </c>
      <c r="AX142" s="1510" t="str">
        <f>IF(SUM('別紙様式2-2（４・５月分）'!P110:P112)=0,"",SUM('別紙様式2-2（４・５月分）'!P110:P112))</f>
        <v/>
      </c>
      <c r="AY142" s="1593" t="str">
        <f>IFERROR(VLOOKUP(K142,【参考】数式用!$AJ$2:$AK$24,2,FALSE),"")</f>
        <v/>
      </c>
      <c r="AZ142" s="583"/>
      <c r="BE142" s="428"/>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3"/>
      <c r="AV143" s="1496"/>
      <c r="AW143" s="1521" t="str">
        <f>IF('別紙様式2-2（４・５月分）'!O111="","",'別紙様式2-2（４・５月分）'!O111)</f>
        <v/>
      </c>
      <c r="AX143" s="1510"/>
      <c r="AY143" s="1592"/>
      <c r="AZ143" s="520"/>
      <c r="BE143" s="428"/>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1"/>
      <c r="AV144" s="1496" t="str">
        <f t="shared" ref="AV144" si="155">IF(OR(AB142&lt;&gt;7,AD142&lt;&gt;3),"V列に色付け","")</f>
        <v/>
      </c>
      <c r="AW144" s="1521"/>
      <c r="AX144" s="1510"/>
      <c r="AY144" s="670"/>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49"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496"/>
      <c r="AW145" s="651" t="str">
        <f>IF('別紙様式2-2（４・５月分）'!O112="","",'別紙様式2-2（４・５月分）'!O112)</f>
        <v/>
      </c>
      <c r="AX145" s="1510"/>
      <c r="AY145" s="672"/>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6"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6" t="str">
        <f t="shared" ref="AT146" si="157">IF(AV148="","",IF(V148&lt;V146,"！加算の要件上は問題ありませんが、令和６年度当初の新加算の加算率と比較して、移行後の加算率が下がる計画になっています。",""))</f>
        <v/>
      </c>
      <c r="AU146" s="673"/>
      <c r="AV146" s="1236"/>
      <c r="AW146" s="651" t="str">
        <f>IF('別紙様式2-2（４・５月分）'!O113="","",'別紙様式2-2（４・５月分）'!O113)</f>
        <v/>
      </c>
      <c r="AX146" s="1510" t="str">
        <f>IF(SUM('別紙様式2-2（４・５月分）'!P113:P115)=0,"",SUM('別紙様式2-2（４・５月分）'!P113:P115))</f>
        <v/>
      </c>
      <c r="AY146" s="1592" t="str">
        <f>IFERROR(VLOOKUP(K146,【参考】数式用!$AJ$2:$AK$24,2,FALSE),"")</f>
        <v/>
      </c>
      <c r="AZ146" s="583"/>
      <c r="BE146" s="428"/>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3"/>
      <c r="AV147" s="1496"/>
      <c r="AW147" s="1521" t="str">
        <f>IF('別紙様式2-2（４・５月分）'!O114="","",'別紙様式2-2（４・５月分）'!O114)</f>
        <v/>
      </c>
      <c r="AX147" s="1510"/>
      <c r="AY147" s="1592"/>
      <c r="AZ147" s="520"/>
      <c r="BE147" s="428"/>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1"/>
      <c r="AV148" s="1496" t="str">
        <f t="shared" ref="AV148" si="160">IF(OR(AB146&lt;&gt;7,AD146&lt;&gt;3),"V列に色付け","")</f>
        <v/>
      </c>
      <c r="AW148" s="1521"/>
      <c r="AX148" s="1510"/>
      <c r="AY148" s="670"/>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49"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496"/>
      <c r="AW149" s="651" t="str">
        <f>IF('別紙様式2-2（４・５月分）'!O115="","",'別紙様式2-2（４・５月分）'!O115)</f>
        <v/>
      </c>
      <c r="AX149" s="1510"/>
      <c r="AY149" s="672"/>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6"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6" t="str">
        <f t="shared" ref="AT150" si="162">IF(AV152="","",IF(V152&lt;V150,"！加算の要件上は問題ありませんが、令和６年度当初の新加算の加算率と比較して、移行後の加算率が下がる計画になっています。",""))</f>
        <v/>
      </c>
      <c r="AU150" s="673"/>
      <c r="AV150" s="1236"/>
      <c r="AW150" s="651" t="str">
        <f>IF('別紙様式2-2（４・５月分）'!O116="","",'別紙様式2-2（４・５月分）'!O116)</f>
        <v/>
      </c>
      <c r="AX150" s="1510" t="str">
        <f>IF(SUM('別紙様式2-2（４・５月分）'!P116:P118)=0,"",SUM('別紙様式2-2（４・５月分）'!P116:P118))</f>
        <v/>
      </c>
      <c r="AY150" s="1593" t="str">
        <f>IFERROR(VLOOKUP(K150,【参考】数式用!$AJ$2:$AK$24,2,FALSE),"")</f>
        <v/>
      </c>
      <c r="AZ150" s="583"/>
      <c r="BE150" s="428"/>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3"/>
      <c r="AV151" s="1496"/>
      <c r="AW151" s="1521" t="str">
        <f>IF('別紙様式2-2（４・５月分）'!O117="","",'別紙様式2-2（４・５月分）'!O117)</f>
        <v/>
      </c>
      <c r="AX151" s="1510"/>
      <c r="AY151" s="1592"/>
      <c r="AZ151" s="520"/>
      <c r="BE151" s="428"/>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1"/>
      <c r="AV152" s="1496" t="str">
        <f t="shared" ref="AV152" si="165">IF(OR(AB150&lt;&gt;7,AD150&lt;&gt;3),"V列に色付け","")</f>
        <v/>
      </c>
      <c r="AW152" s="1521"/>
      <c r="AX152" s="1510"/>
      <c r="AY152" s="670"/>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49"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496"/>
      <c r="AW153" s="651" t="str">
        <f>IF('別紙様式2-2（４・５月分）'!O118="","",'別紙様式2-2（４・５月分）'!O118)</f>
        <v/>
      </c>
      <c r="AX153" s="1510"/>
      <c r="AY153" s="672"/>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6"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6" t="str">
        <f t="shared" ref="AT154" si="167">IF(AV156="","",IF(V156&lt;V154,"！加算の要件上は問題ありませんが、令和６年度当初の新加算の加算率と比較して、移行後の加算率が下がる計画になっています。",""))</f>
        <v/>
      </c>
      <c r="AU154" s="673"/>
      <c r="AV154" s="1236"/>
      <c r="AW154" s="651" t="str">
        <f>IF('別紙様式2-2（４・５月分）'!O119="","",'別紙様式2-2（４・５月分）'!O119)</f>
        <v/>
      </c>
      <c r="AX154" s="1510" t="str">
        <f>IF(SUM('別紙様式2-2（４・５月分）'!P119:P121)=0,"",SUM('別紙様式2-2（４・５月分）'!P119:P121))</f>
        <v/>
      </c>
      <c r="AY154" s="1592" t="str">
        <f>IFERROR(VLOOKUP(K154,【参考】数式用!$AJ$2:$AK$24,2,FALSE),"")</f>
        <v/>
      </c>
      <c r="AZ154" s="583"/>
      <c r="BE154" s="428"/>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3"/>
      <c r="AV155" s="1496"/>
      <c r="AW155" s="1521" t="str">
        <f>IF('別紙様式2-2（４・５月分）'!O120="","",'別紙様式2-2（４・５月分）'!O120)</f>
        <v/>
      </c>
      <c r="AX155" s="1510"/>
      <c r="AY155" s="1592"/>
      <c r="AZ155" s="520"/>
      <c r="BE155" s="428"/>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1"/>
      <c r="AV156" s="1496" t="str">
        <f t="shared" ref="AV156" si="170">IF(OR(AB154&lt;&gt;7,AD154&lt;&gt;3),"V列に色付け","")</f>
        <v/>
      </c>
      <c r="AW156" s="1521"/>
      <c r="AX156" s="1510"/>
      <c r="AY156" s="670"/>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49"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496"/>
      <c r="AW157" s="651" t="str">
        <f>IF('別紙様式2-2（４・５月分）'!O121="","",'別紙様式2-2（４・５月分）'!O121)</f>
        <v/>
      </c>
      <c r="AX157" s="1510"/>
      <c r="AY157" s="672"/>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6"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6" t="str">
        <f t="shared" ref="AT158" si="172">IF(AV160="","",IF(V160&lt;V158,"！加算の要件上は問題ありませんが、令和６年度当初の新加算の加算率と比較して、移行後の加算率が下がる計画になっています。",""))</f>
        <v/>
      </c>
      <c r="AU158" s="673"/>
      <c r="AV158" s="1236"/>
      <c r="AW158" s="651" t="str">
        <f>IF('別紙様式2-2（４・５月分）'!O122="","",'別紙様式2-2（４・５月分）'!O122)</f>
        <v/>
      </c>
      <c r="AX158" s="1510" t="str">
        <f>IF(SUM('別紙様式2-2（４・５月分）'!P122:P124)=0,"",SUM('別紙様式2-2（４・５月分）'!P122:P124))</f>
        <v/>
      </c>
      <c r="AY158" s="1593" t="str">
        <f>IFERROR(VLOOKUP(K158,【参考】数式用!$AJ$2:$AK$24,2,FALSE),"")</f>
        <v/>
      </c>
      <c r="AZ158" s="583"/>
      <c r="BE158" s="428"/>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3"/>
      <c r="AV159" s="1496"/>
      <c r="AW159" s="1521" t="str">
        <f>IF('別紙様式2-2（４・５月分）'!O123="","",'別紙様式2-2（４・５月分）'!O123)</f>
        <v/>
      </c>
      <c r="AX159" s="1510"/>
      <c r="AY159" s="1592"/>
      <c r="AZ159" s="520"/>
      <c r="BE159" s="428"/>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1"/>
      <c r="AV160" s="1496" t="str">
        <f t="shared" ref="AV160" si="175">IF(OR(AB158&lt;&gt;7,AD158&lt;&gt;3),"V列に色付け","")</f>
        <v/>
      </c>
      <c r="AW160" s="1521"/>
      <c r="AX160" s="1510"/>
      <c r="AY160" s="670"/>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49"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496"/>
      <c r="AW161" s="651" t="str">
        <f>IF('別紙様式2-2（４・５月分）'!O124="","",'別紙様式2-2（４・５月分）'!O124)</f>
        <v/>
      </c>
      <c r="AX161" s="1510"/>
      <c r="AY161" s="672"/>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6"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6" t="str">
        <f t="shared" ref="AT162" si="177">IF(AV164="","",IF(V164&lt;V162,"！加算の要件上は問題ありませんが、令和６年度当初の新加算の加算率と比較して、移行後の加算率が下がる計画になっています。",""))</f>
        <v/>
      </c>
      <c r="AU162" s="673"/>
      <c r="AV162" s="1236"/>
      <c r="AW162" s="651" t="str">
        <f>IF('別紙様式2-2（４・５月分）'!O125="","",'別紙様式2-2（４・５月分）'!O125)</f>
        <v/>
      </c>
      <c r="AX162" s="1510" t="str">
        <f>IF(SUM('別紙様式2-2（４・５月分）'!P125:P127)=0,"",SUM('別紙様式2-2（４・５月分）'!P125:P127))</f>
        <v/>
      </c>
      <c r="AY162" s="1592" t="str">
        <f>IFERROR(VLOOKUP(K162,【参考】数式用!$AJ$2:$AK$24,2,FALSE),"")</f>
        <v/>
      </c>
      <c r="AZ162" s="583"/>
      <c r="BE162" s="428"/>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3"/>
      <c r="AV163" s="1496"/>
      <c r="AW163" s="1521" t="str">
        <f>IF('別紙様式2-2（４・５月分）'!O126="","",'別紙様式2-2（４・５月分）'!O126)</f>
        <v/>
      </c>
      <c r="AX163" s="1510"/>
      <c r="AY163" s="1592"/>
      <c r="AZ163" s="520"/>
      <c r="BE163" s="428"/>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1"/>
      <c r="AV164" s="1496" t="str">
        <f t="shared" ref="AV164" si="180">IF(OR(AB162&lt;&gt;7,AD162&lt;&gt;3),"V列に色付け","")</f>
        <v/>
      </c>
      <c r="AW164" s="1521"/>
      <c r="AX164" s="1510"/>
      <c r="AY164" s="670"/>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49"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496"/>
      <c r="AW165" s="651" t="str">
        <f>IF('別紙様式2-2（４・５月分）'!O127="","",'別紙様式2-2（４・５月分）'!O127)</f>
        <v/>
      </c>
      <c r="AX165" s="1510"/>
      <c r="AY165" s="672"/>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6"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6" t="str">
        <f t="shared" ref="AT166" si="182">IF(AV168="","",IF(V168&lt;V166,"！加算の要件上は問題ありませんが、令和６年度当初の新加算の加算率と比較して、移行後の加算率が下がる計画になっています。",""))</f>
        <v/>
      </c>
      <c r="AU166" s="673"/>
      <c r="AV166" s="1236"/>
      <c r="AW166" s="651" t="str">
        <f>IF('別紙様式2-2（４・５月分）'!O128="","",'別紙様式2-2（４・５月分）'!O128)</f>
        <v/>
      </c>
      <c r="AX166" s="1510" t="str">
        <f>IF(SUM('別紙様式2-2（４・５月分）'!P128:P130)=0,"",SUM('別紙様式2-2（４・５月分）'!P128:P130))</f>
        <v/>
      </c>
      <c r="AY166" s="1593" t="str">
        <f>IFERROR(VLOOKUP(K166,【参考】数式用!$AJ$2:$AK$24,2,FALSE),"")</f>
        <v/>
      </c>
      <c r="AZ166" s="583"/>
      <c r="BE166" s="428"/>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3"/>
      <c r="AV167" s="1496"/>
      <c r="AW167" s="1521" t="str">
        <f>IF('別紙様式2-2（４・５月分）'!O129="","",'別紙様式2-2（４・５月分）'!O129)</f>
        <v/>
      </c>
      <c r="AX167" s="1510"/>
      <c r="AY167" s="1592"/>
      <c r="AZ167" s="520"/>
      <c r="BE167" s="428"/>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1"/>
      <c r="AV168" s="1496" t="str">
        <f t="shared" ref="AV168" si="185">IF(OR(AB166&lt;&gt;7,AD166&lt;&gt;3),"V列に色付け","")</f>
        <v/>
      </c>
      <c r="AW168" s="1521"/>
      <c r="AX168" s="1510"/>
      <c r="AY168" s="670"/>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49"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496"/>
      <c r="AW169" s="651" t="str">
        <f>IF('別紙様式2-2（４・５月分）'!O130="","",'別紙様式2-2（４・５月分）'!O130)</f>
        <v/>
      </c>
      <c r="AX169" s="1510"/>
      <c r="AY169" s="672"/>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6"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6" t="str">
        <f t="shared" ref="AT170" si="187">IF(AV172="","",IF(V172&lt;V170,"！加算の要件上は問題ありませんが、令和６年度当初の新加算の加算率と比較して、移行後の加算率が下がる計画になっています。",""))</f>
        <v/>
      </c>
      <c r="AU170" s="673"/>
      <c r="AV170" s="1236"/>
      <c r="AW170" s="651" t="str">
        <f>IF('別紙様式2-2（４・５月分）'!O131="","",'別紙様式2-2（４・５月分）'!O131)</f>
        <v/>
      </c>
      <c r="AX170" s="1510" t="str">
        <f>IF(SUM('別紙様式2-2（４・５月分）'!P131:P133)=0,"",SUM('別紙様式2-2（４・５月分）'!P131:P133))</f>
        <v/>
      </c>
      <c r="AY170" s="1592" t="str">
        <f>IFERROR(VLOOKUP(K170,【参考】数式用!$AJ$2:$AK$24,2,FALSE),"")</f>
        <v/>
      </c>
      <c r="AZ170" s="583"/>
      <c r="BE170" s="428"/>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3"/>
      <c r="AV171" s="1496"/>
      <c r="AW171" s="1521" t="str">
        <f>IF('別紙様式2-2（４・５月分）'!O132="","",'別紙様式2-2（４・５月分）'!O132)</f>
        <v/>
      </c>
      <c r="AX171" s="1510"/>
      <c r="AY171" s="1592"/>
      <c r="AZ171" s="520"/>
      <c r="BE171" s="428"/>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1"/>
      <c r="AV172" s="1496" t="str">
        <f t="shared" ref="AV172" si="190">IF(OR(AB170&lt;&gt;7,AD170&lt;&gt;3),"V列に色付け","")</f>
        <v/>
      </c>
      <c r="AW172" s="1521"/>
      <c r="AX172" s="1510"/>
      <c r="AY172" s="670"/>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49"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496"/>
      <c r="AW173" s="651" t="str">
        <f>IF('別紙様式2-2（４・５月分）'!O133="","",'別紙様式2-2（４・５月分）'!O133)</f>
        <v/>
      </c>
      <c r="AX173" s="1510"/>
      <c r="AY173" s="672"/>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6"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6" t="str">
        <f t="shared" ref="AT174" si="192">IF(AV176="","",IF(V176&lt;V174,"！加算の要件上は問題ありませんが、令和６年度当初の新加算の加算率と比較して、移行後の加算率が下がる計画になっています。",""))</f>
        <v/>
      </c>
      <c r="AU174" s="673"/>
      <c r="AV174" s="1236"/>
      <c r="AW174" s="651" t="str">
        <f>IF('別紙様式2-2（４・５月分）'!O134="","",'別紙様式2-2（４・５月分）'!O134)</f>
        <v/>
      </c>
      <c r="AX174" s="1510" t="str">
        <f>IF(SUM('別紙様式2-2（４・５月分）'!P134:P136)=0,"",SUM('別紙様式2-2（４・５月分）'!P134:P136))</f>
        <v/>
      </c>
      <c r="AY174" s="1593" t="str">
        <f>IFERROR(VLOOKUP(K174,【参考】数式用!$AJ$2:$AK$24,2,FALSE),"")</f>
        <v/>
      </c>
      <c r="AZ174" s="583"/>
      <c r="BE174" s="428"/>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3"/>
      <c r="AV175" s="1496"/>
      <c r="AW175" s="1521" t="str">
        <f>IF('別紙様式2-2（４・５月分）'!O135="","",'別紙様式2-2（４・５月分）'!O135)</f>
        <v/>
      </c>
      <c r="AX175" s="1510"/>
      <c r="AY175" s="1592"/>
      <c r="AZ175" s="520"/>
      <c r="BE175" s="428"/>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1"/>
      <c r="AV176" s="1496" t="str">
        <f t="shared" ref="AV176" si="195">IF(OR(AB174&lt;&gt;7,AD174&lt;&gt;3),"V列に色付け","")</f>
        <v/>
      </c>
      <c r="AW176" s="1521"/>
      <c r="AX176" s="1510"/>
      <c r="AY176" s="670"/>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49"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496"/>
      <c r="AW177" s="651" t="str">
        <f>IF('別紙様式2-2（４・５月分）'!O136="","",'別紙様式2-2（４・５月分）'!O136)</f>
        <v/>
      </c>
      <c r="AX177" s="1510"/>
      <c r="AY177" s="672"/>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6"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6" t="str">
        <f t="shared" ref="AT178" si="197">IF(AV180="","",IF(V180&lt;V178,"！加算の要件上は問題ありませんが、令和６年度当初の新加算の加算率と比較して、移行後の加算率が下がる計画になっています。",""))</f>
        <v/>
      </c>
      <c r="AU178" s="673"/>
      <c r="AV178" s="1236"/>
      <c r="AW178" s="651" t="str">
        <f>IF('別紙様式2-2（４・５月分）'!O137="","",'別紙様式2-2（４・５月分）'!O137)</f>
        <v/>
      </c>
      <c r="AX178" s="1510" t="str">
        <f>IF(SUM('別紙様式2-2（４・５月分）'!P137:P139)=0,"",SUM('別紙様式2-2（４・５月分）'!P137:P139))</f>
        <v/>
      </c>
      <c r="AY178" s="1592" t="str">
        <f>IFERROR(VLOOKUP(K178,【参考】数式用!$AJ$2:$AK$24,2,FALSE),"")</f>
        <v/>
      </c>
      <c r="AZ178" s="583"/>
      <c r="BE178" s="428"/>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3"/>
      <c r="AV179" s="1496"/>
      <c r="AW179" s="1521" t="str">
        <f>IF('別紙様式2-2（４・５月分）'!O138="","",'別紙様式2-2（４・５月分）'!O138)</f>
        <v/>
      </c>
      <c r="AX179" s="1510"/>
      <c r="AY179" s="1592"/>
      <c r="AZ179" s="520"/>
      <c r="BE179" s="428"/>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1"/>
      <c r="AV180" s="1496" t="str">
        <f t="shared" ref="AV180" si="200">IF(OR(AB178&lt;&gt;7,AD178&lt;&gt;3),"V列に色付け","")</f>
        <v/>
      </c>
      <c r="AW180" s="1521"/>
      <c r="AX180" s="1510"/>
      <c r="AY180" s="670"/>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49"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496"/>
      <c r="AW181" s="651" t="str">
        <f>IF('別紙様式2-2（４・５月分）'!O139="","",'別紙様式2-2（４・５月分）'!O139)</f>
        <v/>
      </c>
      <c r="AX181" s="1510"/>
      <c r="AY181" s="672"/>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6"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6" t="str">
        <f t="shared" ref="AT182" si="202">IF(AV184="","",IF(V184&lt;V182,"！加算の要件上は問題ありませんが、令和６年度当初の新加算の加算率と比較して、移行後の加算率が下がる計画になっています。",""))</f>
        <v/>
      </c>
      <c r="AU182" s="673"/>
      <c r="AV182" s="1236"/>
      <c r="AW182" s="651" t="str">
        <f>IF('別紙様式2-2（４・５月分）'!O140="","",'別紙様式2-2（４・５月分）'!O140)</f>
        <v/>
      </c>
      <c r="AX182" s="1510" t="str">
        <f>IF(SUM('別紙様式2-2（４・５月分）'!P140:P142)=0,"",SUM('別紙様式2-2（４・５月分）'!P140:P142))</f>
        <v/>
      </c>
      <c r="AY182" s="1593" t="str">
        <f>IFERROR(VLOOKUP(K182,【参考】数式用!$AJ$2:$AK$24,2,FALSE),"")</f>
        <v/>
      </c>
      <c r="AZ182" s="583"/>
      <c r="BE182" s="428"/>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3"/>
      <c r="AV183" s="1496"/>
      <c r="AW183" s="1521" t="str">
        <f>IF('別紙様式2-2（４・５月分）'!O141="","",'別紙様式2-2（４・５月分）'!O141)</f>
        <v/>
      </c>
      <c r="AX183" s="1510"/>
      <c r="AY183" s="1592"/>
      <c r="AZ183" s="520"/>
      <c r="BE183" s="428"/>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1"/>
      <c r="AV184" s="1496" t="str">
        <f t="shared" ref="AV184" si="205">IF(OR(AB182&lt;&gt;7,AD182&lt;&gt;3),"V列に色付け","")</f>
        <v/>
      </c>
      <c r="AW184" s="1521"/>
      <c r="AX184" s="1510"/>
      <c r="AY184" s="670"/>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49"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496"/>
      <c r="AW185" s="651" t="str">
        <f>IF('別紙様式2-2（４・５月分）'!O142="","",'別紙様式2-2（４・５月分）'!O142)</f>
        <v/>
      </c>
      <c r="AX185" s="1510"/>
      <c r="AY185" s="672"/>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6"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6" t="str">
        <f t="shared" ref="AT186" si="207">IF(AV188="","",IF(V188&lt;V186,"！加算の要件上は問題ありませんが、令和６年度当初の新加算の加算率と比較して、移行後の加算率が下がる計画になっています。",""))</f>
        <v/>
      </c>
      <c r="AU186" s="673"/>
      <c r="AV186" s="1236"/>
      <c r="AW186" s="651" t="str">
        <f>IF('別紙様式2-2（４・５月分）'!O143="","",'別紙様式2-2（４・５月分）'!O143)</f>
        <v/>
      </c>
      <c r="AX186" s="1510" t="str">
        <f>IF(SUM('別紙様式2-2（４・５月分）'!P143:P145)=0,"",SUM('別紙様式2-2（４・５月分）'!P143:P145))</f>
        <v/>
      </c>
      <c r="AY186" s="1592" t="str">
        <f>IFERROR(VLOOKUP(K186,【参考】数式用!$AJ$2:$AK$24,2,FALSE),"")</f>
        <v/>
      </c>
      <c r="AZ186" s="583"/>
      <c r="BE186" s="428"/>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3"/>
      <c r="AV187" s="1496"/>
      <c r="AW187" s="1521" t="str">
        <f>IF('別紙様式2-2（４・５月分）'!O144="","",'別紙様式2-2（４・５月分）'!O144)</f>
        <v/>
      </c>
      <c r="AX187" s="1510"/>
      <c r="AY187" s="1592"/>
      <c r="AZ187" s="520"/>
      <c r="BE187" s="428"/>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1"/>
      <c r="AV188" s="1496" t="str">
        <f t="shared" ref="AV188" si="210">IF(OR(AB186&lt;&gt;7,AD186&lt;&gt;3),"V列に色付け","")</f>
        <v/>
      </c>
      <c r="AW188" s="1521"/>
      <c r="AX188" s="1510"/>
      <c r="AY188" s="670"/>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49"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496"/>
      <c r="AW189" s="651" t="str">
        <f>IF('別紙様式2-2（４・５月分）'!O145="","",'別紙様式2-2（４・５月分）'!O145)</f>
        <v/>
      </c>
      <c r="AX189" s="1510"/>
      <c r="AY189" s="672"/>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6"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6" t="str">
        <f t="shared" ref="AT190" si="212">IF(AV192="","",IF(V192&lt;V190,"！加算の要件上は問題ありませんが、令和６年度当初の新加算の加算率と比較して、移行後の加算率が下がる計画になっています。",""))</f>
        <v/>
      </c>
      <c r="AU190" s="673"/>
      <c r="AV190" s="1236"/>
      <c r="AW190" s="651" t="str">
        <f>IF('別紙様式2-2（４・５月分）'!O146="","",'別紙様式2-2（４・５月分）'!O146)</f>
        <v/>
      </c>
      <c r="AX190" s="1510" t="str">
        <f>IF(SUM('別紙様式2-2（４・５月分）'!P146:P148)=0,"",SUM('別紙様式2-2（４・５月分）'!P146:P148))</f>
        <v/>
      </c>
      <c r="AY190" s="1593" t="str">
        <f>IFERROR(VLOOKUP(K190,【参考】数式用!$AJ$2:$AK$24,2,FALSE),"")</f>
        <v/>
      </c>
      <c r="AZ190" s="583"/>
      <c r="BE190" s="428"/>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3"/>
      <c r="AV191" s="1496"/>
      <c r="AW191" s="1521" t="str">
        <f>IF('別紙様式2-2（４・５月分）'!O147="","",'別紙様式2-2（４・５月分）'!O147)</f>
        <v/>
      </c>
      <c r="AX191" s="1510"/>
      <c r="AY191" s="1592"/>
      <c r="AZ191" s="520"/>
      <c r="BE191" s="428"/>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1"/>
      <c r="AV192" s="1496" t="str">
        <f t="shared" ref="AV192" si="215">IF(OR(AB190&lt;&gt;7,AD190&lt;&gt;3),"V列に色付け","")</f>
        <v/>
      </c>
      <c r="AW192" s="1521"/>
      <c r="AX192" s="1510"/>
      <c r="AY192" s="670"/>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49"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496"/>
      <c r="AW193" s="651" t="str">
        <f>IF('別紙様式2-2（４・５月分）'!O148="","",'別紙様式2-2（４・５月分）'!O148)</f>
        <v/>
      </c>
      <c r="AX193" s="1510"/>
      <c r="AY193" s="672"/>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6"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6" t="str">
        <f t="shared" ref="AT194" si="217">IF(AV196="","",IF(V196&lt;V194,"！加算の要件上は問題ありませんが、令和６年度当初の新加算の加算率と比較して、移行後の加算率が下がる計画になっています。",""))</f>
        <v/>
      </c>
      <c r="AU194" s="673"/>
      <c r="AV194" s="1236"/>
      <c r="AW194" s="651" t="str">
        <f>IF('別紙様式2-2（４・５月分）'!O149="","",'別紙様式2-2（４・５月分）'!O149)</f>
        <v/>
      </c>
      <c r="AX194" s="1510" t="str">
        <f>IF(SUM('別紙様式2-2（４・５月分）'!P149:P151)=0,"",SUM('別紙様式2-2（４・５月分）'!P149:P151))</f>
        <v/>
      </c>
      <c r="AY194" s="1592" t="str">
        <f>IFERROR(VLOOKUP(K194,【参考】数式用!$AJ$2:$AK$24,2,FALSE),"")</f>
        <v/>
      </c>
      <c r="AZ194" s="583"/>
      <c r="BE194" s="428"/>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3"/>
      <c r="AV195" s="1496"/>
      <c r="AW195" s="1521" t="str">
        <f>IF('別紙様式2-2（４・５月分）'!O150="","",'別紙様式2-2（４・５月分）'!O150)</f>
        <v/>
      </c>
      <c r="AX195" s="1510"/>
      <c r="AY195" s="1592"/>
      <c r="AZ195" s="520"/>
      <c r="BE195" s="428"/>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1"/>
      <c r="AV196" s="1496" t="str">
        <f t="shared" ref="AV196" si="220">IF(OR(AB194&lt;&gt;7,AD194&lt;&gt;3),"V列に色付け","")</f>
        <v/>
      </c>
      <c r="AW196" s="1521"/>
      <c r="AX196" s="1510"/>
      <c r="AY196" s="670"/>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49"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496"/>
      <c r="AW197" s="651" t="str">
        <f>IF('別紙様式2-2（４・５月分）'!O151="","",'別紙様式2-2（４・５月分）'!O151)</f>
        <v/>
      </c>
      <c r="AX197" s="1510"/>
      <c r="AY197" s="672"/>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6"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6" t="str">
        <f t="shared" ref="AT198" si="222">IF(AV200="","",IF(V200&lt;V198,"！加算の要件上は問題ありませんが、令和６年度当初の新加算の加算率と比較して、移行後の加算率が下がる計画になっています。",""))</f>
        <v/>
      </c>
      <c r="AU198" s="673"/>
      <c r="AV198" s="1236"/>
      <c r="AW198" s="651" t="str">
        <f>IF('別紙様式2-2（４・５月分）'!O152="","",'別紙様式2-2（４・５月分）'!O152)</f>
        <v/>
      </c>
      <c r="AX198" s="1510" t="str">
        <f>IF(SUM('別紙様式2-2（４・５月分）'!P152:P154)=0,"",SUM('別紙様式2-2（４・５月分）'!P152:P154))</f>
        <v/>
      </c>
      <c r="AY198" s="1593" t="str">
        <f>IFERROR(VLOOKUP(K198,【参考】数式用!$AJ$2:$AK$24,2,FALSE),"")</f>
        <v/>
      </c>
      <c r="AZ198" s="583"/>
      <c r="BE198" s="428"/>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3"/>
      <c r="AV199" s="1496"/>
      <c r="AW199" s="1521" t="str">
        <f>IF('別紙様式2-2（４・５月分）'!O153="","",'別紙様式2-2（４・５月分）'!O153)</f>
        <v/>
      </c>
      <c r="AX199" s="1510"/>
      <c r="AY199" s="1592"/>
      <c r="AZ199" s="520"/>
      <c r="BE199" s="428"/>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1"/>
      <c r="AV200" s="1496" t="str">
        <f t="shared" ref="AV200" si="225">IF(OR(AB198&lt;&gt;7,AD198&lt;&gt;3),"V列に色付け","")</f>
        <v/>
      </c>
      <c r="AW200" s="1521"/>
      <c r="AX200" s="1510"/>
      <c r="AY200" s="670"/>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49"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496"/>
      <c r="AW201" s="651" t="str">
        <f>IF('別紙様式2-2（４・５月分）'!O154="","",'別紙様式2-2（４・５月分）'!O154)</f>
        <v/>
      </c>
      <c r="AX201" s="1510"/>
      <c r="AY201" s="672"/>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6"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6" t="str">
        <f t="shared" ref="AT202" si="227">IF(AV204="","",IF(V204&lt;V202,"！加算の要件上は問題ありませんが、令和６年度当初の新加算の加算率と比較して、移行後の加算率が下がる計画になっています。",""))</f>
        <v/>
      </c>
      <c r="AU202" s="673"/>
      <c r="AV202" s="1236"/>
      <c r="AW202" s="651" t="str">
        <f>IF('別紙様式2-2（４・５月分）'!O155="","",'別紙様式2-2（４・５月分）'!O155)</f>
        <v/>
      </c>
      <c r="AX202" s="1510" t="str">
        <f>IF(SUM('別紙様式2-2（４・５月分）'!P155:P157)=0,"",SUM('別紙様式2-2（４・５月分）'!P155:P157))</f>
        <v/>
      </c>
      <c r="AY202" s="1592" t="str">
        <f>IFERROR(VLOOKUP(K202,【参考】数式用!$AJ$2:$AK$24,2,FALSE),"")</f>
        <v/>
      </c>
      <c r="AZ202" s="583"/>
      <c r="BE202" s="428"/>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3"/>
      <c r="AV203" s="1496"/>
      <c r="AW203" s="1521" t="str">
        <f>IF('別紙様式2-2（４・５月分）'!O156="","",'別紙様式2-2（４・５月分）'!O156)</f>
        <v/>
      </c>
      <c r="AX203" s="1510"/>
      <c r="AY203" s="1592"/>
      <c r="AZ203" s="520"/>
      <c r="BE203" s="428"/>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1"/>
      <c r="AV204" s="1496" t="str">
        <f t="shared" ref="AV204" si="230">IF(OR(AB202&lt;&gt;7,AD202&lt;&gt;3),"V列に色付け","")</f>
        <v/>
      </c>
      <c r="AW204" s="1521"/>
      <c r="AX204" s="1510"/>
      <c r="AY204" s="670"/>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49"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496"/>
      <c r="AW205" s="651" t="str">
        <f>IF('別紙様式2-2（４・５月分）'!O157="","",'別紙様式2-2（４・５月分）'!O157)</f>
        <v/>
      </c>
      <c r="AX205" s="1510"/>
      <c r="AY205" s="672"/>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6"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6" t="str">
        <f t="shared" ref="AT206" si="232">IF(AV208="","",IF(V208&lt;V206,"！加算の要件上は問題ありませんが、令和６年度当初の新加算の加算率と比較して、移行後の加算率が下がる計画になっています。",""))</f>
        <v/>
      </c>
      <c r="AU206" s="673"/>
      <c r="AV206" s="1236"/>
      <c r="AW206" s="651" t="str">
        <f>IF('別紙様式2-2（４・５月分）'!O158="","",'別紙様式2-2（４・５月分）'!O158)</f>
        <v/>
      </c>
      <c r="AX206" s="1510" t="str">
        <f>IF(SUM('別紙様式2-2（４・５月分）'!P158:P160)=0,"",SUM('別紙様式2-2（４・５月分）'!P158:P160))</f>
        <v/>
      </c>
      <c r="AY206" s="1593" t="str">
        <f>IFERROR(VLOOKUP(K206,【参考】数式用!$AJ$2:$AK$24,2,FALSE),"")</f>
        <v/>
      </c>
      <c r="AZ206" s="583"/>
      <c r="BE206" s="428"/>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3"/>
      <c r="AV207" s="1496"/>
      <c r="AW207" s="1521" t="str">
        <f>IF('別紙様式2-2（４・５月分）'!O159="","",'別紙様式2-2（４・５月分）'!O159)</f>
        <v/>
      </c>
      <c r="AX207" s="1510"/>
      <c r="AY207" s="1592"/>
      <c r="AZ207" s="520"/>
      <c r="BE207" s="428"/>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1"/>
      <c r="AV208" s="1496" t="str">
        <f t="shared" ref="AV208" si="235">IF(OR(AB206&lt;&gt;7,AD206&lt;&gt;3),"V列に色付け","")</f>
        <v/>
      </c>
      <c r="AW208" s="1521"/>
      <c r="AX208" s="1510"/>
      <c r="AY208" s="670"/>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49"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496"/>
      <c r="AW209" s="651" t="str">
        <f>IF('別紙様式2-2（４・５月分）'!O160="","",'別紙様式2-2（４・５月分）'!O160)</f>
        <v/>
      </c>
      <c r="AX209" s="1510"/>
      <c r="AY209" s="672"/>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6"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6" t="str">
        <f t="shared" ref="AT210" si="237">IF(AV212="","",IF(V212&lt;V210,"！加算の要件上は問題ありませんが、令和６年度当初の新加算の加算率と比較して、移行後の加算率が下がる計画になっています。",""))</f>
        <v/>
      </c>
      <c r="AU210" s="673"/>
      <c r="AV210" s="1236"/>
      <c r="AW210" s="651" t="str">
        <f>IF('別紙様式2-2（４・５月分）'!O161="","",'別紙様式2-2（４・５月分）'!O161)</f>
        <v/>
      </c>
      <c r="AX210" s="1510" t="str">
        <f>IF(SUM('別紙様式2-2（４・５月分）'!P161:P163)=0,"",SUM('別紙様式2-2（４・５月分）'!P161:P163))</f>
        <v/>
      </c>
      <c r="AY210" s="1592" t="str">
        <f>IFERROR(VLOOKUP(K210,【参考】数式用!$AJ$2:$AK$24,2,FALSE),"")</f>
        <v/>
      </c>
      <c r="AZ210" s="583"/>
      <c r="BE210" s="428"/>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3"/>
      <c r="AV211" s="1496"/>
      <c r="AW211" s="1521" t="str">
        <f>IF('別紙様式2-2（４・５月分）'!O162="","",'別紙様式2-2（４・５月分）'!O162)</f>
        <v/>
      </c>
      <c r="AX211" s="1510"/>
      <c r="AY211" s="1592"/>
      <c r="AZ211" s="520"/>
      <c r="BE211" s="428"/>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1"/>
      <c r="AV212" s="1496" t="str">
        <f t="shared" ref="AV212" si="240">IF(OR(AB210&lt;&gt;7,AD210&lt;&gt;3),"V列に色付け","")</f>
        <v/>
      </c>
      <c r="AW212" s="1521"/>
      <c r="AX212" s="1510"/>
      <c r="AY212" s="670"/>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49"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496"/>
      <c r="AW213" s="651" t="str">
        <f>IF('別紙様式2-2（４・５月分）'!O163="","",'別紙様式2-2（４・５月分）'!O163)</f>
        <v/>
      </c>
      <c r="AX213" s="1510"/>
      <c r="AY213" s="672"/>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6"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6" t="str">
        <f t="shared" ref="AT214" si="242">IF(AV216="","",IF(V216&lt;V214,"！加算の要件上は問題ありませんが、令和６年度当初の新加算の加算率と比較して、移行後の加算率が下がる計画になっています。",""))</f>
        <v/>
      </c>
      <c r="AU214" s="673"/>
      <c r="AV214" s="1236"/>
      <c r="AW214" s="651" t="str">
        <f>IF('別紙様式2-2（４・５月分）'!O164="","",'別紙様式2-2（４・５月分）'!O164)</f>
        <v/>
      </c>
      <c r="AX214" s="1510" t="str">
        <f>IF(SUM('別紙様式2-2（４・５月分）'!P164:P166)=0,"",SUM('別紙様式2-2（４・５月分）'!P164:P166))</f>
        <v/>
      </c>
      <c r="AY214" s="1593" t="str">
        <f>IFERROR(VLOOKUP(K214,【参考】数式用!$AJ$2:$AK$24,2,FALSE),"")</f>
        <v/>
      </c>
      <c r="AZ214" s="583"/>
      <c r="BE214" s="428"/>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3"/>
      <c r="AV215" s="1496"/>
      <c r="AW215" s="1521" t="str">
        <f>IF('別紙様式2-2（４・５月分）'!O165="","",'別紙様式2-2（４・５月分）'!O165)</f>
        <v/>
      </c>
      <c r="AX215" s="1510"/>
      <c r="AY215" s="1592"/>
      <c r="AZ215" s="520"/>
      <c r="BE215" s="428"/>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1"/>
      <c r="AV216" s="1496" t="str">
        <f t="shared" ref="AV216" si="245">IF(OR(AB214&lt;&gt;7,AD214&lt;&gt;3),"V列に色付け","")</f>
        <v/>
      </c>
      <c r="AW216" s="1521"/>
      <c r="AX216" s="1510"/>
      <c r="AY216" s="670"/>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49"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496"/>
      <c r="AW217" s="651" t="str">
        <f>IF('別紙様式2-2（４・５月分）'!O166="","",'別紙様式2-2（４・５月分）'!O166)</f>
        <v/>
      </c>
      <c r="AX217" s="1510"/>
      <c r="AY217" s="672"/>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6"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6" t="str">
        <f t="shared" ref="AT218" si="247">IF(AV220="","",IF(V220&lt;V218,"！加算の要件上は問題ありませんが、令和６年度当初の新加算の加算率と比較して、移行後の加算率が下がる計画になっています。",""))</f>
        <v/>
      </c>
      <c r="AU218" s="673"/>
      <c r="AV218" s="1236"/>
      <c r="AW218" s="651" t="str">
        <f>IF('別紙様式2-2（４・５月分）'!O167="","",'別紙様式2-2（４・５月分）'!O167)</f>
        <v/>
      </c>
      <c r="AX218" s="1510" t="str">
        <f>IF(SUM('別紙様式2-2（４・５月分）'!P167:P169)=0,"",SUM('別紙様式2-2（４・５月分）'!P167:P169))</f>
        <v/>
      </c>
      <c r="AY218" s="1592" t="str">
        <f>IFERROR(VLOOKUP(K218,【参考】数式用!$AJ$2:$AK$24,2,FALSE),"")</f>
        <v/>
      </c>
      <c r="AZ218" s="583"/>
      <c r="BE218" s="428"/>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3"/>
      <c r="AV219" s="1496"/>
      <c r="AW219" s="1521" t="str">
        <f>IF('別紙様式2-2（４・５月分）'!O168="","",'別紙様式2-2（４・５月分）'!O168)</f>
        <v/>
      </c>
      <c r="AX219" s="1510"/>
      <c r="AY219" s="1592"/>
      <c r="AZ219" s="520"/>
      <c r="BE219" s="428"/>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1"/>
      <c r="AV220" s="1496" t="str">
        <f t="shared" ref="AV220" si="250">IF(OR(AB218&lt;&gt;7,AD218&lt;&gt;3),"V列に色付け","")</f>
        <v/>
      </c>
      <c r="AW220" s="1521"/>
      <c r="AX220" s="1510"/>
      <c r="AY220" s="670"/>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49"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496"/>
      <c r="AW221" s="651" t="str">
        <f>IF('別紙様式2-2（４・５月分）'!O169="","",'別紙様式2-2（４・５月分）'!O169)</f>
        <v/>
      </c>
      <c r="AX221" s="1510"/>
      <c r="AY221" s="672"/>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6"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6" t="str">
        <f t="shared" ref="AT222" si="252">IF(AV224="","",IF(V224&lt;V222,"！加算の要件上は問題ありませんが、令和６年度当初の新加算の加算率と比較して、移行後の加算率が下がる計画になっています。",""))</f>
        <v/>
      </c>
      <c r="AU222" s="673"/>
      <c r="AV222" s="1236"/>
      <c r="AW222" s="651" t="str">
        <f>IF('別紙様式2-2（４・５月分）'!O170="","",'別紙様式2-2（４・５月分）'!O170)</f>
        <v/>
      </c>
      <c r="AX222" s="1510" t="str">
        <f>IF(SUM('別紙様式2-2（４・５月分）'!P170:P172)=0,"",SUM('別紙様式2-2（４・５月分）'!P170:P172))</f>
        <v/>
      </c>
      <c r="AY222" s="1593" t="str">
        <f>IFERROR(VLOOKUP(K222,【参考】数式用!$AJ$2:$AK$24,2,FALSE),"")</f>
        <v/>
      </c>
      <c r="AZ222" s="583"/>
      <c r="BE222" s="428"/>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3"/>
      <c r="AV223" s="1496"/>
      <c r="AW223" s="1521" t="str">
        <f>IF('別紙様式2-2（４・５月分）'!O171="","",'別紙様式2-2（４・５月分）'!O171)</f>
        <v/>
      </c>
      <c r="AX223" s="1510"/>
      <c r="AY223" s="1592"/>
      <c r="AZ223" s="520"/>
      <c r="BE223" s="428"/>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1"/>
      <c r="AV224" s="1496" t="str">
        <f t="shared" ref="AV224" si="255">IF(OR(AB222&lt;&gt;7,AD222&lt;&gt;3),"V列に色付け","")</f>
        <v/>
      </c>
      <c r="AW224" s="1521"/>
      <c r="AX224" s="1510"/>
      <c r="AY224" s="670"/>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49"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496"/>
      <c r="AW225" s="651" t="str">
        <f>IF('別紙様式2-2（４・５月分）'!O172="","",'別紙様式2-2（４・５月分）'!O172)</f>
        <v/>
      </c>
      <c r="AX225" s="1510"/>
      <c r="AY225" s="672"/>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6"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6" t="str">
        <f t="shared" ref="AT226" si="257">IF(AV228="","",IF(V228&lt;V226,"！加算の要件上は問題ありませんが、令和６年度当初の新加算の加算率と比較して、移行後の加算率が下がる計画になっています。",""))</f>
        <v/>
      </c>
      <c r="AU226" s="673"/>
      <c r="AV226" s="1236"/>
      <c r="AW226" s="651" t="str">
        <f>IF('別紙様式2-2（４・５月分）'!O173="","",'別紙様式2-2（４・５月分）'!O173)</f>
        <v/>
      </c>
      <c r="AX226" s="1510" t="str">
        <f>IF(SUM('別紙様式2-2（４・５月分）'!P173:P175)=0,"",SUM('別紙様式2-2（４・５月分）'!P173:P175))</f>
        <v/>
      </c>
      <c r="AY226" s="1592" t="str">
        <f>IFERROR(VLOOKUP(K226,【参考】数式用!$AJ$2:$AK$24,2,FALSE),"")</f>
        <v/>
      </c>
      <c r="AZ226" s="583"/>
      <c r="BE226" s="428"/>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3"/>
      <c r="AV227" s="1496"/>
      <c r="AW227" s="1521" t="str">
        <f>IF('別紙様式2-2（４・５月分）'!O174="","",'別紙様式2-2（４・５月分）'!O174)</f>
        <v/>
      </c>
      <c r="AX227" s="1510"/>
      <c r="AY227" s="1592"/>
      <c r="AZ227" s="520"/>
      <c r="BE227" s="428"/>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1"/>
      <c r="AV228" s="1496" t="str">
        <f t="shared" ref="AV228" si="260">IF(OR(AB226&lt;&gt;7,AD226&lt;&gt;3),"V列に色付け","")</f>
        <v/>
      </c>
      <c r="AW228" s="1521"/>
      <c r="AX228" s="1510"/>
      <c r="AY228" s="670"/>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49"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496"/>
      <c r="AW229" s="651" t="str">
        <f>IF('別紙様式2-2（４・５月分）'!O175="","",'別紙様式2-2（４・５月分）'!O175)</f>
        <v/>
      </c>
      <c r="AX229" s="1510"/>
      <c r="AY229" s="672"/>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6"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6" t="str">
        <f t="shared" ref="AT230" si="262">IF(AV232="","",IF(V232&lt;V230,"！加算の要件上は問題ありませんが、令和６年度当初の新加算の加算率と比較して、移行後の加算率が下がる計画になっています。",""))</f>
        <v/>
      </c>
      <c r="AU230" s="673"/>
      <c r="AV230" s="1236"/>
      <c r="AW230" s="651" t="str">
        <f>IF('別紙様式2-2（４・５月分）'!O176="","",'別紙様式2-2（４・５月分）'!O176)</f>
        <v/>
      </c>
      <c r="AX230" s="1510" t="str">
        <f>IF(SUM('別紙様式2-2（４・５月分）'!P176:P178)=0,"",SUM('別紙様式2-2（４・５月分）'!P176:P178))</f>
        <v/>
      </c>
      <c r="AY230" s="1593" t="str">
        <f>IFERROR(VLOOKUP(K230,【参考】数式用!$AJ$2:$AK$24,2,FALSE),"")</f>
        <v/>
      </c>
      <c r="AZ230" s="583"/>
      <c r="BE230" s="428"/>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3"/>
      <c r="AV231" s="1496"/>
      <c r="AW231" s="1521" t="str">
        <f>IF('別紙様式2-2（４・５月分）'!O177="","",'別紙様式2-2（４・５月分）'!O177)</f>
        <v/>
      </c>
      <c r="AX231" s="1510"/>
      <c r="AY231" s="1592"/>
      <c r="AZ231" s="520"/>
      <c r="BE231" s="428"/>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1"/>
      <c r="AV232" s="1496" t="str">
        <f t="shared" ref="AV232" si="265">IF(OR(AB230&lt;&gt;7,AD230&lt;&gt;3),"V列に色付け","")</f>
        <v/>
      </c>
      <c r="AW232" s="1521"/>
      <c r="AX232" s="1510"/>
      <c r="AY232" s="670"/>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49"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496"/>
      <c r="AW233" s="651" t="str">
        <f>IF('別紙様式2-2（４・５月分）'!O178="","",'別紙様式2-2（４・５月分）'!O178)</f>
        <v/>
      </c>
      <c r="AX233" s="1510"/>
      <c r="AY233" s="672"/>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6"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6" t="str">
        <f t="shared" ref="AT234" si="267">IF(AV236="","",IF(V236&lt;V234,"！加算の要件上は問題ありませんが、令和６年度当初の新加算の加算率と比較して、移行後の加算率が下がる計画になっています。",""))</f>
        <v/>
      </c>
      <c r="AU234" s="673"/>
      <c r="AV234" s="1236"/>
      <c r="AW234" s="651" t="str">
        <f>IF('別紙様式2-2（４・５月分）'!O179="","",'別紙様式2-2（４・５月分）'!O179)</f>
        <v/>
      </c>
      <c r="AX234" s="1510" t="str">
        <f>IF(SUM('別紙様式2-2（４・５月分）'!P179:P181)=0,"",SUM('別紙様式2-2（４・５月分）'!P179:P181))</f>
        <v/>
      </c>
      <c r="AY234" s="1592" t="str">
        <f>IFERROR(VLOOKUP(K234,【参考】数式用!$AJ$2:$AK$24,2,FALSE),"")</f>
        <v/>
      </c>
      <c r="AZ234" s="583"/>
      <c r="BE234" s="428"/>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3"/>
      <c r="AV235" s="1496"/>
      <c r="AW235" s="1521" t="str">
        <f>IF('別紙様式2-2（４・５月分）'!O180="","",'別紙様式2-2（４・５月分）'!O180)</f>
        <v/>
      </c>
      <c r="AX235" s="1510"/>
      <c r="AY235" s="1592"/>
      <c r="AZ235" s="520"/>
      <c r="BE235" s="428"/>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1"/>
      <c r="AV236" s="1496" t="str">
        <f t="shared" ref="AV236" si="270">IF(OR(AB234&lt;&gt;7,AD234&lt;&gt;3),"V列に色付け","")</f>
        <v/>
      </c>
      <c r="AW236" s="1521"/>
      <c r="AX236" s="1510"/>
      <c r="AY236" s="670"/>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49"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496"/>
      <c r="AW237" s="651" t="str">
        <f>IF('別紙様式2-2（４・５月分）'!O181="","",'別紙様式2-2（４・５月分）'!O181)</f>
        <v/>
      </c>
      <c r="AX237" s="1510"/>
      <c r="AY237" s="672"/>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6"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6" t="str">
        <f t="shared" ref="AT238" si="272">IF(AV240="","",IF(V240&lt;V238,"！加算の要件上は問題ありませんが、令和６年度当初の新加算の加算率と比較して、移行後の加算率が下がる計画になっています。",""))</f>
        <v/>
      </c>
      <c r="AU238" s="673"/>
      <c r="AV238" s="1236"/>
      <c r="AW238" s="651" t="str">
        <f>IF('別紙様式2-2（４・５月分）'!O182="","",'別紙様式2-2（４・５月分）'!O182)</f>
        <v/>
      </c>
      <c r="AX238" s="1510" t="str">
        <f>IF(SUM('別紙様式2-2（４・５月分）'!P182:P184)=0,"",SUM('別紙様式2-2（４・５月分）'!P182:P184))</f>
        <v/>
      </c>
      <c r="AY238" s="1593" t="str">
        <f>IFERROR(VLOOKUP(K238,【参考】数式用!$AJ$2:$AK$24,2,FALSE),"")</f>
        <v/>
      </c>
      <c r="AZ238" s="583"/>
      <c r="BE238" s="428"/>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3"/>
      <c r="AV239" s="1496"/>
      <c r="AW239" s="1521" t="str">
        <f>IF('別紙様式2-2（４・５月分）'!O183="","",'別紙様式2-2（４・５月分）'!O183)</f>
        <v/>
      </c>
      <c r="AX239" s="1510"/>
      <c r="AY239" s="1592"/>
      <c r="AZ239" s="520"/>
      <c r="BE239" s="428"/>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1"/>
      <c r="AV240" s="1496" t="str">
        <f t="shared" ref="AV240" si="275">IF(OR(AB238&lt;&gt;7,AD238&lt;&gt;3),"V列に色付け","")</f>
        <v/>
      </c>
      <c r="AW240" s="1521"/>
      <c r="AX240" s="1510"/>
      <c r="AY240" s="670"/>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49"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496"/>
      <c r="AW241" s="651" t="str">
        <f>IF('別紙様式2-2（４・５月分）'!O184="","",'別紙様式2-2（４・５月分）'!O184)</f>
        <v/>
      </c>
      <c r="AX241" s="1510"/>
      <c r="AY241" s="672"/>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6"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6" t="str">
        <f t="shared" ref="AT242" si="277">IF(AV244="","",IF(V244&lt;V242,"！加算の要件上は問題ありませんが、令和６年度当初の新加算の加算率と比較して、移行後の加算率が下がる計画になっています。",""))</f>
        <v/>
      </c>
      <c r="AU242" s="673"/>
      <c r="AV242" s="1236"/>
      <c r="AW242" s="651" t="str">
        <f>IF('別紙様式2-2（４・５月分）'!O185="","",'別紙様式2-2（４・５月分）'!O185)</f>
        <v/>
      </c>
      <c r="AX242" s="1510" t="str">
        <f>IF(SUM('別紙様式2-2（４・５月分）'!P185:P187)=0,"",SUM('別紙様式2-2（４・５月分）'!P185:P187))</f>
        <v/>
      </c>
      <c r="AY242" s="1592" t="str">
        <f>IFERROR(VLOOKUP(K242,【参考】数式用!$AJ$2:$AK$24,2,FALSE),"")</f>
        <v/>
      </c>
      <c r="AZ242" s="583"/>
      <c r="BE242" s="428"/>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3"/>
      <c r="AV243" s="1496"/>
      <c r="AW243" s="1521" t="str">
        <f>IF('別紙様式2-2（４・５月分）'!O186="","",'別紙様式2-2（４・５月分）'!O186)</f>
        <v/>
      </c>
      <c r="AX243" s="1510"/>
      <c r="AY243" s="1592"/>
      <c r="AZ243" s="520"/>
      <c r="BE243" s="428"/>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1"/>
      <c r="AV244" s="1496" t="str">
        <f t="shared" ref="AV244" si="280">IF(OR(AB242&lt;&gt;7,AD242&lt;&gt;3),"V列に色付け","")</f>
        <v/>
      </c>
      <c r="AW244" s="1521"/>
      <c r="AX244" s="1510"/>
      <c r="AY244" s="670"/>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49"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496"/>
      <c r="AW245" s="651" t="str">
        <f>IF('別紙様式2-2（４・５月分）'!O187="","",'別紙様式2-2（４・５月分）'!O187)</f>
        <v/>
      </c>
      <c r="AX245" s="1510"/>
      <c r="AY245" s="672"/>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6"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6" t="str">
        <f t="shared" ref="AT246" si="282">IF(AV248="","",IF(V248&lt;V246,"！加算の要件上は問題ありませんが、令和６年度当初の新加算の加算率と比較して、移行後の加算率が下がる計画になっています。",""))</f>
        <v/>
      </c>
      <c r="AU246" s="673"/>
      <c r="AV246" s="1236"/>
      <c r="AW246" s="651" t="str">
        <f>IF('別紙様式2-2（４・５月分）'!O188="","",'別紙様式2-2（４・５月分）'!O188)</f>
        <v/>
      </c>
      <c r="AX246" s="1510" t="str">
        <f>IF(SUM('別紙様式2-2（４・５月分）'!P188:P190)=0,"",SUM('別紙様式2-2（４・５月分）'!P188:P190))</f>
        <v/>
      </c>
      <c r="AY246" s="1593" t="str">
        <f>IFERROR(VLOOKUP(K246,【参考】数式用!$AJ$2:$AK$24,2,FALSE),"")</f>
        <v/>
      </c>
      <c r="AZ246" s="583"/>
      <c r="BE246" s="428"/>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3"/>
      <c r="AV247" s="1496"/>
      <c r="AW247" s="1521" t="str">
        <f>IF('別紙様式2-2（４・５月分）'!O189="","",'別紙様式2-2（４・５月分）'!O189)</f>
        <v/>
      </c>
      <c r="AX247" s="1510"/>
      <c r="AY247" s="1592"/>
      <c r="AZ247" s="520"/>
      <c r="BE247" s="428"/>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1"/>
      <c r="AV248" s="1496" t="str">
        <f t="shared" ref="AV248" si="285">IF(OR(AB246&lt;&gt;7,AD246&lt;&gt;3),"V列に色付け","")</f>
        <v/>
      </c>
      <c r="AW248" s="1521"/>
      <c r="AX248" s="1510"/>
      <c r="AY248" s="670"/>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49"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496"/>
      <c r="AW249" s="651" t="str">
        <f>IF('別紙様式2-2（４・５月分）'!O190="","",'別紙様式2-2（４・５月分）'!O190)</f>
        <v/>
      </c>
      <c r="AX249" s="1510"/>
      <c r="AY249" s="672"/>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6"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6" t="str">
        <f t="shared" ref="AT250" si="287">IF(AV252="","",IF(V252&lt;V250,"！加算の要件上は問題ありませんが、令和６年度当初の新加算の加算率と比較して、移行後の加算率が下がる計画になっています。",""))</f>
        <v/>
      </c>
      <c r="AU250" s="673"/>
      <c r="AV250" s="1236"/>
      <c r="AW250" s="651" t="str">
        <f>IF('別紙様式2-2（４・５月分）'!O191="","",'別紙様式2-2（４・５月分）'!O191)</f>
        <v/>
      </c>
      <c r="AX250" s="1510" t="str">
        <f>IF(SUM('別紙様式2-2（４・５月分）'!P191:P193)=0,"",SUM('別紙様式2-2（４・５月分）'!P191:P193))</f>
        <v/>
      </c>
      <c r="AY250" s="1592" t="str">
        <f>IFERROR(VLOOKUP(K250,【参考】数式用!$AJ$2:$AK$24,2,FALSE),"")</f>
        <v/>
      </c>
      <c r="AZ250" s="583"/>
      <c r="BE250" s="428"/>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3"/>
      <c r="AV251" s="1496"/>
      <c r="AW251" s="1521" t="str">
        <f>IF('別紙様式2-2（４・５月分）'!O192="","",'別紙様式2-2（４・５月分）'!O192)</f>
        <v/>
      </c>
      <c r="AX251" s="1510"/>
      <c r="AY251" s="1592"/>
      <c r="AZ251" s="520"/>
      <c r="BE251" s="428"/>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1"/>
      <c r="AV252" s="1496" t="str">
        <f t="shared" ref="AV252" si="290">IF(OR(AB250&lt;&gt;7,AD250&lt;&gt;3),"V列に色付け","")</f>
        <v/>
      </c>
      <c r="AW252" s="1521"/>
      <c r="AX252" s="1510"/>
      <c r="AY252" s="670"/>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49"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496"/>
      <c r="AW253" s="651" t="str">
        <f>IF('別紙様式2-2（４・５月分）'!O193="","",'別紙様式2-2（４・５月分）'!O193)</f>
        <v/>
      </c>
      <c r="AX253" s="1510"/>
      <c r="AY253" s="672"/>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6"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6" t="str">
        <f t="shared" ref="AT254" si="292">IF(AV256="","",IF(V256&lt;V254,"！加算の要件上は問題ありませんが、令和６年度当初の新加算の加算率と比較して、移行後の加算率が下がる計画になっています。",""))</f>
        <v/>
      </c>
      <c r="AU254" s="673"/>
      <c r="AV254" s="1236"/>
      <c r="AW254" s="651" t="str">
        <f>IF('別紙様式2-2（４・５月分）'!O194="","",'別紙様式2-2（４・５月分）'!O194)</f>
        <v/>
      </c>
      <c r="AX254" s="1510" t="str">
        <f>IF(SUM('別紙様式2-2（４・５月分）'!P194:P196)=0,"",SUM('別紙様式2-2（４・５月分）'!P194:P196))</f>
        <v/>
      </c>
      <c r="AY254" s="1593" t="str">
        <f>IFERROR(VLOOKUP(K254,【参考】数式用!$AJ$2:$AK$24,2,FALSE),"")</f>
        <v/>
      </c>
      <c r="AZ254" s="583"/>
      <c r="BE254" s="428"/>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3"/>
      <c r="AV255" s="1496"/>
      <c r="AW255" s="1521" t="str">
        <f>IF('別紙様式2-2（４・５月分）'!O195="","",'別紙様式2-2（４・５月分）'!O195)</f>
        <v/>
      </c>
      <c r="AX255" s="1510"/>
      <c r="AY255" s="1592"/>
      <c r="AZ255" s="520"/>
      <c r="BE255" s="428"/>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1"/>
      <c r="AV256" s="1496" t="str">
        <f t="shared" ref="AV256" si="295">IF(OR(AB254&lt;&gt;7,AD254&lt;&gt;3),"V列に色付け","")</f>
        <v/>
      </c>
      <c r="AW256" s="1521"/>
      <c r="AX256" s="1510"/>
      <c r="AY256" s="670"/>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49"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496"/>
      <c r="AW257" s="651" t="str">
        <f>IF('別紙様式2-2（４・５月分）'!O196="","",'別紙様式2-2（４・５月分）'!O196)</f>
        <v/>
      </c>
      <c r="AX257" s="1510"/>
      <c r="AY257" s="672"/>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6"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6" t="str">
        <f t="shared" ref="AT258" si="297">IF(AV260="","",IF(V260&lt;V258,"！加算の要件上は問題ありませんが、令和６年度当初の新加算の加算率と比較して、移行後の加算率が下がる計画になっています。",""))</f>
        <v/>
      </c>
      <c r="AU258" s="673"/>
      <c r="AV258" s="1236"/>
      <c r="AW258" s="651" t="str">
        <f>IF('別紙様式2-2（４・５月分）'!O197="","",'別紙様式2-2（４・５月分）'!O197)</f>
        <v/>
      </c>
      <c r="AX258" s="1510" t="str">
        <f>IF(SUM('別紙様式2-2（４・５月分）'!P197:P199)=0,"",SUM('別紙様式2-2（４・５月分）'!P197:P199))</f>
        <v/>
      </c>
      <c r="AY258" s="1592" t="str">
        <f>IFERROR(VLOOKUP(K258,【参考】数式用!$AJ$2:$AK$24,2,FALSE),"")</f>
        <v/>
      </c>
      <c r="AZ258" s="583"/>
      <c r="BE258" s="428"/>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3"/>
      <c r="AV259" s="1496"/>
      <c r="AW259" s="1521" t="str">
        <f>IF('別紙様式2-2（４・５月分）'!O198="","",'別紙様式2-2（４・５月分）'!O198)</f>
        <v/>
      </c>
      <c r="AX259" s="1510"/>
      <c r="AY259" s="1592"/>
      <c r="AZ259" s="520"/>
      <c r="BE259" s="428"/>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1"/>
      <c r="AV260" s="1496" t="str">
        <f t="shared" ref="AV260" si="300">IF(OR(AB258&lt;&gt;7,AD258&lt;&gt;3),"V列に色付け","")</f>
        <v/>
      </c>
      <c r="AW260" s="1521"/>
      <c r="AX260" s="1510"/>
      <c r="AY260" s="670"/>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49"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496"/>
      <c r="AW261" s="651" t="str">
        <f>IF('別紙様式2-2（４・５月分）'!O199="","",'別紙様式2-2（４・５月分）'!O199)</f>
        <v/>
      </c>
      <c r="AX261" s="1510"/>
      <c r="AY261" s="672"/>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6"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6" t="str">
        <f t="shared" ref="AT262" si="302">IF(AV264="","",IF(V264&lt;V262,"！加算の要件上は問題ありませんが、令和６年度当初の新加算の加算率と比較して、移行後の加算率が下がる計画になっています。",""))</f>
        <v/>
      </c>
      <c r="AU262" s="673"/>
      <c r="AV262" s="1236"/>
      <c r="AW262" s="651" t="str">
        <f>IF('別紙様式2-2（４・５月分）'!O200="","",'別紙様式2-2（４・５月分）'!O200)</f>
        <v/>
      </c>
      <c r="AX262" s="1510" t="str">
        <f>IF(SUM('別紙様式2-2（４・５月分）'!P200:P202)=0,"",SUM('別紙様式2-2（４・５月分）'!P200:P202))</f>
        <v/>
      </c>
      <c r="AY262" s="1593" t="str">
        <f>IFERROR(VLOOKUP(K262,【参考】数式用!$AJ$2:$AK$24,2,FALSE),"")</f>
        <v/>
      </c>
      <c r="AZ262" s="583"/>
      <c r="BE262" s="428"/>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3"/>
      <c r="AV263" s="1496"/>
      <c r="AW263" s="1521" t="str">
        <f>IF('別紙様式2-2（４・５月分）'!O201="","",'別紙様式2-2（４・５月分）'!O201)</f>
        <v/>
      </c>
      <c r="AX263" s="1510"/>
      <c r="AY263" s="1592"/>
      <c r="AZ263" s="520"/>
      <c r="BE263" s="428"/>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1"/>
      <c r="AV264" s="1496" t="str">
        <f t="shared" ref="AV264" si="305">IF(OR(AB262&lt;&gt;7,AD262&lt;&gt;3),"V列に色付け","")</f>
        <v/>
      </c>
      <c r="AW264" s="1521"/>
      <c r="AX264" s="1510"/>
      <c r="AY264" s="670"/>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49"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496"/>
      <c r="AW265" s="651" t="str">
        <f>IF('別紙様式2-2（４・５月分）'!O202="","",'別紙様式2-2（４・５月分）'!O202)</f>
        <v/>
      </c>
      <c r="AX265" s="1510"/>
      <c r="AY265" s="672"/>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6"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6" t="str">
        <f t="shared" ref="AT266" si="307">IF(AV268="","",IF(V268&lt;V266,"！加算の要件上は問題ありませんが、令和６年度当初の新加算の加算率と比較して、移行後の加算率が下がる計画になっています。",""))</f>
        <v/>
      </c>
      <c r="AU266" s="673"/>
      <c r="AV266" s="1236"/>
      <c r="AW266" s="651" t="str">
        <f>IF('別紙様式2-2（４・５月分）'!O203="","",'別紙様式2-2（４・５月分）'!O203)</f>
        <v/>
      </c>
      <c r="AX266" s="1510" t="str">
        <f>IF(SUM('別紙様式2-2（４・５月分）'!P203:P205)=0,"",SUM('別紙様式2-2（４・５月分）'!P203:P205))</f>
        <v/>
      </c>
      <c r="AY266" s="1592" t="str">
        <f>IFERROR(VLOOKUP(K266,【参考】数式用!$AJ$2:$AK$24,2,FALSE),"")</f>
        <v/>
      </c>
      <c r="AZ266" s="583"/>
      <c r="BE266" s="428"/>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3"/>
      <c r="AV267" s="1496"/>
      <c r="AW267" s="1521" t="str">
        <f>IF('別紙様式2-2（４・５月分）'!O204="","",'別紙様式2-2（４・５月分）'!O204)</f>
        <v/>
      </c>
      <c r="AX267" s="1510"/>
      <c r="AY267" s="1592"/>
      <c r="AZ267" s="520"/>
      <c r="BE267" s="428"/>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1"/>
      <c r="AV268" s="1496" t="str">
        <f t="shared" ref="AV268" si="310">IF(OR(AB266&lt;&gt;7,AD266&lt;&gt;3),"V列に色付け","")</f>
        <v/>
      </c>
      <c r="AW268" s="1521"/>
      <c r="AX268" s="1510"/>
      <c r="AY268" s="670"/>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49"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496"/>
      <c r="AW269" s="651" t="str">
        <f>IF('別紙様式2-2（４・５月分）'!O205="","",'別紙様式2-2（４・５月分）'!O205)</f>
        <v/>
      </c>
      <c r="AX269" s="1510"/>
      <c r="AY269" s="672"/>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6"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6" t="str">
        <f t="shared" ref="AT270" si="312">IF(AV272="","",IF(V272&lt;V270,"！加算の要件上は問題ありませんが、令和６年度当初の新加算の加算率と比較して、移行後の加算率が下がる計画になっています。",""))</f>
        <v/>
      </c>
      <c r="AU270" s="673"/>
      <c r="AV270" s="1236"/>
      <c r="AW270" s="651" t="str">
        <f>IF('別紙様式2-2（４・５月分）'!O206="","",'別紙様式2-2（４・５月分）'!O206)</f>
        <v/>
      </c>
      <c r="AX270" s="1510" t="str">
        <f>IF(SUM('別紙様式2-2（４・５月分）'!P206:P208)=0,"",SUM('別紙様式2-2（４・５月分）'!P206:P208))</f>
        <v/>
      </c>
      <c r="AY270" s="1593" t="str">
        <f>IFERROR(VLOOKUP(K270,【参考】数式用!$AJ$2:$AK$24,2,FALSE),"")</f>
        <v/>
      </c>
      <c r="AZ270" s="583"/>
      <c r="BE270" s="428"/>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3"/>
      <c r="AV271" s="1496"/>
      <c r="AW271" s="1521" t="str">
        <f>IF('別紙様式2-2（４・５月分）'!O207="","",'別紙様式2-2（４・５月分）'!O207)</f>
        <v/>
      </c>
      <c r="AX271" s="1510"/>
      <c r="AY271" s="1592"/>
      <c r="AZ271" s="520"/>
      <c r="BE271" s="428"/>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1"/>
      <c r="AV272" s="1496" t="str">
        <f t="shared" ref="AV272" si="315">IF(OR(AB270&lt;&gt;7,AD270&lt;&gt;3),"V列に色付け","")</f>
        <v/>
      </c>
      <c r="AW272" s="1521"/>
      <c r="AX272" s="1510"/>
      <c r="AY272" s="670"/>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49"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496"/>
      <c r="AW273" s="651" t="str">
        <f>IF('別紙様式2-2（４・５月分）'!O208="","",'別紙様式2-2（４・５月分）'!O208)</f>
        <v/>
      </c>
      <c r="AX273" s="1510"/>
      <c r="AY273" s="672"/>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6"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6" t="str">
        <f t="shared" ref="AT274" si="317">IF(AV276="","",IF(V276&lt;V274,"！加算の要件上は問題ありませんが、令和６年度当初の新加算の加算率と比較して、移行後の加算率が下がる計画になっています。",""))</f>
        <v/>
      </c>
      <c r="AU274" s="673"/>
      <c r="AV274" s="1236"/>
      <c r="AW274" s="651" t="str">
        <f>IF('別紙様式2-2（４・５月分）'!O209="","",'別紙様式2-2（４・５月分）'!O209)</f>
        <v/>
      </c>
      <c r="AX274" s="1510" t="str">
        <f>IF(SUM('別紙様式2-2（４・５月分）'!P209:P211)=0,"",SUM('別紙様式2-2（４・５月分）'!P209:P211))</f>
        <v/>
      </c>
      <c r="AY274" s="1592" t="str">
        <f>IFERROR(VLOOKUP(K274,【参考】数式用!$AJ$2:$AK$24,2,FALSE),"")</f>
        <v/>
      </c>
      <c r="AZ274" s="583"/>
      <c r="BE274" s="428"/>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3"/>
      <c r="AV275" s="1496"/>
      <c r="AW275" s="1521" t="str">
        <f>IF('別紙様式2-2（４・５月分）'!O210="","",'別紙様式2-2（４・５月分）'!O210)</f>
        <v/>
      </c>
      <c r="AX275" s="1510"/>
      <c r="AY275" s="1592"/>
      <c r="AZ275" s="520"/>
      <c r="BE275" s="428"/>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1"/>
      <c r="AV276" s="1496" t="str">
        <f t="shared" ref="AV276" si="320">IF(OR(AB274&lt;&gt;7,AD274&lt;&gt;3),"V列に色付け","")</f>
        <v/>
      </c>
      <c r="AW276" s="1521"/>
      <c r="AX276" s="1510"/>
      <c r="AY276" s="670"/>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49"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496"/>
      <c r="AW277" s="651" t="str">
        <f>IF('別紙様式2-2（４・５月分）'!O211="","",'別紙様式2-2（４・５月分）'!O211)</f>
        <v/>
      </c>
      <c r="AX277" s="1510"/>
      <c r="AY277" s="672"/>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6"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6" t="str">
        <f t="shared" ref="AT278" si="322">IF(AV280="","",IF(V280&lt;V278,"！加算の要件上は問題ありませんが、令和６年度当初の新加算の加算率と比較して、移行後の加算率が下がる計画になっています。",""))</f>
        <v/>
      </c>
      <c r="AU278" s="673"/>
      <c r="AV278" s="1236"/>
      <c r="AW278" s="651" t="str">
        <f>IF('別紙様式2-2（４・５月分）'!O212="","",'別紙様式2-2（４・５月分）'!O212)</f>
        <v/>
      </c>
      <c r="AX278" s="1510" t="str">
        <f>IF(SUM('別紙様式2-2（４・５月分）'!P212:P214)=0,"",SUM('別紙様式2-2（４・５月分）'!P212:P214))</f>
        <v/>
      </c>
      <c r="AY278" s="1593" t="str">
        <f>IFERROR(VLOOKUP(K278,【参考】数式用!$AJ$2:$AK$24,2,FALSE),"")</f>
        <v/>
      </c>
      <c r="AZ278" s="583"/>
      <c r="BE278" s="428"/>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3"/>
      <c r="AV279" s="1496"/>
      <c r="AW279" s="1521" t="str">
        <f>IF('別紙様式2-2（４・５月分）'!O213="","",'別紙様式2-2（４・５月分）'!O213)</f>
        <v/>
      </c>
      <c r="AX279" s="1510"/>
      <c r="AY279" s="1592"/>
      <c r="AZ279" s="520"/>
      <c r="BE279" s="428"/>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1"/>
      <c r="AV280" s="1496" t="str">
        <f t="shared" ref="AV280" si="325">IF(OR(AB278&lt;&gt;7,AD278&lt;&gt;3),"V列に色付け","")</f>
        <v/>
      </c>
      <c r="AW280" s="1521"/>
      <c r="AX280" s="1510"/>
      <c r="AY280" s="670"/>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49"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496"/>
      <c r="AW281" s="651" t="str">
        <f>IF('別紙様式2-2（４・５月分）'!O214="","",'別紙様式2-2（４・５月分）'!O214)</f>
        <v/>
      </c>
      <c r="AX281" s="1510"/>
      <c r="AY281" s="672"/>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6"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6" t="str">
        <f t="shared" ref="AT282" si="327">IF(AV284="","",IF(V284&lt;V282,"！加算の要件上は問題ありませんが、令和６年度当初の新加算の加算率と比較して、移行後の加算率が下がる計画になっています。",""))</f>
        <v/>
      </c>
      <c r="AU282" s="673"/>
      <c r="AV282" s="1236"/>
      <c r="AW282" s="651" t="str">
        <f>IF('別紙様式2-2（４・５月分）'!O215="","",'別紙様式2-2（４・５月分）'!O215)</f>
        <v/>
      </c>
      <c r="AX282" s="1510" t="str">
        <f>IF(SUM('別紙様式2-2（４・５月分）'!P215:P217)=0,"",SUM('別紙様式2-2（４・５月分）'!P215:P217))</f>
        <v/>
      </c>
      <c r="AY282" s="1592" t="str">
        <f>IFERROR(VLOOKUP(K282,【参考】数式用!$AJ$2:$AK$24,2,FALSE),"")</f>
        <v/>
      </c>
      <c r="AZ282" s="583"/>
      <c r="BE282" s="428"/>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3"/>
      <c r="AV283" s="1496"/>
      <c r="AW283" s="1521" t="str">
        <f>IF('別紙様式2-2（４・５月分）'!O216="","",'別紙様式2-2（４・５月分）'!O216)</f>
        <v/>
      </c>
      <c r="AX283" s="1510"/>
      <c r="AY283" s="1592"/>
      <c r="AZ283" s="520"/>
      <c r="BE283" s="428"/>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1"/>
      <c r="AV284" s="1496" t="str">
        <f t="shared" ref="AV284" si="330">IF(OR(AB282&lt;&gt;7,AD282&lt;&gt;3),"V列に色付け","")</f>
        <v/>
      </c>
      <c r="AW284" s="1521"/>
      <c r="AX284" s="1510"/>
      <c r="AY284" s="670"/>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49"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496"/>
      <c r="AW285" s="651" t="str">
        <f>IF('別紙様式2-2（４・５月分）'!O217="","",'別紙様式2-2（４・５月分）'!O217)</f>
        <v/>
      </c>
      <c r="AX285" s="1510"/>
      <c r="AY285" s="672"/>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6"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6" t="str">
        <f t="shared" ref="AT286" si="332">IF(AV288="","",IF(V288&lt;V286,"！加算の要件上は問題ありませんが、令和６年度当初の新加算の加算率と比較して、移行後の加算率が下がる計画になっています。",""))</f>
        <v/>
      </c>
      <c r="AU286" s="673"/>
      <c r="AV286" s="1236"/>
      <c r="AW286" s="651" t="str">
        <f>IF('別紙様式2-2（４・５月分）'!O218="","",'別紙様式2-2（４・５月分）'!O218)</f>
        <v/>
      </c>
      <c r="AX286" s="1510" t="str">
        <f>IF(SUM('別紙様式2-2（４・５月分）'!P218:P220)=0,"",SUM('別紙様式2-2（４・５月分）'!P218:P220))</f>
        <v/>
      </c>
      <c r="AY286" s="1593" t="str">
        <f>IFERROR(VLOOKUP(K286,【参考】数式用!$AJ$2:$AK$24,2,FALSE),"")</f>
        <v/>
      </c>
      <c r="AZ286" s="583"/>
      <c r="BE286" s="428"/>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3"/>
      <c r="AV287" s="1496"/>
      <c r="AW287" s="1521" t="str">
        <f>IF('別紙様式2-2（４・５月分）'!O219="","",'別紙様式2-2（４・５月分）'!O219)</f>
        <v/>
      </c>
      <c r="AX287" s="1510"/>
      <c r="AY287" s="1592"/>
      <c r="AZ287" s="520"/>
      <c r="BE287" s="428"/>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1"/>
      <c r="AV288" s="1496" t="str">
        <f t="shared" ref="AV288" si="335">IF(OR(AB286&lt;&gt;7,AD286&lt;&gt;3),"V列に色付け","")</f>
        <v/>
      </c>
      <c r="AW288" s="1521"/>
      <c r="AX288" s="1510"/>
      <c r="AY288" s="670"/>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49"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496"/>
      <c r="AW289" s="651" t="str">
        <f>IF('別紙様式2-2（４・５月分）'!O220="","",'別紙様式2-2（４・５月分）'!O220)</f>
        <v/>
      </c>
      <c r="AX289" s="1510"/>
      <c r="AY289" s="672"/>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6"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6" t="str">
        <f t="shared" ref="AT290" si="337">IF(AV292="","",IF(V292&lt;V290,"！加算の要件上は問題ありませんが、令和６年度当初の新加算の加算率と比較して、移行後の加算率が下がる計画になっています。",""))</f>
        <v/>
      </c>
      <c r="AU290" s="673"/>
      <c r="AV290" s="1236"/>
      <c r="AW290" s="651" t="str">
        <f>IF('別紙様式2-2（４・５月分）'!O221="","",'別紙様式2-2（４・５月分）'!O221)</f>
        <v/>
      </c>
      <c r="AX290" s="1510" t="str">
        <f>IF(SUM('別紙様式2-2（４・５月分）'!P221:P223)=0,"",SUM('別紙様式2-2（４・５月分）'!P221:P223))</f>
        <v/>
      </c>
      <c r="AY290" s="1592" t="str">
        <f>IFERROR(VLOOKUP(K290,【参考】数式用!$AJ$2:$AK$24,2,FALSE),"")</f>
        <v/>
      </c>
      <c r="AZ290" s="583"/>
      <c r="BE290" s="428"/>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3"/>
      <c r="AV291" s="1496"/>
      <c r="AW291" s="1521" t="str">
        <f>IF('別紙様式2-2（４・５月分）'!O222="","",'別紙様式2-2（４・５月分）'!O222)</f>
        <v/>
      </c>
      <c r="AX291" s="1510"/>
      <c r="AY291" s="1592"/>
      <c r="AZ291" s="520"/>
      <c r="BE291" s="428"/>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1"/>
      <c r="AV292" s="1496" t="str">
        <f t="shared" ref="AV292" si="340">IF(OR(AB290&lt;&gt;7,AD290&lt;&gt;3),"V列に色付け","")</f>
        <v/>
      </c>
      <c r="AW292" s="1521"/>
      <c r="AX292" s="1510"/>
      <c r="AY292" s="670"/>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49"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496"/>
      <c r="AW293" s="651" t="str">
        <f>IF('別紙様式2-2（４・５月分）'!O223="","",'別紙様式2-2（４・５月分）'!O223)</f>
        <v/>
      </c>
      <c r="AX293" s="1510"/>
      <c r="AY293" s="672"/>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6"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6" t="str">
        <f t="shared" ref="AT294" si="342">IF(AV296="","",IF(V296&lt;V294,"！加算の要件上は問題ありませんが、令和６年度当初の新加算の加算率と比較して、移行後の加算率が下がる計画になっています。",""))</f>
        <v/>
      </c>
      <c r="AU294" s="673"/>
      <c r="AV294" s="1236"/>
      <c r="AW294" s="651" t="str">
        <f>IF('別紙様式2-2（４・５月分）'!O224="","",'別紙様式2-2（４・５月分）'!O224)</f>
        <v/>
      </c>
      <c r="AX294" s="1510" t="str">
        <f>IF(SUM('別紙様式2-2（４・５月分）'!P224:P226)=0,"",SUM('別紙様式2-2（４・５月分）'!P224:P226))</f>
        <v/>
      </c>
      <c r="AY294" s="1593" t="str">
        <f>IFERROR(VLOOKUP(K294,【参考】数式用!$AJ$2:$AK$24,2,FALSE),"")</f>
        <v/>
      </c>
      <c r="AZ294" s="583"/>
      <c r="BE294" s="428"/>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3"/>
      <c r="AV295" s="1496"/>
      <c r="AW295" s="1521" t="str">
        <f>IF('別紙様式2-2（４・５月分）'!O225="","",'別紙様式2-2（４・５月分）'!O225)</f>
        <v/>
      </c>
      <c r="AX295" s="1510"/>
      <c r="AY295" s="1592"/>
      <c r="AZ295" s="520"/>
      <c r="BE295" s="428"/>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1"/>
      <c r="AV296" s="1496" t="str">
        <f t="shared" ref="AV296" si="345">IF(OR(AB294&lt;&gt;7,AD294&lt;&gt;3),"V列に色付け","")</f>
        <v/>
      </c>
      <c r="AW296" s="1521"/>
      <c r="AX296" s="1510"/>
      <c r="AY296" s="670"/>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49"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496"/>
      <c r="AW297" s="651" t="str">
        <f>IF('別紙様式2-2（４・５月分）'!O226="","",'別紙様式2-2（４・５月分）'!O226)</f>
        <v/>
      </c>
      <c r="AX297" s="1510"/>
      <c r="AY297" s="672"/>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6"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6" t="str">
        <f t="shared" ref="AT298" si="347">IF(AV300="","",IF(V300&lt;V298,"！加算の要件上は問題ありませんが、令和６年度当初の新加算の加算率と比較して、移行後の加算率が下がる計画になっています。",""))</f>
        <v/>
      </c>
      <c r="AU298" s="673"/>
      <c r="AV298" s="1236"/>
      <c r="AW298" s="651" t="str">
        <f>IF('別紙様式2-2（４・５月分）'!O227="","",'別紙様式2-2（４・５月分）'!O227)</f>
        <v/>
      </c>
      <c r="AX298" s="1510" t="str">
        <f>IF(SUM('別紙様式2-2（４・５月分）'!P227:P229)=0,"",SUM('別紙様式2-2（４・５月分）'!P227:P229))</f>
        <v/>
      </c>
      <c r="AY298" s="1592" t="str">
        <f>IFERROR(VLOOKUP(K298,【参考】数式用!$AJ$2:$AK$24,2,FALSE),"")</f>
        <v/>
      </c>
      <c r="AZ298" s="583"/>
      <c r="BE298" s="428"/>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3"/>
      <c r="AV299" s="1496"/>
      <c r="AW299" s="1521" t="str">
        <f>IF('別紙様式2-2（４・５月分）'!O228="","",'別紙様式2-2（４・５月分）'!O228)</f>
        <v/>
      </c>
      <c r="AX299" s="1510"/>
      <c r="AY299" s="1592"/>
      <c r="AZ299" s="520"/>
      <c r="BE299" s="428"/>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1"/>
      <c r="AV300" s="1496" t="str">
        <f t="shared" ref="AV300" si="350">IF(OR(AB298&lt;&gt;7,AD298&lt;&gt;3),"V列に色付け","")</f>
        <v/>
      </c>
      <c r="AW300" s="1521"/>
      <c r="AX300" s="1510"/>
      <c r="AY300" s="670"/>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49"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496"/>
      <c r="AW301" s="651" t="str">
        <f>IF('別紙様式2-2（４・５月分）'!O229="","",'別紙様式2-2（４・５月分）'!O229)</f>
        <v/>
      </c>
      <c r="AX301" s="1510"/>
      <c r="AY301" s="672"/>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6"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6" t="str">
        <f t="shared" ref="AT302" si="352">IF(AV304="","",IF(V304&lt;V302,"！加算の要件上は問題ありませんが、令和６年度当初の新加算の加算率と比較して、移行後の加算率が下がる計画になっています。",""))</f>
        <v/>
      </c>
      <c r="AU302" s="673"/>
      <c r="AV302" s="1236"/>
      <c r="AW302" s="651" t="str">
        <f>IF('別紙様式2-2（４・５月分）'!O230="","",'別紙様式2-2（４・５月分）'!O230)</f>
        <v/>
      </c>
      <c r="AX302" s="1510" t="str">
        <f>IF(SUM('別紙様式2-2（４・５月分）'!P230:P232)=0,"",SUM('別紙様式2-2（４・５月分）'!P230:P232))</f>
        <v/>
      </c>
      <c r="AY302" s="1593" t="str">
        <f>IFERROR(VLOOKUP(K302,【参考】数式用!$AJ$2:$AK$24,2,FALSE),"")</f>
        <v/>
      </c>
      <c r="AZ302" s="583"/>
      <c r="BE302" s="428"/>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3"/>
      <c r="AV303" s="1496"/>
      <c r="AW303" s="1521" t="str">
        <f>IF('別紙様式2-2（４・５月分）'!O231="","",'別紙様式2-2（４・５月分）'!O231)</f>
        <v/>
      </c>
      <c r="AX303" s="1510"/>
      <c r="AY303" s="1592"/>
      <c r="AZ303" s="520"/>
      <c r="BE303" s="428"/>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1"/>
      <c r="AV304" s="1496" t="str">
        <f t="shared" ref="AV304" si="355">IF(OR(AB302&lt;&gt;7,AD302&lt;&gt;3),"V列に色付け","")</f>
        <v/>
      </c>
      <c r="AW304" s="1521"/>
      <c r="AX304" s="1510"/>
      <c r="AY304" s="670"/>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49"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496"/>
      <c r="AW305" s="651" t="str">
        <f>IF('別紙様式2-2（４・５月分）'!O232="","",'別紙様式2-2（４・５月分）'!O232)</f>
        <v/>
      </c>
      <c r="AX305" s="1510"/>
      <c r="AY305" s="672"/>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6"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6" t="str">
        <f t="shared" ref="AT306" si="357">IF(AV308="","",IF(V308&lt;V306,"！加算の要件上は問題ありませんが、令和６年度当初の新加算の加算率と比較して、移行後の加算率が下がる計画になっています。",""))</f>
        <v/>
      </c>
      <c r="AU306" s="673"/>
      <c r="AV306" s="1236"/>
      <c r="AW306" s="651" t="str">
        <f>IF('別紙様式2-2（４・５月分）'!O233="","",'別紙様式2-2（４・５月分）'!O233)</f>
        <v/>
      </c>
      <c r="AX306" s="1510" t="str">
        <f>IF(SUM('別紙様式2-2（４・５月分）'!P233:P235)=0,"",SUM('別紙様式2-2（４・５月分）'!P233:P235))</f>
        <v/>
      </c>
      <c r="AY306" s="1592" t="str">
        <f>IFERROR(VLOOKUP(K306,【参考】数式用!$AJ$2:$AK$24,2,FALSE),"")</f>
        <v/>
      </c>
      <c r="AZ306" s="583"/>
      <c r="BE306" s="428"/>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3"/>
      <c r="AV307" s="1496"/>
      <c r="AW307" s="1521" t="str">
        <f>IF('別紙様式2-2（４・５月分）'!O234="","",'別紙様式2-2（４・５月分）'!O234)</f>
        <v/>
      </c>
      <c r="AX307" s="1510"/>
      <c r="AY307" s="1592"/>
      <c r="AZ307" s="520"/>
      <c r="BE307" s="428"/>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1"/>
      <c r="AV308" s="1496" t="str">
        <f t="shared" ref="AV308" si="360">IF(OR(AB306&lt;&gt;7,AD306&lt;&gt;3),"V列に色付け","")</f>
        <v/>
      </c>
      <c r="AW308" s="1521"/>
      <c r="AX308" s="1510"/>
      <c r="AY308" s="670"/>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49"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496"/>
      <c r="AW309" s="651" t="str">
        <f>IF('別紙様式2-2（４・５月分）'!O235="","",'別紙様式2-2（４・５月分）'!O235)</f>
        <v/>
      </c>
      <c r="AX309" s="1510"/>
      <c r="AY309" s="672"/>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6"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6" t="str">
        <f t="shared" ref="AT310" si="362">IF(AV312="","",IF(V312&lt;V310,"！加算の要件上は問題ありませんが、令和６年度当初の新加算の加算率と比較して、移行後の加算率が下がる計画になっています。",""))</f>
        <v/>
      </c>
      <c r="AU310" s="673"/>
      <c r="AV310" s="1236"/>
      <c r="AW310" s="651" t="str">
        <f>IF('別紙様式2-2（４・５月分）'!O236="","",'別紙様式2-2（４・５月分）'!O236)</f>
        <v/>
      </c>
      <c r="AX310" s="1510" t="str">
        <f>IF(SUM('別紙様式2-2（４・５月分）'!P236:P238)=0,"",SUM('別紙様式2-2（４・５月分）'!P236:P238))</f>
        <v/>
      </c>
      <c r="AY310" s="1593" t="str">
        <f>IFERROR(VLOOKUP(K310,【参考】数式用!$AJ$2:$AK$24,2,FALSE),"")</f>
        <v/>
      </c>
      <c r="AZ310" s="583"/>
      <c r="BE310" s="428"/>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3"/>
      <c r="AV311" s="1496"/>
      <c r="AW311" s="1521" t="str">
        <f>IF('別紙様式2-2（４・５月分）'!O237="","",'別紙様式2-2（４・５月分）'!O237)</f>
        <v/>
      </c>
      <c r="AX311" s="1510"/>
      <c r="AY311" s="1592"/>
      <c r="AZ311" s="520"/>
      <c r="BE311" s="428"/>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1"/>
      <c r="AV312" s="1496" t="str">
        <f t="shared" ref="AV312" si="365">IF(OR(AB310&lt;&gt;7,AD310&lt;&gt;3),"V列に色付け","")</f>
        <v/>
      </c>
      <c r="AW312" s="1521"/>
      <c r="AX312" s="1510"/>
      <c r="AY312" s="670"/>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49"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496"/>
      <c r="AW313" s="651" t="str">
        <f>IF('別紙様式2-2（４・５月分）'!O238="","",'別紙様式2-2（４・５月分）'!O238)</f>
        <v/>
      </c>
      <c r="AX313" s="1510"/>
      <c r="AY313" s="672"/>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6"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6" t="str">
        <f t="shared" ref="AT314" si="367">IF(AV316="","",IF(V316&lt;V314,"！加算の要件上は問題ありませんが、令和６年度当初の新加算の加算率と比較して、移行後の加算率が下がる計画になっています。",""))</f>
        <v/>
      </c>
      <c r="AU314" s="673"/>
      <c r="AV314" s="1236"/>
      <c r="AW314" s="651" t="str">
        <f>IF('別紙様式2-2（４・５月分）'!O239="","",'別紙様式2-2（４・５月分）'!O239)</f>
        <v/>
      </c>
      <c r="AX314" s="1510" t="str">
        <f>IF(SUM('別紙様式2-2（４・５月分）'!P239:P241)=0,"",SUM('別紙様式2-2（４・５月分）'!P239:P241))</f>
        <v/>
      </c>
      <c r="AY314" s="1592" t="str">
        <f>IFERROR(VLOOKUP(K314,【参考】数式用!$AJ$2:$AK$24,2,FALSE),"")</f>
        <v/>
      </c>
      <c r="AZ314" s="583"/>
      <c r="BE314" s="428"/>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3"/>
      <c r="AV315" s="1496"/>
      <c r="AW315" s="1521" t="str">
        <f>IF('別紙様式2-2（４・５月分）'!O240="","",'別紙様式2-2（４・５月分）'!O240)</f>
        <v/>
      </c>
      <c r="AX315" s="1510"/>
      <c r="AY315" s="1592"/>
      <c r="AZ315" s="520"/>
      <c r="BE315" s="428"/>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1"/>
      <c r="AV316" s="1496" t="str">
        <f t="shared" ref="AV316" si="370">IF(OR(AB314&lt;&gt;7,AD314&lt;&gt;3),"V列に色付け","")</f>
        <v/>
      </c>
      <c r="AW316" s="1521"/>
      <c r="AX316" s="1510"/>
      <c r="AY316" s="670"/>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49"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496"/>
      <c r="AW317" s="651" t="str">
        <f>IF('別紙様式2-2（４・５月分）'!O241="","",'別紙様式2-2（４・５月分）'!O241)</f>
        <v/>
      </c>
      <c r="AX317" s="1510"/>
      <c r="AY317" s="672"/>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6"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6" t="str">
        <f t="shared" ref="AT318" si="372">IF(AV320="","",IF(V320&lt;V318,"！加算の要件上は問題ありませんが、令和６年度当初の新加算の加算率と比較して、移行後の加算率が下がる計画になっています。",""))</f>
        <v/>
      </c>
      <c r="AU318" s="673"/>
      <c r="AV318" s="1236"/>
      <c r="AW318" s="651" t="str">
        <f>IF('別紙様式2-2（４・５月分）'!O242="","",'別紙様式2-2（４・５月分）'!O242)</f>
        <v/>
      </c>
      <c r="AX318" s="1510" t="str">
        <f>IF(SUM('別紙様式2-2（４・５月分）'!P242:P244)=0,"",SUM('別紙様式2-2（４・５月分）'!P242:P244))</f>
        <v/>
      </c>
      <c r="AY318" s="1593" t="str">
        <f>IFERROR(VLOOKUP(K318,【参考】数式用!$AJ$2:$AK$24,2,FALSE),"")</f>
        <v/>
      </c>
      <c r="AZ318" s="583"/>
      <c r="BE318" s="428"/>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3"/>
      <c r="AV319" s="1496"/>
      <c r="AW319" s="1521" t="str">
        <f>IF('別紙様式2-2（４・５月分）'!O243="","",'別紙様式2-2（４・５月分）'!O243)</f>
        <v/>
      </c>
      <c r="AX319" s="1510"/>
      <c r="AY319" s="1592"/>
      <c r="AZ319" s="520"/>
      <c r="BE319" s="428"/>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1"/>
      <c r="AV320" s="1496" t="str">
        <f t="shared" ref="AV320" si="375">IF(OR(AB318&lt;&gt;7,AD318&lt;&gt;3),"V列に色付け","")</f>
        <v/>
      </c>
      <c r="AW320" s="1521"/>
      <c r="AX320" s="1510"/>
      <c r="AY320" s="670"/>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49"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496"/>
      <c r="AW321" s="651" t="str">
        <f>IF('別紙様式2-2（４・５月分）'!O244="","",'別紙様式2-2（４・５月分）'!O244)</f>
        <v/>
      </c>
      <c r="AX321" s="1510"/>
      <c r="AY321" s="672"/>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6"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6" t="str">
        <f t="shared" ref="AT322" si="377">IF(AV324="","",IF(V324&lt;V322,"！加算の要件上は問題ありませんが、令和６年度当初の新加算の加算率と比較して、移行後の加算率が下がる計画になっています。",""))</f>
        <v/>
      </c>
      <c r="AU322" s="673"/>
      <c r="AV322" s="1236"/>
      <c r="AW322" s="651" t="str">
        <f>IF('別紙様式2-2（４・５月分）'!O245="","",'別紙様式2-2（４・５月分）'!O245)</f>
        <v/>
      </c>
      <c r="AX322" s="1510" t="str">
        <f>IF(SUM('別紙様式2-2（４・５月分）'!P245:P247)=0,"",SUM('別紙様式2-2（４・５月分）'!P245:P247))</f>
        <v/>
      </c>
      <c r="AY322" s="1592" t="str">
        <f>IFERROR(VLOOKUP(K322,【参考】数式用!$AJ$2:$AK$24,2,FALSE),"")</f>
        <v/>
      </c>
      <c r="AZ322" s="583"/>
      <c r="BE322" s="428"/>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3"/>
      <c r="AV323" s="1496"/>
      <c r="AW323" s="1521" t="str">
        <f>IF('別紙様式2-2（４・５月分）'!O246="","",'別紙様式2-2（４・５月分）'!O246)</f>
        <v/>
      </c>
      <c r="AX323" s="1510"/>
      <c r="AY323" s="1592"/>
      <c r="AZ323" s="520"/>
      <c r="BE323" s="428"/>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1"/>
      <c r="AV324" s="1496" t="str">
        <f t="shared" ref="AV324" si="380">IF(OR(AB322&lt;&gt;7,AD322&lt;&gt;3),"V列に色付け","")</f>
        <v/>
      </c>
      <c r="AW324" s="1521"/>
      <c r="AX324" s="1510"/>
      <c r="AY324" s="670"/>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49"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496"/>
      <c r="AW325" s="651" t="str">
        <f>IF('別紙様式2-2（４・５月分）'!O247="","",'別紙様式2-2（４・５月分）'!O247)</f>
        <v/>
      </c>
      <c r="AX325" s="1510"/>
      <c r="AY325" s="672"/>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6"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6" t="str">
        <f t="shared" ref="AT326" si="382">IF(AV328="","",IF(V328&lt;V326,"！加算の要件上は問題ありませんが、令和６年度当初の新加算の加算率と比較して、移行後の加算率が下がる計画になっています。",""))</f>
        <v/>
      </c>
      <c r="AU326" s="673"/>
      <c r="AV326" s="1236"/>
      <c r="AW326" s="651" t="str">
        <f>IF('別紙様式2-2（４・５月分）'!O248="","",'別紙様式2-2（４・５月分）'!O248)</f>
        <v/>
      </c>
      <c r="AX326" s="1510" t="str">
        <f>IF(SUM('別紙様式2-2（４・５月分）'!P248:P250)=0,"",SUM('別紙様式2-2（４・５月分）'!P248:P250))</f>
        <v/>
      </c>
      <c r="AY326" s="1593" t="str">
        <f>IFERROR(VLOOKUP(K326,【参考】数式用!$AJ$2:$AK$24,2,FALSE),"")</f>
        <v/>
      </c>
      <c r="AZ326" s="583"/>
      <c r="BE326" s="428"/>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3"/>
      <c r="AV327" s="1496"/>
      <c r="AW327" s="1521" t="str">
        <f>IF('別紙様式2-2（４・５月分）'!O249="","",'別紙様式2-2（４・５月分）'!O249)</f>
        <v/>
      </c>
      <c r="AX327" s="1510"/>
      <c r="AY327" s="1592"/>
      <c r="AZ327" s="520"/>
      <c r="BE327" s="428"/>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1"/>
      <c r="AV328" s="1496" t="str">
        <f t="shared" ref="AV328" si="385">IF(OR(AB326&lt;&gt;7,AD326&lt;&gt;3),"V列に色付け","")</f>
        <v/>
      </c>
      <c r="AW328" s="1521"/>
      <c r="AX328" s="1510"/>
      <c r="AY328" s="670"/>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49"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496"/>
      <c r="AW329" s="651" t="str">
        <f>IF('別紙様式2-2（４・５月分）'!O250="","",'別紙様式2-2（４・５月分）'!O250)</f>
        <v/>
      </c>
      <c r="AX329" s="1510"/>
      <c r="AY329" s="672"/>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6"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6" t="str">
        <f t="shared" ref="AT330" si="387">IF(AV332="","",IF(V332&lt;V330,"！加算の要件上は問題ありませんが、令和６年度当初の新加算の加算率と比較して、移行後の加算率が下がる計画になっています。",""))</f>
        <v/>
      </c>
      <c r="AU330" s="673"/>
      <c r="AV330" s="1236"/>
      <c r="AW330" s="651" t="str">
        <f>IF('別紙様式2-2（４・５月分）'!O251="","",'別紙様式2-2（４・５月分）'!O251)</f>
        <v/>
      </c>
      <c r="AX330" s="1510" t="str">
        <f>IF(SUM('別紙様式2-2（４・５月分）'!P251:P253)=0,"",SUM('別紙様式2-2（４・５月分）'!P251:P253))</f>
        <v/>
      </c>
      <c r="AY330" s="1592" t="str">
        <f>IFERROR(VLOOKUP(K330,【参考】数式用!$AJ$2:$AK$24,2,FALSE),"")</f>
        <v/>
      </c>
      <c r="AZ330" s="583"/>
      <c r="BE330" s="428"/>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3"/>
      <c r="AV331" s="1496"/>
      <c r="AW331" s="1521" t="str">
        <f>IF('別紙様式2-2（４・５月分）'!O252="","",'別紙様式2-2（４・５月分）'!O252)</f>
        <v/>
      </c>
      <c r="AX331" s="1510"/>
      <c r="AY331" s="1592"/>
      <c r="AZ331" s="520"/>
      <c r="BE331" s="428"/>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1"/>
      <c r="AV332" s="1496" t="str">
        <f t="shared" ref="AV332" si="390">IF(OR(AB330&lt;&gt;7,AD330&lt;&gt;3),"V列に色付け","")</f>
        <v/>
      </c>
      <c r="AW332" s="1521"/>
      <c r="AX332" s="1510"/>
      <c r="AY332" s="670"/>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49"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496"/>
      <c r="AW333" s="651" t="str">
        <f>IF('別紙様式2-2（４・５月分）'!O253="","",'別紙様式2-2（４・５月分）'!O253)</f>
        <v/>
      </c>
      <c r="AX333" s="1510"/>
      <c r="AY333" s="672"/>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6"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6" t="str">
        <f t="shared" ref="AT334" si="392">IF(AV336="","",IF(V336&lt;V334,"！加算の要件上は問題ありませんが、令和６年度当初の新加算の加算率と比較して、移行後の加算率が下がる計画になっています。",""))</f>
        <v/>
      </c>
      <c r="AU334" s="673"/>
      <c r="AV334" s="1236"/>
      <c r="AW334" s="651" t="str">
        <f>IF('別紙様式2-2（４・５月分）'!O254="","",'別紙様式2-2（４・５月分）'!O254)</f>
        <v/>
      </c>
      <c r="AX334" s="1510" t="str">
        <f>IF(SUM('別紙様式2-2（４・５月分）'!P254:P256)=0,"",SUM('別紙様式2-2（４・５月分）'!P254:P256))</f>
        <v/>
      </c>
      <c r="AY334" s="1593" t="str">
        <f>IFERROR(VLOOKUP(K334,【参考】数式用!$AJ$2:$AK$24,2,FALSE),"")</f>
        <v/>
      </c>
      <c r="AZ334" s="583"/>
      <c r="BE334" s="428"/>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3"/>
      <c r="AV335" s="1496"/>
      <c r="AW335" s="1521" t="str">
        <f>IF('別紙様式2-2（４・５月分）'!O255="","",'別紙様式2-2（４・５月分）'!O255)</f>
        <v/>
      </c>
      <c r="AX335" s="1510"/>
      <c r="AY335" s="1592"/>
      <c r="AZ335" s="520"/>
      <c r="BE335" s="428"/>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1"/>
      <c r="AV336" s="1496" t="str">
        <f t="shared" ref="AV336" si="395">IF(OR(AB334&lt;&gt;7,AD334&lt;&gt;3),"V列に色付け","")</f>
        <v/>
      </c>
      <c r="AW336" s="1521"/>
      <c r="AX336" s="1510"/>
      <c r="AY336" s="670"/>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49"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496"/>
      <c r="AW337" s="651" t="str">
        <f>IF('別紙様式2-2（４・５月分）'!O256="","",'別紙様式2-2（４・５月分）'!O256)</f>
        <v/>
      </c>
      <c r="AX337" s="1510"/>
      <c r="AY337" s="672"/>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6"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6" t="str">
        <f t="shared" ref="AT338" si="397">IF(AV340="","",IF(V340&lt;V338,"！加算の要件上は問題ありませんが、令和６年度当初の新加算の加算率と比較して、移行後の加算率が下がる計画になっています。",""))</f>
        <v/>
      </c>
      <c r="AU338" s="673"/>
      <c r="AV338" s="1236"/>
      <c r="AW338" s="651" t="str">
        <f>IF('別紙様式2-2（４・５月分）'!O257="","",'別紙様式2-2（４・５月分）'!O257)</f>
        <v/>
      </c>
      <c r="AX338" s="1510" t="str">
        <f>IF(SUM('別紙様式2-2（４・５月分）'!P257:P259)=0,"",SUM('別紙様式2-2（４・５月分）'!P257:P259))</f>
        <v/>
      </c>
      <c r="AY338" s="1592" t="str">
        <f>IFERROR(VLOOKUP(K338,【参考】数式用!$AJ$2:$AK$24,2,FALSE),"")</f>
        <v/>
      </c>
      <c r="AZ338" s="583"/>
      <c r="BE338" s="428"/>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3"/>
      <c r="AV339" s="1496"/>
      <c r="AW339" s="1521" t="str">
        <f>IF('別紙様式2-2（４・５月分）'!O258="","",'別紙様式2-2（４・５月分）'!O258)</f>
        <v/>
      </c>
      <c r="AX339" s="1510"/>
      <c r="AY339" s="1592"/>
      <c r="AZ339" s="520"/>
      <c r="BE339" s="428"/>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1"/>
      <c r="AV340" s="1496" t="str">
        <f t="shared" ref="AV340" si="400">IF(OR(AB338&lt;&gt;7,AD338&lt;&gt;3),"V列に色付け","")</f>
        <v/>
      </c>
      <c r="AW340" s="1521"/>
      <c r="AX340" s="1510"/>
      <c r="AY340" s="670"/>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49"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496"/>
      <c r="AW341" s="651" t="str">
        <f>IF('別紙様式2-2（４・５月分）'!O259="","",'別紙様式2-2（４・５月分）'!O259)</f>
        <v/>
      </c>
      <c r="AX341" s="1510"/>
      <c r="AY341" s="672"/>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6"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6" t="str">
        <f t="shared" ref="AT342" si="402">IF(AV344="","",IF(V344&lt;V342,"！加算の要件上は問題ありませんが、令和６年度当初の新加算の加算率と比較して、移行後の加算率が下がる計画になっています。",""))</f>
        <v/>
      </c>
      <c r="AU342" s="673"/>
      <c r="AV342" s="1236"/>
      <c r="AW342" s="651" t="str">
        <f>IF('別紙様式2-2（４・５月分）'!O260="","",'別紙様式2-2（４・５月分）'!O260)</f>
        <v/>
      </c>
      <c r="AX342" s="1510" t="str">
        <f>IF(SUM('別紙様式2-2（４・５月分）'!P260:P262)=0,"",SUM('別紙様式2-2（４・５月分）'!P260:P262))</f>
        <v/>
      </c>
      <c r="AY342" s="1593" t="str">
        <f>IFERROR(VLOOKUP(K342,【参考】数式用!$AJ$2:$AK$24,2,FALSE),"")</f>
        <v/>
      </c>
      <c r="AZ342" s="583"/>
      <c r="BE342" s="428"/>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3"/>
      <c r="AV343" s="1496"/>
      <c r="AW343" s="1521" t="str">
        <f>IF('別紙様式2-2（４・５月分）'!O261="","",'別紙様式2-2（４・５月分）'!O261)</f>
        <v/>
      </c>
      <c r="AX343" s="1510"/>
      <c r="AY343" s="1592"/>
      <c r="AZ343" s="520"/>
      <c r="BE343" s="428"/>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1"/>
      <c r="AV344" s="1496" t="str">
        <f t="shared" ref="AV344" si="405">IF(OR(AB342&lt;&gt;7,AD342&lt;&gt;3),"V列に色付け","")</f>
        <v/>
      </c>
      <c r="AW344" s="1521"/>
      <c r="AX344" s="1510"/>
      <c r="AY344" s="670"/>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49"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496"/>
      <c r="AW345" s="651" t="str">
        <f>IF('別紙様式2-2（４・５月分）'!O262="","",'別紙様式2-2（４・５月分）'!O262)</f>
        <v/>
      </c>
      <c r="AX345" s="1510"/>
      <c r="AY345" s="672"/>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6"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6" t="str">
        <f t="shared" ref="AT346" si="407">IF(AV348="","",IF(V348&lt;V346,"！加算の要件上は問題ありませんが、令和６年度当初の新加算の加算率と比較して、移行後の加算率が下がる計画になっています。",""))</f>
        <v/>
      </c>
      <c r="AU346" s="673"/>
      <c r="AV346" s="1236"/>
      <c r="AW346" s="651" t="str">
        <f>IF('別紙様式2-2（４・５月分）'!O263="","",'別紙様式2-2（４・５月分）'!O263)</f>
        <v/>
      </c>
      <c r="AX346" s="1510" t="str">
        <f>IF(SUM('別紙様式2-2（４・５月分）'!P263:P265)=0,"",SUM('別紙様式2-2（４・５月分）'!P263:P265))</f>
        <v/>
      </c>
      <c r="AY346" s="1592" t="str">
        <f>IFERROR(VLOOKUP(K346,【参考】数式用!$AJ$2:$AK$24,2,FALSE),"")</f>
        <v/>
      </c>
      <c r="AZ346" s="583"/>
      <c r="BE346" s="428"/>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3"/>
      <c r="AV347" s="1496"/>
      <c r="AW347" s="1521" t="str">
        <f>IF('別紙様式2-2（４・５月分）'!O264="","",'別紙様式2-2（４・５月分）'!O264)</f>
        <v/>
      </c>
      <c r="AX347" s="1510"/>
      <c r="AY347" s="1592"/>
      <c r="AZ347" s="520"/>
      <c r="BE347" s="428"/>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1"/>
      <c r="AV348" s="1496" t="str">
        <f t="shared" ref="AV348" si="410">IF(OR(AB346&lt;&gt;7,AD346&lt;&gt;3),"V列に色付け","")</f>
        <v/>
      </c>
      <c r="AW348" s="1521"/>
      <c r="AX348" s="1510"/>
      <c r="AY348" s="670"/>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49"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496"/>
      <c r="AW349" s="651" t="str">
        <f>IF('別紙様式2-2（４・５月分）'!O265="","",'別紙様式2-2（４・５月分）'!O265)</f>
        <v/>
      </c>
      <c r="AX349" s="1510"/>
      <c r="AY349" s="672"/>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6"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6" t="str">
        <f t="shared" ref="AT350" si="412">IF(AV352="","",IF(V352&lt;V350,"！加算の要件上は問題ありませんが、令和６年度当初の新加算の加算率と比較して、移行後の加算率が下がる計画になっています。",""))</f>
        <v/>
      </c>
      <c r="AU350" s="673"/>
      <c r="AV350" s="1236"/>
      <c r="AW350" s="651" t="str">
        <f>IF('別紙様式2-2（４・５月分）'!O266="","",'別紙様式2-2（４・５月分）'!O266)</f>
        <v/>
      </c>
      <c r="AX350" s="1510" t="str">
        <f>IF(SUM('別紙様式2-2（４・５月分）'!P266:P268)=0,"",SUM('別紙様式2-2（４・５月分）'!P266:P268))</f>
        <v/>
      </c>
      <c r="AY350" s="1593" t="str">
        <f>IFERROR(VLOOKUP(K350,【参考】数式用!$AJ$2:$AK$24,2,FALSE),"")</f>
        <v/>
      </c>
      <c r="AZ350" s="583"/>
      <c r="BE350" s="428"/>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3"/>
      <c r="AV351" s="1496"/>
      <c r="AW351" s="1521" t="str">
        <f>IF('別紙様式2-2（４・５月分）'!O267="","",'別紙様式2-2（４・５月分）'!O267)</f>
        <v/>
      </c>
      <c r="AX351" s="1510"/>
      <c r="AY351" s="1592"/>
      <c r="AZ351" s="520"/>
      <c r="BE351" s="428"/>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1"/>
      <c r="AV352" s="1496" t="str">
        <f t="shared" ref="AV352" si="415">IF(OR(AB350&lt;&gt;7,AD350&lt;&gt;3),"V列に色付け","")</f>
        <v/>
      </c>
      <c r="AW352" s="1521"/>
      <c r="AX352" s="1510"/>
      <c r="AY352" s="670"/>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49"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496"/>
      <c r="AW353" s="651" t="str">
        <f>IF('別紙様式2-2（４・５月分）'!O268="","",'別紙様式2-2（４・５月分）'!O268)</f>
        <v/>
      </c>
      <c r="AX353" s="1510"/>
      <c r="AY353" s="672"/>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6"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6" t="str">
        <f t="shared" ref="AT354" si="417">IF(AV356="","",IF(V356&lt;V354,"！加算の要件上は問題ありませんが、令和６年度当初の新加算の加算率と比較して、移行後の加算率が下がる計画になっています。",""))</f>
        <v/>
      </c>
      <c r="AU354" s="673"/>
      <c r="AV354" s="1236"/>
      <c r="AW354" s="651" t="str">
        <f>IF('別紙様式2-2（４・５月分）'!O269="","",'別紙様式2-2（４・５月分）'!O269)</f>
        <v/>
      </c>
      <c r="AX354" s="1510" t="str">
        <f>IF(SUM('別紙様式2-2（４・５月分）'!P269:P271)=0,"",SUM('別紙様式2-2（４・５月分）'!P269:P271))</f>
        <v/>
      </c>
      <c r="AY354" s="1592" t="str">
        <f>IFERROR(VLOOKUP(K354,【参考】数式用!$AJ$2:$AK$24,2,FALSE),"")</f>
        <v/>
      </c>
      <c r="AZ354" s="583"/>
      <c r="BE354" s="428"/>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3"/>
      <c r="AV355" s="1496"/>
      <c r="AW355" s="1521" t="str">
        <f>IF('別紙様式2-2（４・５月分）'!O270="","",'別紙様式2-2（４・５月分）'!O270)</f>
        <v/>
      </c>
      <c r="AX355" s="1510"/>
      <c r="AY355" s="1592"/>
      <c r="AZ355" s="520"/>
      <c r="BE355" s="428"/>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1"/>
      <c r="AV356" s="1496" t="str">
        <f t="shared" ref="AV356" si="420">IF(OR(AB354&lt;&gt;7,AD354&lt;&gt;3),"V列に色付け","")</f>
        <v/>
      </c>
      <c r="AW356" s="1521"/>
      <c r="AX356" s="1510"/>
      <c r="AY356" s="670"/>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49"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496"/>
      <c r="AW357" s="651" t="str">
        <f>IF('別紙様式2-2（４・５月分）'!O271="","",'別紙様式2-2（４・５月分）'!O271)</f>
        <v/>
      </c>
      <c r="AX357" s="1510"/>
      <c r="AY357" s="672"/>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6"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6" t="str">
        <f t="shared" ref="AT358" si="422">IF(AV360="","",IF(V360&lt;V358,"！加算の要件上は問題ありませんが、令和６年度当初の新加算の加算率と比較して、移行後の加算率が下がる計画になっています。",""))</f>
        <v/>
      </c>
      <c r="AU358" s="673"/>
      <c r="AV358" s="1236"/>
      <c r="AW358" s="651" t="str">
        <f>IF('別紙様式2-2（４・５月分）'!O272="","",'別紙様式2-2（４・５月分）'!O272)</f>
        <v/>
      </c>
      <c r="AX358" s="1510" t="str">
        <f>IF(SUM('別紙様式2-2（４・５月分）'!P272:P274)=0,"",SUM('別紙様式2-2（４・５月分）'!P272:P274))</f>
        <v/>
      </c>
      <c r="AY358" s="1593" t="str">
        <f>IFERROR(VLOOKUP(K358,【参考】数式用!$AJ$2:$AK$24,2,FALSE),"")</f>
        <v/>
      </c>
      <c r="AZ358" s="583"/>
      <c r="BE358" s="428"/>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3"/>
      <c r="AV359" s="1496"/>
      <c r="AW359" s="1521" t="str">
        <f>IF('別紙様式2-2（４・５月分）'!O273="","",'別紙様式2-2（４・５月分）'!O273)</f>
        <v/>
      </c>
      <c r="AX359" s="1510"/>
      <c r="AY359" s="1592"/>
      <c r="AZ359" s="520"/>
      <c r="BE359" s="428"/>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1"/>
      <c r="AV360" s="1496" t="str">
        <f t="shared" ref="AV360" si="425">IF(OR(AB358&lt;&gt;7,AD358&lt;&gt;3),"V列に色付け","")</f>
        <v/>
      </c>
      <c r="AW360" s="1521"/>
      <c r="AX360" s="1510"/>
      <c r="AY360" s="670"/>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49"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496"/>
      <c r="AW361" s="651" t="str">
        <f>IF('別紙様式2-2（４・５月分）'!O274="","",'別紙様式2-2（４・５月分）'!O274)</f>
        <v/>
      </c>
      <c r="AX361" s="1510"/>
      <c r="AY361" s="672"/>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6"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6" t="str">
        <f t="shared" ref="AT362" si="427">IF(AV364="","",IF(V364&lt;V362,"！加算の要件上は問題ありませんが、令和６年度当初の新加算の加算率と比較して、移行後の加算率が下がる計画になっています。",""))</f>
        <v/>
      </c>
      <c r="AU362" s="673"/>
      <c r="AV362" s="1236"/>
      <c r="AW362" s="651" t="str">
        <f>IF('別紙様式2-2（４・５月分）'!O275="","",'別紙様式2-2（４・５月分）'!O275)</f>
        <v/>
      </c>
      <c r="AX362" s="1510" t="str">
        <f>IF(SUM('別紙様式2-2（４・５月分）'!P275:P277)=0,"",SUM('別紙様式2-2（４・５月分）'!P275:P277))</f>
        <v/>
      </c>
      <c r="AY362" s="1592" t="str">
        <f>IFERROR(VLOOKUP(K362,【参考】数式用!$AJ$2:$AK$24,2,FALSE),"")</f>
        <v/>
      </c>
      <c r="AZ362" s="583"/>
      <c r="BE362" s="428"/>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3"/>
      <c r="AV363" s="1496"/>
      <c r="AW363" s="1521" t="str">
        <f>IF('別紙様式2-2（４・５月分）'!O276="","",'別紙様式2-2（４・５月分）'!O276)</f>
        <v/>
      </c>
      <c r="AX363" s="1510"/>
      <c r="AY363" s="1592"/>
      <c r="AZ363" s="520"/>
      <c r="BE363" s="428"/>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1"/>
      <c r="AV364" s="1496" t="str">
        <f t="shared" ref="AV364" si="430">IF(OR(AB362&lt;&gt;7,AD362&lt;&gt;3),"V列に色付け","")</f>
        <v/>
      </c>
      <c r="AW364" s="1521"/>
      <c r="AX364" s="1510"/>
      <c r="AY364" s="670"/>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49"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496"/>
      <c r="AW365" s="651" t="str">
        <f>IF('別紙様式2-2（４・５月分）'!O277="","",'別紙様式2-2（４・５月分）'!O277)</f>
        <v/>
      </c>
      <c r="AX365" s="1510"/>
      <c r="AY365" s="672"/>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6"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6" t="str">
        <f t="shared" ref="AT366" si="432">IF(AV368="","",IF(V368&lt;V366,"！加算の要件上は問題ありませんが、令和６年度当初の新加算の加算率と比較して、移行後の加算率が下がる計画になっています。",""))</f>
        <v/>
      </c>
      <c r="AU366" s="673"/>
      <c r="AV366" s="1236"/>
      <c r="AW366" s="651" t="str">
        <f>IF('別紙様式2-2（４・５月分）'!O278="","",'別紙様式2-2（４・５月分）'!O278)</f>
        <v/>
      </c>
      <c r="AX366" s="1510" t="str">
        <f>IF(SUM('別紙様式2-2（４・５月分）'!P278:P280)=0,"",SUM('別紙様式2-2（４・５月分）'!P278:P280))</f>
        <v/>
      </c>
      <c r="AY366" s="1593" t="str">
        <f>IFERROR(VLOOKUP(K366,【参考】数式用!$AJ$2:$AK$24,2,FALSE),"")</f>
        <v/>
      </c>
      <c r="AZ366" s="583"/>
      <c r="BE366" s="428"/>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3"/>
      <c r="AV367" s="1496"/>
      <c r="AW367" s="1521" t="str">
        <f>IF('別紙様式2-2（４・５月分）'!O279="","",'別紙様式2-2（４・５月分）'!O279)</f>
        <v/>
      </c>
      <c r="AX367" s="1510"/>
      <c r="AY367" s="1592"/>
      <c r="AZ367" s="520"/>
      <c r="BE367" s="428"/>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1"/>
      <c r="AV368" s="1496" t="str">
        <f t="shared" ref="AV368" si="435">IF(OR(AB366&lt;&gt;7,AD366&lt;&gt;3),"V列に色付け","")</f>
        <v/>
      </c>
      <c r="AW368" s="1521"/>
      <c r="AX368" s="1510"/>
      <c r="AY368" s="670"/>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49"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496"/>
      <c r="AW369" s="651" t="str">
        <f>IF('別紙様式2-2（４・５月分）'!O280="","",'別紙様式2-2（４・５月分）'!O280)</f>
        <v/>
      </c>
      <c r="AX369" s="1510"/>
      <c r="AY369" s="672"/>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6"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6" t="str">
        <f t="shared" ref="AT370" si="437">IF(AV372="","",IF(V372&lt;V370,"！加算の要件上は問題ありませんが、令和６年度当初の新加算の加算率と比較して、移行後の加算率が下がる計画になっています。",""))</f>
        <v/>
      </c>
      <c r="AU370" s="673"/>
      <c r="AV370" s="1236"/>
      <c r="AW370" s="651" t="str">
        <f>IF('別紙様式2-2（４・５月分）'!O281="","",'別紙様式2-2（４・５月分）'!O281)</f>
        <v/>
      </c>
      <c r="AX370" s="1510" t="str">
        <f>IF(SUM('別紙様式2-2（４・５月分）'!P281:P283)=0,"",SUM('別紙様式2-2（４・５月分）'!P281:P283))</f>
        <v/>
      </c>
      <c r="AY370" s="1592" t="str">
        <f>IFERROR(VLOOKUP(K370,【参考】数式用!$AJ$2:$AK$24,2,FALSE),"")</f>
        <v/>
      </c>
      <c r="AZ370" s="583"/>
      <c r="BE370" s="428"/>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3"/>
      <c r="AV371" s="1496"/>
      <c r="AW371" s="1521" t="str">
        <f>IF('別紙様式2-2（４・５月分）'!O282="","",'別紙様式2-2（４・５月分）'!O282)</f>
        <v/>
      </c>
      <c r="AX371" s="1510"/>
      <c r="AY371" s="1592"/>
      <c r="AZ371" s="520"/>
      <c r="BE371" s="428"/>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1"/>
      <c r="AV372" s="1496" t="str">
        <f t="shared" ref="AV372" si="440">IF(OR(AB370&lt;&gt;7,AD370&lt;&gt;3),"V列に色付け","")</f>
        <v/>
      </c>
      <c r="AW372" s="1521"/>
      <c r="AX372" s="1510"/>
      <c r="AY372" s="670"/>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49"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496"/>
      <c r="AW373" s="651" t="str">
        <f>IF('別紙様式2-2（４・５月分）'!O283="","",'別紙様式2-2（４・５月分）'!O283)</f>
        <v/>
      </c>
      <c r="AX373" s="1510"/>
      <c r="AY373" s="672"/>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6"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6" t="str">
        <f t="shared" ref="AT374" si="442">IF(AV376="","",IF(V376&lt;V374,"！加算の要件上は問題ありませんが、令和６年度当初の新加算の加算率と比較して、移行後の加算率が下がる計画になっています。",""))</f>
        <v/>
      </c>
      <c r="AU374" s="673"/>
      <c r="AV374" s="1236"/>
      <c r="AW374" s="651" t="str">
        <f>IF('別紙様式2-2（４・５月分）'!O284="","",'別紙様式2-2（４・５月分）'!O284)</f>
        <v/>
      </c>
      <c r="AX374" s="1510" t="str">
        <f>IF(SUM('別紙様式2-2（４・５月分）'!P284:P286)=0,"",SUM('別紙様式2-2（４・５月分）'!P284:P286))</f>
        <v/>
      </c>
      <c r="AY374" s="1593" t="str">
        <f>IFERROR(VLOOKUP(K374,【参考】数式用!$AJ$2:$AK$24,2,FALSE),"")</f>
        <v/>
      </c>
      <c r="AZ374" s="583"/>
      <c r="BE374" s="428"/>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3"/>
      <c r="AV375" s="1496"/>
      <c r="AW375" s="1521" t="str">
        <f>IF('別紙様式2-2（４・５月分）'!O285="","",'別紙様式2-2（４・５月分）'!O285)</f>
        <v/>
      </c>
      <c r="AX375" s="1510"/>
      <c r="AY375" s="1592"/>
      <c r="AZ375" s="520"/>
      <c r="BE375" s="428"/>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1"/>
      <c r="AV376" s="1496" t="str">
        <f t="shared" ref="AV376" si="445">IF(OR(AB374&lt;&gt;7,AD374&lt;&gt;3),"V列に色付け","")</f>
        <v/>
      </c>
      <c r="AW376" s="1521"/>
      <c r="AX376" s="1510"/>
      <c r="AY376" s="670"/>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49"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496"/>
      <c r="AW377" s="651" t="str">
        <f>IF('別紙様式2-2（４・５月分）'!O286="","",'別紙様式2-2（４・５月分）'!O286)</f>
        <v/>
      </c>
      <c r="AX377" s="1510"/>
      <c r="AY377" s="672"/>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6"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6" t="str">
        <f t="shared" ref="AT378" si="447">IF(AV380="","",IF(V380&lt;V378,"！加算の要件上は問題ありませんが、令和６年度当初の新加算の加算率と比較して、移行後の加算率が下がる計画になっています。",""))</f>
        <v/>
      </c>
      <c r="AU378" s="673"/>
      <c r="AV378" s="1236"/>
      <c r="AW378" s="651" t="str">
        <f>IF('別紙様式2-2（４・５月分）'!O287="","",'別紙様式2-2（４・５月分）'!O287)</f>
        <v/>
      </c>
      <c r="AX378" s="1510" t="str">
        <f>IF(SUM('別紙様式2-2（４・５月分）'!P287:P289)=0,"",SUM('別紙様式2-2（４・５月分）'!P287:P289))</f>
        <v/>
      </c>
      <c r="AY378" s="1592" t="str">
        <f>IFERROR(VLOOKUP(K378,【参考】数式用!$AJ$2:$AK$24,2,FALSE),"")</f>
        <v/>
      </c>
      <c r="AZ378" s="583"/>
      <c r="BE378" s="428"/>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3"/>
      <c r="AV379" s="1496"/>
      <c r="AW379" s="1521" t="str">
        <f>IF('別紙様式2-2（４・５月分）'!O288="","",'別紙様式2-2（４・５月分）'!O288)</f>
        <v/>
      </c>
      <c r="AX379" s="1510"/>
      <c r="AY379" s="1592"/>
      <c r="AZ379" s="520"/>
      <c r="BE379" s="428"/>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1"/>
      <c r="AV380" s="1496" t="str">
        <f t="shared" ref="AV380" si="450">IF(OR(AB378&lt;&gt;7,AD378&lt;&gt;3),"V列に色付け","")</f>
        <v/>
      </c>
      <c r="AW380" s="1521"/>
      <c r="AX380" s="1510"/>
      <c r="AY380" s="670"/>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49"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496"/>
      <c r="AW381" s="651" t="str">
        <f>IF('別紙様式2-2（４・５月分）'!O289="","",'別紙様式2-2（４・５月分）'!O289)</f>
        <v/>
      </c>
      <c r="AX381" s="1510"/>
      <c r="AY381" s="672"/>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6"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6" t="str">
        <f t="shared" ref="AT382" si="452">IF(AV384="","",IF(V384&lt;V382,"！加算の要件上は問題ありませんが、令和６年度当初の新加算の加算率と比較して、移行後の加算率が下がる計画になっています。",""))</f>
        <v/>
      </c>
      <c r="AU382" s="673"/>
      <c r="AV382" s="1236"/>
      <c r="AW382" s="651" t="str">
        <f>IF('別紙様式2-2（４・５月分）'!O290="","",'別紙様式2-2（４・５月分）'!O290)</f>
        <v/>
      </c>
      <c r="AX382" s="1510" t="str">
        <f>IF(SUM('別紙様式2-2（４・５月分）'!P290:P292)=0,"",SUM('別紙様式2-2（４・５月分）'!P290:P292))</f>
        <v/>
      </c>
      <c r="AY382" s="1593" t="str">
        <f>IFERROR(VLOOKUP(K382,【参考】数式用!$AJ$2:$AK$24,2,FALSE),"")</f>
        <v/>
      </c>
      <c r="AZ382" s="583"/>
      <c r="BE382" s="428"/>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3"/>
      <c r="AV383" s="1496"/>
      <c r="AW383" s="1521" t="str">
        <f>IF('別紙様式2-2（４・５月分）'!O291="","",'別紙様式2-2（４・５月分）'!O291)</f>
        <v/>
      </c>
      <c r="AX383" s="1510"/>
      <c r="AY383" s="1592"/>
      <c r="AZ383" s="520"/>
      <c r="BE383" s="428"/>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1"/>
      <c r="AV384" s="1496" t="str">
        <f t="shared" ref="AV384" si="455">IF(OR(AB382&lt;&gt;7,AD382&lt;&gt;3),"V列に色付け","")</f>
        <v/>
      </c>
      <c r="AW384" s="1521"/>
      <c r="AX384" s="1510"/>
      <c r="AY384" s="670"/>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49"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496"/>
      <c r="AW385" s="651" t="str">
        <f>IF('別紙様式2-2（４・５月分）'!O292="","",'別紙様式2-2（４・５月分）'!O292)</f>
        <v/>
      </c>
      <c r="AX385" s="1510"/>
      <c r="AY385" s="672"/>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6"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6" t="str">
        <f t="shared" ref="AT386" si="457">IF(AV388="","",IF(V388&lt;V386,"！加算の要件上は問題ありませんが、令和６年度当初の新加算の加算率と比較して、移行後の加算率が下がる計画になっています。",""))</f>
        <v/>
      </c>
      <c r="AU386" s="673"/>
      <c r="AV386" s="1236"/>
      <c r="AW386" s="651" t="str">
        <f>IF('別紙様式2-2（４・５月分）'!O293="","",'別紙様式2-2（４・５月分）'!O293)</f>
        <v/>
      </c>
      <c r="AX386" s="1510" t="str">
        <f>IF(SUM('別紙様式2-2（４・５月分）'!P293:P295)=0,"",SUM('別紙様式2-2（４・５月分）'!P293:P295))</f>
        <v/>
      </c>
      <c r="AY386" s="1592" t="str">
        <f>IFERROR(VLOOKUP(K386,【参考】数式用!$AJ$2:$AK$24,2,FALSE),"")</f>
        <v/>
      </c>
      <c r="AZ386" s="583"/>
      <c r="BE386" s="428"/>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3"/>
      <c r="AV387" s="1496"/>
      <c r="AW387" s="1521" t="str">
        <f>IF('別紙様式2-2（４・５月分）'!O294="","",'別紙様式2-2（４・５月分）'!O294)</f>
        <v/>
      </c>
      <c r="AX387" s="1510"/>
      <c r="AY387" s="1592"/>
      <c r="AZ387" s="520"/>
      <c r="BE387" s="428"/>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1"/>
      <c r="AV388" s="1496" t="str">
        <f t="shared" ref="AV388" si="460">IF(OR(AB386&lt;&gt;7,AD386&lt;&gt;3),"V列に色付け","")</f>
        <v/>
      </c>
      <c r="AW388" s="1521"/>
      <c r="AX388" s="1510"/>
      <c r="AY388" s="670"/>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49"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496"/>
      <c r="AW389" s="651" t="str">
        <f>IF('別紙様式2-2（４・５月分）'!O295="","",'別紙様式2-2（４・５月分）'!O295)</f>
        <v/>
      </c>
      <c r="AX389" s="1510"/>
      <c r="AY389" s="672"/>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6"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6" t="str">
        <f t="shared" ref="AT390" si="462">IF(AV392="","",IF(V392&lt;V390,"！加算の要件上は問題ありませんが、令和６年度当初の新加算の加算率と比較して、移行後の加算率が下がる計画になっています。",""))</f>
        <v/>
      </c>
      <c r="AU390" s="673"/>
      <c r="AV390" s="1236"/>
      <c r="AW390" s="651" t="str">
        <f>IF('別紙様式2-2（４・５月分）'!O296="","",'別紙様式2-2（４・５月分）'!O296)</f>
        <v/>
      </c>
      <c r="AX390" s="1510" t="str">
        <f>IF(SUM('別紙様式2-2（４・５月分）'!P296:P298)=0,"",SUM('別紙様式2-2（４・５月分）'!P296:P298))</f>
        <v/>
      </c>
      <c r="AY390" s="1593" t="str">
        <f>IFERROR(VLOOKUP(K390,【参考】数式用!$AJ$2:$AK$24,2,FALSE),"")</f>
        <v/>
      </c>
      <c r="AZ390" s="583"/>
      <c r="BE390" s="428"/>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3"/>
      <c r="AV391" s="1496"/>
      <c r="AW391" s="1521" t="str">
        <f>IF('別紙様式2-2（４・５月分）'!O297="","",'別紙様式2-2（４・５月分）'!O297)</f>
        <v/>
      </c>
      <c r="AX391" s="1510"/>
      <c r="AY391" s="1592"/>
      <c r="AZ391" s="520"/>
      <c r="BE391" s="428"/>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1"/>
      <c r="AV392" s="1496" t="str">
        <f t="shared" ref="AV392" si="465">IF(OR(AB390&lt;&gt;7,AD390&lt;&gt;3),"V列に色付け","")</f>
        <v/>
      </c>
      <c r="AW392" s="1521"/>
      <c r="AX392" s="1510"/>
      <c r="AY392" s="670"/>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49"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496"/>
      <c r="AW393" s="651" t="str">
        <f>IF('別紙様式2-2（４・５月分）'!O298="","",'別紙様式2-2（４・５月分）'!O298)</f>
        <v/>
      </c>
      <c r="AX393" s="1510"/>
      <c r="AY393" s="672"/>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6"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6" t="str">
        <f t="shared" ref="AT394" si="467">IF(AV396="","",IF(V396&lt;V394,"！加算の要件上は問題ありませんが、令和６年度当初の新加算の加算率と比較して、移行後の加算率が下がる計画になっています。",""))</f>
        <v/>
      </c>
      <c r="AU394" s="673"/>
      <c r="AV394" s="1236"/>
      <c r="AW394" s="651" t="str">
        <f>IF('別紙様式2-2（４・５月分）'!O299="","",'別紙様式2-2（４・５月分）'!O299)</f>
        <v/>
      </c>
      <c r="AX394" s="1510" t="str">
        <f>IF(SUM('別紙様式2-2（４・５月分）'!P299:P301)=0,"",SUM('別紙様式2-2（４・５月分）'!P299:P301))</f>
        <v/>
      </c>
      <c r="AY394" s="1592" t="str">
        <f>IFERROR(VLOOKUP(K394,【参考】数式用!$AJ$2:$AK$24,2,FALSE),"")</f>
        <v/>
      </c>
      <c r="AZ394" s="583"/>
      <c r="BE394" s="428"/>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3"/>
      <c r="AV395" s="1496"/>
      <c r="AW395" s="1521" t="str">
        <f>IF('別紙様式2-2（４・５月分）'!O300="","",'別紙様式2-2（４・５月分）'!O300)</f>
        <v/>
      </c>
      <c r="AX395" s="1510"/>
      <c r="AY395" s="1592"/>
      <c r="AZ395" s="520"/>
      <c r="BE395" s="428"/>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1"/>
      <c r="AV396" s="1496" t="str">
        <f t="shared" ref="AV396" si="470">IF(OR(AB394&lt;&gt;7,AD394&lt;&gt;3),"V列に色付け","")</f>
        <v/>
      </c>
      <c r="AW396" s="1521"/>
      <c r="AX396" s="1510"/>
      <c r="AY396" s="670"/>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49"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496"/>
      <c r="AW397" s="651" t="str">
        <f>IF('別紙様式2-2（４・５月分）'!O301="","",'別紙様式2-2（４・５月分）'!O301)</f>
        <v/>
      </c>
      <c r="AX397" s="1510"/>
      <c r="AY397" s="672"/>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6"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6" t="str">
        <f t="shared" ref="AT398" si="472">IF(AV400="","",IF(V400&lt;V398,"！加算の要件上は問題ありませんが、令和６年度当初の新加算の加算率と比較して、移行後の加算率が下がる計画になっています。",""))</f>
        <v/>
      </c>
      <c r="AU398" s="673"/>
      <c r="AV398" s="1236"/>
      <c r="AW398" s="651" t="str">
        <f>IF('別紙様式2-2（４・５月分）'!O302="","",'別紙様式2-2（４・５月分）'!O302)</f>
        <v/>
      </c>
      <c r="AX398" s="1510" t="str">
        <f>IF(SUM('別紙様式2-2（４・５月分）'!P302:P304)=0,"",SUM('別紙様式2-2（４・５月分）'!P302:P304))</f>
        <v/>
      </c>
      <c r="AY398" s="1593" t="str">
        <f>IFERROR(VLOOKUP(K398,【参考】数式用!$AJ$2:$AK$24,2,FALSE),"")</f>
        <v/>
      </c>
      <c r="AZ398" s="583"/>
      <c r="BE398" s="428"/>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3"/>
      <c r="AV399" s="1496"/>
      <c r="AW399" s="1521" t="str">
        <f>IF('別紙様式2-2（４・５月分）'!O303="","",'別紙様式2-2（４・５月分）'!O303)</f>
        <v/>
      </c>
      <c r="AX399" s="1510"/>
      <c r="AY399" s="1592"/>
      <c r="AZ399" s="520"/>
      <c r="BE399" s="428"/>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1"/>
      <c r="AV400" s="1496" t="str">
        <f t="shared" ref="AV400" si="475">IF(OR(AB398&lt;&gt;7,AD398&lt;&gt;3),"V列に色付け","")</f>
        <v/>
      </c>
      <c r="AW400" s="1521"/>
      <c r="AX400" s="1510"/>
      <c r="AY400" s="670"/>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49"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496"/>
      <c r="AW401" s="651" t="str">
        <f>IF('別紙様式2-2（４・５月分）'!O304="","",'別紙様式2-2（４・５月分）'!O304)</f>
        <v/>
      </c>
      <c r="AX401" s="1510"/>
      <c r="AY401" s="672"/>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6"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6" t="str">
        <f t="shared" ref="AT402" si="477">IF(AV404="","",IF(V404&lt;V402,"！加算の要件上は問題ありませんが、令和６年度当初の新加算の加算率と比較して、移行後の加算率が下がる計画になっています。",""))</f>
        <v/>
      </c>
      <c r="AU402" s="673"/>
      <c r="AV402" s="1236"/>
      <c r="AW402" s="651" t="str">
        <f>IF('別紙様式2-2（４・５月分）'!O305="","",'別紙様式2-2（４・５月分）'!O305)</f>
        <v/>
      </c>
      <c r="AX402" s="1510" t="str">
        <f>IF(SUM('別紙様式2-2（４・５月分）'!P305:P307)=0,"",SUM('別紙様式2-2（４・５月分）'!P305:P307))</f>
        <v/>
      </c>
      <c r="AY402" s="1592" t="str">
        <f>IFERROR(VLOOKUP(K402,【参考】数式用!$AJ$2:$AK$24,2,FALSE),"")</f>
        <v/>
      </c>
      <c r="AZ402" s="583"/>
      <c r="BE402" s="428"/>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3"/>
      <c r="AV403" s="1496"/>
      <c r="AW403" s="1521" t="str">
        <f>IF('別紙様式2-2（４・５月分）'!O306="","",'別紙様式2-2（４・５月分）'!O306)</f>
        <v/>
      </c>
      <c r="AX403" s="1510"/>
      <c r="AY403" s="1592"/>
      <c r="AZ403" s="520"/>
      <c r="BE403" s="428"/>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1"/>
      <c r="AV404" s="1496" t="str">
        <f t="shared" ref="AV404" si="480">IF(OR(AB402&lt;&gt;7,AD402&lt;&gt;3),"V列に色付け","")</f>
        <v/>
      </c>
      <c r="AW404" s="1521"/>
      <c r="AX404" s="1510"/>
      <c r="AY404" s="670"/>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49"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496"/>
      <c r="AW405" s="651" t="str">
        <f>IF('別紙様式2-2（４・５月分）'!O307="","",'別紙様式2-2（４・５月分）'!O307)</f>
        <v/>
      </c>
      <c r="AX405" s="1510"/>
      <c r="AY405" s="672"/>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6"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6" t="str">
        <f t="shared" ref="AT406" si="482">IF(AV408="","",IF(V408&lt;V406,"！加算の要件上は問題ありませんが、令和６年度当初の新加算の加算率と比較して、移行後の加算率が下がる計画になっています。",""))</f>
        <v/>
      </c>
      <c r="AU406" s="673"/>
      <c r="AV406" s="1236"/>
      <c r="AW406" s="651" t="str">
        <f>IF('別紙様式2-2（４・５月分）'!O308="","",'別紙様式2-2（４・５月分）'!O308)</f>
        <v/>
      </c>
      <c r="AX406" s="1510" t="str">
        <f>IF(SUM('別紙様式2-2（４・５月分）'!P308:P310)=0,"",SUM('別紙様式2-2（４・５月分）'!P308:P310))</f>
        <v/>
      </c>
      <c r="AY406" s="1593" t="str">
        <f>IFERROR(VLOOKUP(K406,【参考】数式用!$AJ$2:$AK$24,2,FALSE),"")</f>
        <v/>
      </c>
      <c r="AZ406" s="583"/>
      <c r="BE406" s="428"/>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3"/>
      <c r="AV407" s="1496"/>
      <c r="AW407" s="1521" t="str">
        <f>IF('別紙様式2-2（４・５月分）'!O309="","",'別紙様式2-2（４・５月分）'!O309)</f>
        <v/>
      </c>
      <c r="AX407" s="1510"/>
      <c r="AY407" s="1592"/>
      <c r="AZ407" s="520"/>
      <c r="BE407" s="428"/>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1"/>
      <c r="AV408" s="1496" t="str">
        <f t="shared" ref="AV408" si="485">IF(OR(AB406&lt;&gt;7,AD406&lt;&gt;3),"V列に色付け","")</f>
        <v/>
      </c>
      <c r="AW408" s="1521"/>
      <c r="AX408" s="1510"/>
      <c r="AY408" s="670"/>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49"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496"/>
      <c r="AW409" s="651" t="str">
        <f>IF('別紙様式2-2（４・５月分）'!O310="","",'別紙様式2-2（４・５月分）'!O310)</f>
        <v/>
      </c>
      <c r="AX409" s="1510"/>
      <c r="AY409" s="672"/>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6"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6" t="str">
        <f t="shared" ref="AT410" si="487">IF(AV412="","",IF(V412&lt;V410,"！加算の要件上は問題ありませんが、令和６年度当初の新加算の加算率と比較して、移行後の加算率が下がる計画になっています。",""))</f>
        <v/>
      </c>
      <c r="AU410" s="673"/>
      <c r="AV410" s="1236"/>
      <c r="AW410" s="651" t="str">
        <f>IF('別紙様式2-2（４・５月分）'!O311="","",'別紙様式2-2（４・５月分）'!O311)</f>
        <v/>
      </c>
      <c r="AX410" s="1510" t="str">
        <f>IF(SUM('別紙様式2-2（４・５月分）'!P311:P313)=0,"",SUM('別紙様式2-2（４・５月分）'!P311:P313))</f>
        <v/>
      </c>
      <c r="AY410" s="1592" t="str">
        <f>IFERROR(VLOOKUP(K410,【参考】数式用!$AJ$2:$AK$24,2,FALSE),"")</f>
        <v/>
      </c>
      <c r="AZ410" s="583"/>
      <c r="BE410" s="428"/>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3"/>
      <c r="AV411" s="1496"/>
      <c r="AW411" s="1521" t="str">
        <f>IF('別紙様式2-2（４・５月分）'!O312="","",'別紙様式2-2（４・５月分）'!O312)</f>
        <v/>
      </c>
      <c r="AX411" s="1510"/>
      <c r="AY411" s="1592"/>
      <c r="AZ411" s="520"/>
      <c r="BE411" s="428"/>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1"/>
      <c r="AV412" s="1496" t="str">
        <f t="shared" ref="AV412" si="490">IF(OR(AB410&lt;&gt;7,AD410&lt;&gt;3),"V列に色付け","")</f>
        <v/>
      </c>
      <c r="AW412" s="1521"/>
      <c r="AX412" s="1510"/>
      <c r="AY412" s="670"/>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49"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496"/>
      <c r="AW413" s="651" t="str">
        <f>IF('別紙様式2-2（４・５月分）'!O313="","",'別紙様式2-2（４・５月分）'!O313)</f>
        <v/>
      </c>
      <c r="AX413" s="1510"/>
      <c r="AY413" s="672"/>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formatCells="0" formatColumns="0" formatRows="0" sort="0" autoFilter="0"/>
  <autoFilter ref="A13:BH414" xr:uid="{00000000-0009-0000-0000-000004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00000000-0002-0000-0400-000000000000}">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00000000-0002-0000-0400-000001000000}">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00000000-0002-0000-0400-000002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00000000-0002-0000-0400-00000400000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0000000-0002-0000-0400-000005000000}">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3">
        <v>0.245</v>
      </c>
      <c r="L5" s="684">
        <v>0.224</v>
      </c>
      <c r="M5" s="684">
        <v>0.182</v>
      </c>
      <c r="N5" s="684">
        <v>0.14499999999999999</v>
      </c>
      <c r="O5" s="684">
        <v>0.221</v>
      </c>
      <c r="P5" s="684">
        <v>0.20799999999999999</v>
      </c>
      <c r="Q5" s="684">
        <v>0.2</v>
      </c>
      <c r="R5" s="684">
        <v>0.187</v>
      </c>
      <c r="S5" s="684">
        <v>0.184</v>
      </c>
      <c r="T5" s="684">
        <v>0.16300000000000001</v>
      </c>
      <c r="U5" s="684">
        <v>0.16299999999999998</v>
      </c>
      <c r="V5" s="684">
        <v>0.158</v>
      </c>
      <c r="W5" s="684">
        <v>0.14199999999999999</v>
      </c>
      <c r="X5" s="684">
        <v>0.13899999999999998</v>
      </c>
      <c r="Y5" s="684">
        <v>0.12100000000000001</v>
      </c>
      <c r="Z5" s="684">
        <v>0.11800000000000001</v>
      </c>
      <c r="AA5" s="684">
        <v>0.1</v>
      </c>
      <c r="AB5" s="685">
        <v>7.5999999999999998E-2</v>
      </c>
      <c r="AC5" s="685">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6">
        <v>0.245</v>
      </c>
      <c r="L6" s="687">
        <v>0.224</v>
      </c>
      <c r="M6" s="687">
        <v>0.182</v>
      </c>
      <c r="N6" s="687">
        <v>0.14499999999999999</v>
      </c>
      <c r="O6" s="687">
        <v>0.221</v>
      </c>
      <c r="P6" s="687">
        <v>0.20799999999999999</v>
      </c>
      <c r="Q6" s="687">
        <v>0.2</v>
      </c>
      <c r="R6" s="687">
        <v>0.187</v>
      </c>
      <c r="S6" s="687">
        <v>0.184</v>
      </c>
      <c r="T6" s="687">
        <v>0.16300000000000001</v>
      </c>
      <c r="U6" s="687">
        <v>0.16299999999999998</v>
      </c>
      <c r="V6" s="687">
        <v>0.158</v>
      </c>
      <c r="W6" s="687">
        <v>0.14199999999999999</v>
      </c>
      <c r="X6" s="687">
        <v>0.13899999999999998</v>
      </c>
      <c r="Y6" s="687">
        <v>0.12100000000000001</v>
      </c>
      <c r="Z6" s="687">
        <v>0.11800000000000001</v>
      </c>
      <c r="AA6" s="687">
        <v>0.1</v>
      </c>
      <c r="AB6" s="688">
        <v>7.5999999999999998E-2</v>
      </c>
      <c r="AC6" s="688">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6">
        <v>0.245</v>
      </c>
      <c r="L7" s="687">
        <v>0.224</v>
      </c>
      <c r="M7" s="687">
        <v>0.182</v>
      </c>
      <c r="N7" s="687">
        <v>0.14499999999999999</v>
      </c>
      <c r="O7" s="687">
        <v>0.221</v>
      </c>
      <c r="P7" s="687">
        <v>0.20799999999999999</v>
      </c>
      <c r="Q7" s="687">
        <v>0.2</v>
      </c>
      <c r="R7" s="687">
        <v>0.187</v>
      </c>
      <c r="S7" s="687">
        <v>0.184</v>
      </c>
      <c r="T7" s="687">
        <v>0.16300000000000001</v>
      </c>
      <c r="U7" s="687">
        <v>0.16299999999999998</v>
      </c>
      <c r="V7" s="687">
        <v>0.158</v>
      </c>
      <c r="W7" s="687">
        <v>0.14199999999999999</v>
      </c>
      <c r="X7" s="687">
        <v>0.13899999999999998</v>
      </c>
      <c r="Y7" s="687">
        <v>0.12100000000000001</v>
      </c>
      <c r="Z7" s="687">
        <v>0.11800000000000001</v>
      </c>
      <c r="AA7" s="687">
        <v>0.1</v>
      </c>
      <c r="AB7" s="688">
        <v>7.5999999999999998E-2</v>
      </c>
      <c r="AC7" s="688">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6">
        <v>9.9999999999999992E-2</v>
      </c>
      <c r="L8" s="687">
        <v>9.4E-2</v>
      </c>
      <c r="M8" s="687">
        <v>7.9000000000000001E-2</v>
      </c>
      <c r="N8" s="687">
        <v>6.3E-2</v>
      </c>
      <c r="O8" s="687">
        <v>8.8999999999999996E-2</v>
      </c>
      <c r="P8" s="687">
        <v>8.3999999999999991E-2</v>
      </c>
      <c r="Q8" s="687">
        <v>8.3000000000000004E-2</v>
      </c>
      <c r="R8" s="687">
        <v>7.8E-2</v>
      </c>
      <c r="S8" s="687">
        <v>7.2999999999999995E-2</v>
      </c>
      <c r="T8" s="687">
        <v>6.7000000000000004E-2</v>
      </c>
      <c r="U8" s="687">
        <v>6.4999999999999988E-2</v>
      </c>
      <c r="V8" s="687">
        <v>6.8000000000000005E-2</v>
      </c>
      <c r="W8" s="687">
        <v>5.9000000000000004E-2</v>
      </c>
      <c r="X8" s="687">
        <v>5.3999999999999999E-2</v>
      </c>
      <c r="Y8" s="687">
        <v>5.2000000000000005E-2</v>
      </c>
      <c r="Z8" s="687">
        <v>4.8000000000000001E-2</v>
      </c>
      <c r="AA8" s="687">
        <v>4.4000000000000004E-2</v>
      </c>
      <c r="AB8" s="688">
        <v>3.3000000000000002E-2</v>
      </c>
      <c r="AC8" s="688">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6">
        <v>9.1999999999999985E-2</v>
      </c>
      <c r="L9" s="687">
        <v>8.9999999999999983E-2</v>
      </c>
      <c r="M9" s="687">
        <v>7.9999999999999988E-2</v>
      </c>
      <c r="N9" s="687">
        <v>6.3999999999999987E-2</v>
      </c>
      <c r="O9" s="687">
        <v>8.0999999999999989E-2</v>
      </c>
      <c r="P9" s="687">
        <v>7.5999999999999984E-2</v>
      </c>
      <c r="Q9" s="687">
        <v>7.8999999999999987E-2</v>
      </c>
      <c r="R9" s="687">
        <v>7.3999999999999996E-2</v>
      </c>
      <c r="S9" s="687">
        <v>6.4999999999999988E-2</v>
      </c>
      <c r="T9" s="687">
        <v>6.3E-2</v>
      </c>
      <c r="U9" s="687">
        <v>5.6000000000000001E-2</v>
      </c>
      <c r="V9" s="687">
        <v>6.8999999999999992E-2</v>
      </c>
      <c r="W9" s="687">
        <v>5.3999999999999999E-2</v>
      </c>
      <c r="X9" s="687">
        <v>4.5000000000000005E-2</v>
      </c>
      <c r="Y9" s="687">
        <v>5.2999999999999999E-2</v>
      </c>
      <c r="Z9" s="687">
        <v>4.3000000000000003E-2</v>
      </c>
      <c r="AA9" s="687">
        <v>4.4000000000000004E-2</v>
      </c>
      <c r="AB9" s="688">
        <v>3.3000000000000002E-2</v>
      </c>
      <c r="AC9" s="688">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6">
        <v>9.1999999999999985E-2</v>
      </c>
      <c r="L10" s="687">
        <v>8.9999999999999983E-2</v>
      </c>
      <c r="M10" s="687">
        <v>7.9999999999999988E-2</v>
      </c>
      <c r="N10" s="687">
        <v>6.3999999999999987E-2</v>
      </c>
      <c r="O10" s="687">
        <v>8.0999999999999989E-2</v>
      </c>
      <c r="P10" s="687">
        <v>7.5999999999999984E-2</v>
      </c>
      <c r="Q10" s="687">
        <v>7.8999999999999987E-2</v>
      </c>
      <c r="R10" s="687">
        <v>7.3999999999999996E-2</v>
      </c>
      <c r="S10" s="687">
        <v>6.4999999999999988E-2</v>
      </c>
      <c r="T10" s="687">
        <v>6.3E-2</v>
      </c>
      <c r="U10" s="687">
        <v>5.6000000000000001E-2</v>
      </c>
      <c r="V10" s="687">
        <v>6.8999999999999992E-2</v>
      </c>
      <c r="W10" s="687">
        <v>5.3999999999999999E-2</v>
      </c>
      <c r="X10" s="687">
        <v>4.5000000000000005E-2</v>
      </c>
      <c r="Y10" s="687">
        <v>5.2999999999999999E-2</v>
      </c>
      <c r="Z10" s="687">
        <v>4.3000000000000003E-2</v>
      </c>
      <c r="AA10" s="687">
        <v>4.4000000000000004E-2</v>
      </c>
      <c r="AB10" s="688">
        <v>3.3000000000000002E-2</v>
      </c>
      <c r="AC10" s="688">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6">
        <v>8.5999999999999993E-2</v>
      </c>
      <c r="L11" s="687">
        <v>8.299999999999999E-2</v>
      </c>
      <c r="M11" s="687">
        <v>6.6000000000000003E-2</v>
      </c>
      <c r="N11" s="687">
        <v>5.3000000000000005E-2</v>
      </c>
      <c r="O11" s="687">
        <v>7.5999999999999998E-2</v>
      </c>
      <c r="P11" s="687">
        <v>7.2999999999999995E-2</v>
      </c>
      <c r="Q11" s="687">
        <v>7.2999999999999995E-2</v>
      </c>
      <c r="R11" s="687">
        <v>7.0000000000000007E-2</v>
      </c>
      <c r="S11" s="687">
        <v>6.3E-2</v>
      </c>
      <c r="T11" s="687">
        <v>6.0000000000000005E-2</v>
      </c>
      <c r="U11" s="687">
        <v>5.8000000000000003E-2</v>
      </c>
      <c r="V11" s="687">
        <v>5.6000000000000001E-2</v>
      </c>
      <c r="W11" s="687">
        <v>5.5000000000000007E-2</v>
      </c>
      <c r="X11" s="687">
        <v>4.8000000000000001E-2</v>
      </c>
      <c r="Y11" s="687">
        <v>4.3000000000000003E-2</v>
      </c>
      <c r="Z11" s="687">
        <v>4.5000000000000005E-2</v>
      </c>
      <c r="AA11" s="687">
        <v>3.7999999999999999E-2</v>
      </c>
      <c r="AB11" s="688">
        <v>2.7999999999999997E-2</v>
      </c>
      <c r="AC11" s="688">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6">
        <v>0.128</v>
      </c>
      <c r="L12" s="687">
        <v>0.122</v>
      </c>
      <c r="M12" s="687">
        <v>0.11</v>
      </c>
      <c r="N12" s="687">
        <v>8.7999999999999995E-2</v>
      </c>
      <c r="O12" s="687">
        <v>0.113</v>
      </c>
      <c r="P12" s="687">
        <v>0.106</v>
      </c>
      <c r="Q12" s="687">
        <v>0.107</v>
      </c>
      <c r="R12" s="687">
        <v>9.9999999999999992E-2</v>
      </c>
      <c r="S12" s="687">
        <v>9.0999999999999998E-2</v>
      </c>
      <c r="T12" s="687">
        <v>8.4999999999999992E-2</v>
      </c>
      <c r="U12" s="687">
        <v>7.9000000000000001E-2</v>
      </c>
      <c r="V12" s="687">
        <v>9.5000000000000001E-2</v>
      </c>
      <c r="W12" s="687">
        <v>7.2999999999999995E-2</v>
      </c>
      <c r="X12" s="687">
        <v>6.4000000000000001E-2</v>
      </c>
      <c r="Y12" s="687">
        <v>7.2999999999999995E-2</v>
      </c>
      <c r="Z12" s="687">
        <v>5.7999999999999996E-2</v>
      </c>
      <c r="AA12" s="687">
        <v>6.0999999999999999E-2</v>
      </c>
      <c r="AB12" s="688">
        <v>4.5999999999999999E-2</v>
      </c>
      <c r="AC12" s="688">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6">
        <v>0.128</v>
      </c>
      <c r="L13" s="687">
        <v>0.122</v>
      </c>
      <c r="M13" s="687">
        <v>0.11</v>
      </c>
      <c r="N13" s="687">
        <v>8.7999999999999995E-2</v>
      </c>
      <c r="O13" s="687">
        <v>0.113</v>
      </c>
      <c r="P13" s="687">
        <v>0.106</v>
      </c>
      <c r="Q13" s="687">
        <v>0.107</v>
      </c>
      <c r="R13" s="687">
        <v>9.9999999999999992E-2</v>
      </c>
      <c r="S13" s="687">
        <v>9.0999999999999998E-2</v>
      </c>
      <c r="T13" s="687">
        <v>8.4999999999999992E-2</v>
      </c>
      <c r="U13" s="687">
        <v>7.9000000000000001E-2</v>
      </c>
      <c r="V13" s="687">
        <v>9.5000000000000001E-2</v>
      </c>
      <c r="W13" s="687">
        <v>7.2999999999999995E-2</v>
      </c>
      <c r="X13" s="687">
        <v>6.4000000000000001E-2</v>
      </c>
      <c r="Y13" s="687">
        <v>7.2999999999999995E-2</v>
      </c>
      <c r="Z13" s="687">
        <v>5.7999999999999996E-2</v>
      </c>
      <c r="AA13" s="687">
        <v>6.0999999999999999E-2</v>
      </c>
      <c r="AB13" s="688">
        <v>4.5999999999999999E-2</v>
      </c>
      <c r="AC13" s="688">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6">
        <v>0.18099999999999999</v>
      </c>
      <c r="L14" s="687">
        <v>0.17399999999999999</v>
      </c>
      <c r="M14" s="687">
        <v>0.15</v>
      </c>
      <c r="N14" s="687">
        <v>0.122</v>
      </c>
      <c r="O14" s="687">
        <v>0.158</v>
      </c>
      <c r="P14" s="687">
        <v>0.153</v>
      </c>
      <c r="Q14" s="687">
        <v>0.151</v>
      </c>
      <c r="R14" s="687">
        <v>0.14599999999999999</v>
      </c>
      <c r="S14" s="687">
        <v>0.13</v>
      </c>
      <c r="T14" s="687">
        <v>0.123</v>
      </c>
      <c r="U14" s="687">
        <v>0.11899999999999999</v>
      </c>
      <c r="V14" s="687">
        <v>0.127</v>
      </c>
      <c r="W14" s="687">
        <v>0.11199999999999999</v>
      </c>
      <c r="X14" s="687">
        <v>9.6000000000000002E-2</v>
      </c>
      <c r="Y14" s="687">
        <v>9.9000000000000005E-2</v>
      </c>
      <c r="Z14" s="687">
        <v>8.8999999999999996E-2</v>
      </c>
      <c r="AA14" s="687">
        <v>8.7999999999999995E-2</v>
      </c>
      <c r="AB14" s="688">
        <v>6.5000000000000002E-2</v>
      </c>
      <c r="AC14" s="688">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6">
        <v>0.14900000000000002</v>
      </c>
      <c r="L15" s="687">
        <v>0.14600000000000002</v>
      </c>
      <c r="M15" s="687">
        <v>0.13400000000000001</v>
      </c>
      <c r="N15" s="687">
        <v>0.106</v>
      </c>
      <c r="O15" s="687">
        <v>0.13200000000000001</v>
      </c>
      <c r="P15" s="687">
        <v>0.121</v>
      </c>
      <c r="Q15" s="687">
        <v>0.129</v>
      </c>
      <c r="R15" s="687">
        <v>0.11799999999999999</v>
      </c>
      <c r="S15" s="687">
        <v>0.104</v>
      </c>
      <c r="T15" s="687">
        <v>0.10099999999999999</v>
      </c>
      <c r="U15" s="687">
        <v>8.8000000000000009E-2</v>
      </c>
      <c r="V15" s="687">
        <v>0.11699999999999999</v>
      </c>
      <c r="W15" s="687">
        <v>8.5000000000000006E-2</v>
      </c>
      <c r="X15" s="687">
        <v>7.1000000000000008E-2</v>
      </c>
      <c r="Y15" s="687">
        <v>8.8999999999999996E-2</v>
      </c>
      <c r="Z15" s="687">
        <v>6.8000000000000005E-2</v>
      </c>
      <c r="AA15" s="687">
        <v>7.3000000000000009E-2</v>
      </c>
      <c r="AB15" s="688">
        <v>5.6000000000000001E-2</v>
      </c>
      <c r="AC15" s="688">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6">
        <v>0.14900000000000002</v>
      </c>
      <c r="L16" s="687">
        <v>0.14600000000000002</v>
      </c>
      <c r="M16" s="687">
        <v>0.13400000000000001</v>
      </c>
      <c r="N16" s="687">
        <v>0.106</v>
      </c>
      <c r="O16" s="687">
        <v>0.13200000000000001</v>
      </c>
      <c r="P16" s="687">
        <v>0.121</v>
      </c>
      <c r="Q16" s="687">
        <v>0.129</v>
      </c>
      <c r="R16" s="687">
        <v>0.11799999999999999</v>
      </c>
      <c r="S16" s="687">
        <v>0.104</v>
      </c>
      <c r="T16" s="687">
        <v>0.10099999999999999</v>
      </c>
      <c r="U16" s="687">
        <v>8.8000000000000009E-2</v>
      </c>
      <c r="V16" s="687">
        <v>0.11699999999999999</v>
      </c>
      <c r="W16" s="687">
        <v>8.5000000000000006E-2</v>
      </c>
      <c r="X16" s="687">
        <v>7.1000000000000008E-2</v>
      </c>
      <c r="Y16" s="687">
        <v>8.8999999999999996E-2</v>
      </c>
      <c r="Z16" s="687">
        <v>6.8000000000000005E-2</v>
      </c>
      <c r="AA16" s="687">
        <v>7.3000000000000009E-2</v>
      </c>
      <c r="AB16" s="688">
        <v>5.6000000000000001E-2</v>
      </c>
      <c r="AC16" s="688">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6">
        <v>0.186</v>
      </c>
      <c r="L17" s="687">
        <v>0.17799999999999999</v>
      </c>
      <c r="M17" s="687">
        <v>0.155</v>
      </c>
      <c r="N17" s="687">
        <v>0.125</v>
      </c>
      <c r="O17" s="687">
        <v>0.16300000000000001</v>
      </c>
      <c r="P17" s="687">
        <v>0.156</v>
      </c>
      <c r="Q17" s="687">
        <v>0.155</v>
      </c>
      <c r="R17" s="687">
        <v>0.14799999999999999</v>
      </c>
      <c r="S17" s="687">
        <v>0.13300000000000001</v>
      </c>
      <c r="T17" s="687">
        <v>0.125</v>
      </c>
      <c r="U17" s="687">
        <v>0.12000000000000001</v>
      </c>
      <c r="V17" s="687">
        <v>0.13200000000000001</v>
      </c>
      <c r="W17" s="687">
        <v>0.112</v>
      </c>
      <c r="X17" s="687">
        <v>9.7000000000000003E-2</v>
      </c>
      <c r="Y17" s="687">
        <v>0.10200000000000001</v>
      </c>
      <c r="Z17" s="687">
        <v>8.900000000000001E-2</v>
      </c>
      <c r="AA17" s="687">
        <v>8.900000000000001E-2</v>
      </c>
      <c r="AB17" s="688">
        <v>6.6000000000000003E-2</v>
      </c>
      <c r="AC17" s="688">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6">
        <v>0.14000000000000001</v>
      </c>
      <c r="L18" s="687">
        <v>0.13600000000000001</v>
      </c>
      <c r="M18" s="687">
        <v>0.113</v>
      </c>
      <c r="N18" s="687">
        <v>0.09</v>
      </c>
      <c r="O18" s="687">
        <v>0.124</v>
      </c>
      <c r="P18" s="687">
        <v>0.11699999999999999</v>
      </c>
      <c r="Q18" s="687">
        <v>0.12000000000000001</v>
      </c>
      <c r="R18" s="687">
        <v>0.11299999999999999</v>
      </c>
      <c r="S18" s="687">
        <v>0.10099999999999999</v>
      </c>
      <c r="T18" s="687">
        <v>9.6999999999999989E-2</v>
      </c>
      <c r="U18" s="687">
        <v>0.09</v>
      </c>
      <c r="V18" s="687">
        <v>9.7000000000000003E-2</v>
      </c>
      <c r="W18" s="687">
        <v>8.6000000000000007E-2</v>
      </c>
      <c r="X18" s="687">
        <v>7.3999999999999996E-2</v>
      </c>
      <c r="Y18" s="687">
        <v>7.3999999999999996E-2</v>
      </c>
      <c r="Z18" s="687">
        <v>7.0000000000000007E-2</v>
      </c>
      <c r="AA18" s="687">
        <v>6.3E-2</v>
      </c>
      <c r="AB18" s="688">
        <v>4.7E-2</v>
      </c>
      <c r="AC18" s="688">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6">
        <v>0.14000000000000001</v>
      </c>
      <c r="L19" s="687">
        <v>0.13600000000000001</v>
      </c>
      <c r="M19" s="687">
        <v>0.113</v>
      </c>
      <c r="N19" s="687">
        <v>0.09</v>
      </c>
      <c r="O19" s="687">
        <v>0.124</v>
      </c>
      <c r="P19" s="687">
        <v>0.11699999999999999</v>
      </c>
      <c r="Q19" s="687">
        <v>0.12000000000000001</v>
      </c>
      <c r="R19" s="687">
        <v>0.11299999999999999</v>
      </c>
      <c r="S19" s="687">
        <v>0.10099999999999999</v>
      </c>
      <c r="T19" s="687">
        <v>9.6999999999999989E-2</v>
      </c>
      <c r="U19" s="687">
        <v>0.09</v>
      </c>
      <c r="V19" s="687">
        <v>9.7000000000000003E-2</v>
      </c>
      <c r="W19" s="687">
        <v>8.6000000000000007E-2</v>
      </c>
      <c r="X19" s="687">
        <v>7.3999999999999996E-2</v>
      </c>
      <c r="Y19" s="687">
        <v>7.3999999999999996E-2</v>
      </c>
      <c r="Z19" s="687">
        <v>7.0000000000000007E-2</v>
      </c>
      <c r="AA19" s="687">
        <v>6.3E-2</v>
      </c>
      <c r="AB19" s="688">
        <v>4.7E-2</v>
      </c>
      <c r="AC19" s="688">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6">
        <v>0.14000000000000001</v>
      </c>
      <c r="L20" s="687">
        <v>0.13600000000000001</v>
      </c>
      <c r="M20" s="687">
        <v>0.113</v>
      </c>
      <c r="N20" s="687">
        <v>0.09</v>
      </c>
      <c r="O20" s="687">
        <v>0.124</v>
      </c>
      <c r="P20" s="687">
        <v>0.11699999999999999</v>
      </c>
      <c r="Q20" s="687">
        <v>0.12000000000000001</v>
      </c>
      <c r="R20" s="687">
        <v>0.11299999999999999</v>
      </c>
      <c r="S20" s="687">
        <v>0.10099999999999999</v>
      </c>
      <c r="T20" s="687">
        <v>9.6999999999999989E-2</v>
      </c>
      <c r="U20" s="687">
        <v>0.09</v>
      </c>
      <c r="V20" s="687">
        <v>9.7000000000000003E-2</v>
      </c>
      <c r="W20" s="687">
        <v>8.6000000000000007E-2</v>
      </c>
      <c r="X20" s="687">
        <v>7.3999999999999996E-2</v>
      </c>
      <c r="Y20" s="687">
        <v>7.3999999999999996E-2</v>
      </c>
      <c r="Z20" s="687">
        <v>7.0000000000000007E-2</v>
      </c>
      <c r="AA20" s="687">
        <v>6.3E-2</v>
      </c>
      <c r="AB20" s="688">
        <v>4.7E-2</v>
      </c>
      <c r="AC20" s="688">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6">
        <v>7.5000000000000011E-2</v>
      </c>
      <c r="L21" s="687">
        <v>7.1000000000000008E-2</v>
      </c>
      <c r="M21" s="687">
        <v>5.3999999999999999E-2</v>
      </c>
      <c r="N21" s="687">
        <v>4.4000000000000004E-2</v>
      </c>
      <c r="O21" s="687">
        <v>6.7000000000000004E-2</v>
      </c>
      <c r="P21" s="687">
        <v>6.5000000000000002E-2</v>
      </c>
      <c r="Q21" s="687">
        <v>6.3E-2</v>
      </c>
      <c r="R21" s="687">
        <v>6.0999999999999999E-2</v>
      </c>
      <c r="S21" s="687">
        <v>5.7000000000000002E-2</v>
      </c>
      <c r="T21" s="687">
        <v>5.2999999999999999E-2</v>
      </c>
      <c r="U21" s="687">
        <v>5.2000000000000005E-2</v>
      </c>
      <c r="V21" s="687">
        <v>4.5999999999999999E-2</v>
      </c>
      <c r="W21" s="687">
        <v>4.8000000000000001E-2</v>
      </c>
      <c r="X21" s="687">
        <v>4.4000000000000004E-2</v>
      </c>
      <c r="Y21" s="687">
        <v>3.6000000000000004E-2</v>
      </c>
      <c r="Z21" s="687">
        <v>0.04</v>
      </c>
      <c r="AA21" s="687">
        <v>3.1E-2</v>
      </c>
      <c r="AB21" s="688">
        <v>2.3E-2</v>
      </c>
      <c r="AC21" s="688">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6">
        <v>7.5000000000000011E-2</v>
      </c>
      <c r="L22" s="687">
        <v>7.1000000000000008E-2</v>
      </c>
      <c r="M22" s="687">
        <v>5.3999999999999999E-2</v>
      </c>
      <c r="N22" s="687">
        <v>4.4000000000000004E-2</v>
      </c>
      <c r="O22" s="687">
        <v>6.7000000000000004E-2</v>
      </c>
      <c r="P22" s="687">
        <v>6.5000000000000002E-2</v>
      </c>
      <c r="Q22" s="687">
        <v>6.3E-2</v>
      </c>
      <c r="R22" s="687">
        <v>6.0999999999999999E-2</v>
      </c>
      <c r="S22" s="687">
        <v>5.7000000000000002E-2</v>
      </c>
      <c r="T22" s="687">
        <v>5.2999999999999999E-2</v>
      </c>
      <c r="U22" s="687">
        <v>5.2000000000000005E-2</v>
      </c>
      <c r="V22" s="687">
        <v>4.5999999999999999E-2</v>
      </c>
      <c r="W22" s="687">
        <v>4.8000000000000001E-2</v>
      </c>
      <c r="X22" s="687">
        <v>4.4000000000000004E-2</v>
      </c>
      <c r="Y22" s="687">
        <v>3.6000000000000004E-2</v>
      </c>
      <c r="Z22" s="687">
        <v>0.04</v>
      </c>
      <c r="AA22" s="687">
        <v>3.1E-2</v>
      </c>
      <c r="AB22" s="688">
        <v>2.3E-2</v>
      </c>
      <c r="AC22" s="688">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6">
        <v>5.099999999999999E-2</v>
      </c>
      <c r="L23" s="687">
        <v>4.6999999999999993E-2</v>
      </c>
      <c r="M23" s="687">
        <v>3.5999999999999997E-2</v>
      </c>
      <c r="N23" s="687">
        <v>2.9000000000000001E-2</v>
      </c>
      <c r="O23" s="687">
        <v>4.5999999999999992E-2</v>
      </c>
      <c r="P23" s="687">
        <v>4.3999999999999997E-2</v>
      </c>
      <c r="Q23" s="687">
        <v>4.1999999999999996E-2</v>
      </c>
      <c r="R23" s="687">
        <v>3.9999999999999994E-2</v>
      </c>
      <c r="S23" s="687">
        <v>3.9E-2</v>
      </c>
      <c r="T23" s="687">
        <v>3.4999999999999996E-2</v>
      </c>
      <c r="U23" s="687">
        <v>3.5000000000000003E-2</v>
      </c>
      <c r="V23" s="687">
        <v>3.1E-2</v>
      </c>
      <c r="W23" s="687">
        <v>3.1E-2</v>
      </c>
      <c r="X23" s="687">
        <v>3.0000000000000002E-2</v>
      </c>
      <c r="Y23" s="687">
        <v>2.4E-2</v>
      </c>
      <c r="Z23" s="687">
        <v>2.5999999999999999E-2</v>
      </c>
      <c r="AA23" s="687">
        <v>0.02</v>
      </c>
      <c r="AB23" s="688">
        <v>1.4999999999999999E-2</v>
      </c>
      <c r="AC23" s="688">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6">
        <v>5.099999999999999E-2</v>
      </c>
      <c r="L24" s="687">
        <v>4.6999999999999993E-2</v>
      </c>
      <c r="M24" s="687">
        <v>3.5999999999999997E-2</v>
      </c>
      <c r="N24" s="687">
        <v>2.9000000000000001E-2</v>
      </c>
      <c r="O24" s="687">
        <v>4.5999999999999992E-2</v>
      </c>
      <c r="P24" s="687">
        <v>4.3999999999999997E-2</v>
      </c>
      <c r="Q24" s="687">
        <v>4.1999999999999996E-2</v>
      </c>
      <c r="R24" s="687">
        <v>3.9999999999999994E-2</v>
      </c>
      <c r="S24" s="687">
        <v>3.9E-2</v>
      </c>
      <c r="T24" s="687">
        <v>3.4999999999999996E-2</v>
      </c>
      <c r="U24" s="687">
        <v>3.5000000000000003E-2</v>
      </c>
      <c r="V24" s="687">
        <v>3.1E-2</v>
      </c>
      <c r="W24" s="687">
        <v>3.1E-2</v>
      </c>
      <c r="X24" s="687">
        <v>3.0000000000000002E-2</v>
      </c>
      <c r="Y24" s="687">
        <v>2.4E-2</v>
      </c>
      <c r="Z24" s="687">
        <v>2.5999999999999999E-2</v>
      </c>
      <c r="AA24" s="687">
        <v>0.02</v>
      </c>
      <c r="AB24" s="688">
        <v>1.4999999999999999E-2</v>
      </c>
      <c r="AC24" s="688">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9">
        <v>5.099999999999999E-2</v>
      </c>
      <c r="L25" s="690">
        <v>4.6999999999999993E-2</v>
      </c>
      <c r="M25" s="690">
        <v>3.5999999999999997E-2</v>
      </c>
      <c r="N25" s="690">
        <v>2.9000000000000001E-2</v>
      </c>
      <c r="O25" s="690">
        <v>4.5999999999999992E-2</v>
      </c>
      <c r="P25" s="690">
        <v>4.3999999999999997E-2</v>
      </c>
      <c r="Q25" s="690">
        <v>4.1999999999999996E-2</v>
      </c>
      <c r="R25" s="690">
        <v>3.9999999999999994E-2</v>
      </c>
      <c r="S25" s="690">
        <v>3.9E-2</v>
      </c>
      <c r="T25" s="690">
        <v>3.4999999999999996E-2</v>
      </c>
      <c r="U25" s="690">
        <v>3.5000000000000003E-2</v>
      </c>
      <c r="V25" s="690">
        <v>3.1E-2</v>
      </c>
      <c r="W25" s="690">
        <v>3.1E-2</v>
      </c>
      <c r="X25" s="690">
        <v>3.0000000000000002E-2</v>
      </c>
      <c r="Y25" s="690">
        <v>2.4E-2</v>
      </c>
      <c r="Z25" s="690">
        <v>2.5999999999999999E-2</v>
      </c>
      <c r="AA25" s="690">
        <v>0.02</v>
      </c>
      <c r="AB25" s="691">
        <v>1.4999999999999999E-2</v>
      </c>
      <c r="AC25" s="691">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2">
        <v>0.245</v>
      </c>
      <c r="L26" s="693">
        <v>0.224</v>
      </c>
      <c r="M26" s="693">
        <v>0.182</v>
      </c>
      <c r="N26" s="693">
        <v>0.14499999999999999</v>
      </c>
      <c r="O26" s="693">
        <v>0.221</v>
      </c>
      <c r="P26" s="693">
        <v>0.20799999999999999</v>
      </c>
      <c r="Q26" s="693">
        <v>0.2</v>
      </c>
      <c r="R26" s="693">
        <v>0.187</v>
      </c>
      <c r="S26" s="693">
        <v>0.184</v>
      </c>
      <c r="T26" s="693">
        <v>0.16300000000000001</v>
      </c>
      <c r="U26" s="693">
        <v>0.16299999999999998</v>
      </c>
      <c r="V26" s="693">
        <v>0.158</v>
      </c>
      <c r="W26" s="693">
        <v>0.14199999999999999</v>
      </c>
      <c r="X26" s="693">
        <v>0.13899999999999998</v>
      </c>
      <c r="Y26" s="693">
        <v>0.12100000000000001</v>
      </c>
      <c r="Z26" s="693">
        <v>0.11800000000000001</v>
      </c>
      <c r="AA26" s="693">
        <v>0.1</v>
      </c>
      <c r="AB26" s="694">
        <v>7.5999999999999998E-2</v>
      </c>
      <c r="AC26" s="694">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9">
        <v>9.1999999999999985E-2</v>
      </c>
      <c r="L27" s="690">
        <v>8.9999999999999983E-2</v>
      </c>
      <c r="M27" s="690">
        <v>7.9999999999999988E-2</v>
      </c>
      <c r="N27" s="690">
        <v>6.3999999999999987E-2</v>
      </c>
      <c r="O27" s="690">
        <v>8.0999999999999989E-2</v>
      </c>
      <c r="P27" s="690">
        <v>7.5999999999999984E-2</v>
      </c>
      <c r="Q27" s="690">
        <v>7.8999999999999987E-2</v>
      </c>
      <c r="R27" s="690">
        <v>7.3999999999999996E-2</v>
      </c>
      <c r="S27" s="690">
        <v>6.4999999999999988E-2</v>
      </c>
      <c r="T27" s="690">
        <v>6.3E-2</v>
      </c>
      <c r="U27" s="690">
        <v>5.6000000000000001E-2</v>
      </c>
      <c r="V27" s="690">
        <v>6.8999999999999992E-2</v>
      </c>
      <c r="W27" s="690">
        <v>5.3999999999999999E-2</v>
      </c>
      <c r="X27" s="690">
        <v>4.5000000000000005E-2</v>
      </c>
      <c r="Y27" s="690">
        <v>5.2999999999999999E-2</v>
      </c>
      <c r="Z27" s="690">
        <v>4.3000000000000003E-2</v>
      </c>
      <c r="AA27" s="690">
        <v>4.4000000000000004E-2</v>
      </c>
      <c r="AB27" s="691">
        <v>3.3000000000000002E-2</v>
      </c>
      <c r="AC27" s="691">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2024-04-05T03:19:26Z</dcterms:modified>
</cp:coreProperties>
</file>