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drawings/drawing16.xml" ContentType="application/vnd.openxmlformats-officedocument.drawing+xml"/>
  <Override PartName="/xl/worksheets/sheet28.xml" ContentType="application/vnd.openxmlformats-officedocument.spreadsheetml.worksheet+xml"/>
  <Override PartName="/xl/drawings/drawing17.xml" ContentType="application/vnd.openxmlformats-officedocument.drawing+xml"/>
  <Override PartName="/xl/worksheets/sheet29.xml" ContentType="application/vnd.openxmlformats-officedocument.spreadsheetml.worksheet+xml"/>
  <Override PartName="/xl/drawings/drawing18.xml" ContentType="application/vnd.openxmlformats-officedocument.drawing+xml"/>
  <Override PartName="/xl/worksheets/sheet30.xml" ContentType="application/vnd.openxmlformats-officedocument.spreadsheetml.worksheet+xml"/>
  <Override PartName="/xl/drawings/drawing19.xml" ContentType="application/vnd.openxmlformats-officedocument.drawing+xml"/>
  <Override PartName="/xl/worksheets/sheet31.xml" ContentType="application/vnd.openxmlformats-officedocument.spreadsheetml.worksheet+xml"/>
  <Override PartName="/xl/drawings/drawing20.xml" ContentType="application/vnd.openxmlformats-officedocument.drawing+xml"/>
  <Override PartName="/xl/worksheets/sheet32.xml" ContentType="application/vnd.openxmlformats-officedocument.spreadsheetml.worksheet+xml"/>
  <Override PartName="/xl/drawings/drawing21.xml" ContentType="application/vnd.openxmlformats-officedocument.drawing+xml"/>
  <Override PartName="/xl/worksheets/sheet33.xml" ContentType="application/vnd.openxmlformats-officedocument.spreadsheetml.worksheet+xml"/>
  <Override PartName="/xl/drawings/drawing22.xml" ContentType="application/vnd.openxmlformats-officedocument.drawing+xml"/>
  <Override PartName="/xl/worksheets/sheet34.xml" ContentType="application/vnd.openxmlformats-officedocument.spreadsheetml.worksheet+xml"/>
  <Override PartName="/xl/drawings/drawing23.xml" ContentType="application/vnd.openxmlformats-officedocument.drawing+xml"/>
  <Override PartName="/xl/worksheets/sheet35.xml" ContentType="application/vnd.openxmlformats-officedocument.spreadsheetml.worksheet+xml"/>
  <Override PartName="/xl/drawings/drawing24.xml" ContentType="application/vnd.openxmlformats-officedocument.drawing+xml"/>
  <Override PartName="/xl/worksheets/sheet3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10-1" sheetId="1" r:id="rId1"/>
    <sheet name="10-2" sheetId="2" r:id="rId2"/>
    <sheet name="10-3" sheetId="3" r:id="rId3"/>
    <sheet name="10-4" sheetId="4" r:id="rId4"/>
    <sheet name="10-5" sheetId="5" r:id="rId5"/>
    <sheet name="10-6" sheetId="6" r:id="rId6"/>
    <sheet name="10-7" sheetId="7" r:id="rId7"/>
    <sheet name="10-8" sheetId="8" r:id="rId8"/>
    <sheet name="10-9" sheetId="9" r:id="rId9"/>
    <sheet name="10-10" sheetId="10" r:id="rId10"/>
    <sheet name="10-11" sheetId="11" r:id="rId11"/>
    <sheet name="10-12" sheetId="12" r:id="rId12"/>
    <sheet name="10-13" sheetId="13" r:id="rId13"/>
    <sheet name="10-14" sheetId="14" r:id="rId14"/>
    <sheet name="10-15" sheetId="15" r:id="rId15"/>
    <sheet name="10-16" sheetId="16" r:id="rId16"/>
    <sheet name="10-17" sheetId="17" r:id="rId17"/>
    <sheet name="10-18" sheetId="18" r:id="rId18"/>
    <sheet name="10-19" sheetId="19" r:id="rId19"/>
    <sheet name="10-20" sheetId="20" r:id="rId20"/>
    <sheet name="10-21" sheetId="21" r:id="rId21"/>
    <sheet name="10-22" sheetId="22" r:id="rId22"/>
    <sheet name="10-23" sheetId="23" r:id="rId23"/>
    <sheet name="10-24" sheetId="24" r:id="rId24"/>
    <sheet name="10-25-1" sheetId="25" r:id="rId25"/>
    <sheet name="10-25-2" sheetId="26" r:id="rId26"/>
    <sheet name="10-26" sheetId="27" r:id="rId27"/>
    <sheet name="10-27" sheetId="28" r:id="rId28"/>
    <sheet name="10-28" sheetId="29" r:id="rId29"/>
    <sheet name="10-29" sheetId="30" r:id="rId30"/>
    <sheet name="10-30" sheetId="31" r:id="rId31"/>
    <sheet name="10-31" sheetId="32" r:id="rId32"/>
    <sheet name="10-32" sheetId="33" r:id="rId33"/>
    <sheet name="10-33" sheetId="34" r:id="rId34"/>
    <sheet name="10-34" sheetId="35" r:id="rId35"/>
    <sheet name="10-35" sheetId="36" r:id="rId36"/>
  </sheets>
  <definedNames>
    <definedName name="_xlnm.Print_Area" localSheetId="0">'10-1'!$A$6:$K$38</definedName>
    <definedName name="_xlnm.Print_Area" localSheetId="1">'10-2'!$A$4:$D$11</definedName>
    <definedName name="_xlnm.Print_Area" localSheetId="2">'10-3'!$A$4:$D$11</definedName>
  </definedNames>
  <calcPr fullCalcOnLoad="1"/>
</workbook>
</file>

<file path=xl/sharedStrings.xml><?xml version="1.0" encoding="utf-8"?>
<sst xmlns="http://schemas.openxmlformats.org/spreadsheetml/2006/main" count="946" uniqueCount="687">
  <si>
    <t>江戸川</t>
  </si>
  <si>
    <t>葛飾</t>
  </si>
  <si>
    <t>練馬</t>
  </si>
  <si>
    <t>板橋</t>
  </si>
  <si>
    <t>-</t>
  </si>
  <si>
    <t>荒川</t>
  </si>
  <si>
    <t>北</t>
  </si>
  <si>
    <t>豊島</t>
  </si>
  <si>
    <t>杉並</t>
  </si>
  <si>
    <t>中野</t>
  </si>
  <si>
    <t>渋谷</t>
  </si>
  <si>
    <t>世田谷</t>
  </si>
  <si>
    <t>大田</t>
  </si>
  <si>
    <t>目黒</t>
  </si>
  <si>
    <t>品川</t>
  </si>
  <si>
    <t>江東</t>
  </si>
  <si>
    <t>墨田</t>
  </si>
  <si>
    <t>台東</t>
  </si>
  <si>
    <t>文京</t>
  </si>
  <si>
    <t>新宿</t>
  </si>
  <si>
    <t>港</t>
  </si>
  <si>
    <t>中央</t>
  </si>
  <si>
    <t>千代田</t>
  </si>
  <si>
    <t>足立</t>
  </si>
  <si>
    <t>総数</t>
  </si>
  <si>
    <t>面積(㎡)</t>
  </si>
  <si>
    <t>延長(m)</t>
  </si>
  <si>
    <t>面積(㎡)</t>
  </si>
  <si>
    <t>延長(m)</t>
  </si>
  <si>
    <t>区名</t>
  </si>
  <si>
    <t>自動車専用道</t>
  </si>
  <si>
    <t>区     道</t>
  </si>
  <si>
    <t>都     道</t>
  </si>
  <si>
    <t>国     道</t>
  </si>
  <si>
    <t>総     数</t>
  </si>
  <si>
    <t>区分</t>
  </si>
  <si>
    <t>1．道路の実延長及び実面積(23区別)</t>
  </si>
  <si>
    <t>　10 土木・建築</t>
  </si>
  <si>
    <t xml:space="preserve">資料：道路整備室道路管理課 </t>
  </si>
  <si>
    <t xml:space="preserve">面   積（㎡) </t>
  </si>
  <si>
    <t xml:space="preserve">延   長（ｍ) </t>
  </si>
  <si>
    <t>年</t>
  </si>
  <si>
    <t xml:space="preserve">歩   道（ｍ) </t>
  </si>
  <si>
    <t>総    数</t>
  </si>
  <si>
    <t>区分</t>
  </si>
  <si>
    <t>(各年4.1現在)</t>
  </si>
  <si>
    <t>2．道路・歩道</t>
  </si>
  <si>
    <t>資料：道路整備室道路管理課</t>
  </si>
  <si>
    <t>年　</t>
  </si>
  <si>
    <t>面　　　積　(㎡)</t>
  </si>
  <si>
    <t>延　　　長　(ｍ)</t>
  </si>
  <si>
    <t>街　　路　　線</t>
  </si>
  <si>
    <t>区分</t>
  </si>
  <si>
    <t>(各年4.1現在)</t>
  </si>
  <si>
    <t>3．区管理通路の設置状況</t>
  </si>
  <si>
    <t>　　　</t>
  </si>
  <si>
    <t>(平成28年4.1現在)</t>
  </si>
  <si>
    <t>(注3)自動車専用道(有料道路)は国と都の両方を含む。　  　　　　　　　　　</t>
  </si>
  <si>
    <t>(注2)都道は主要地方道を含む。　  　　　　　　　　　　　　　　　　　　　</t>
  </si>
  <si>
    <t>　　(注1)国道は指定区間(国の管理道路)と指定区間外(都知事の管理道路)を含む。</t>
  </si>
  <si>
    <t>資料：「東京都道路現況調書」(東京都建設局)、道路整備室道路管理課</t>
  </si>
  <si>
    <t>4．私道整備工事助成状況</t>
  </si>
  <si>
    <t>件　　数</t>
  </si>
  <si>
    <t>延　　長　(ｍ)</t>
  </si>
  <si>
    <t>舗装面積　(㎡)</t>
  </si>
  <si>
    <t>側　　溝　(ｍ)</t>
  </si>
  <si>
    <t>助成金額　(円)</t>
  </si>
  <si>
    <t>年度</t>
  </si>
  <si>
    <t xml:space="preserve">資料：道路整備室工事課 </t>
  </si>
  <si>
    <t>5．河川の管理状況</t>
  </si>
  <si>
    <t>(平成29年4.1現在)</t>
  </si>
  <si>
    <t>水系</t>
  </si>
  <si>
    <t>河川名</t>
  </si>
  <si>
    <t>区　　間</t>
  </si>
  <si>
    <t>延長
(km)</t>
  </si>
  <si>
    <t>川幅(m)</t>
  </si>
  <si>
    <t>護岸高
(AP m)</t>
  </si>
  <si>
    <t>現　在　の　状　況</t>
  </si>
  <si>
    <t>管理事務所</t>
  </si>
  <si>
    <t>荒川</t>
  </si>
  <si>
    <t>都県境～旧綾瀬川</t>
  </si>
  <si>
    <t>430～500</t>
  </si>
  <si>
    <t>9.6～12.2</t>
  </si>
  <si>
    <t>国土交通省荒川
下流河川事務所</t>
  </si>
  <si>
    <t>隅田川</t>
  </si>
  <si>
    <t>80～100</t>
  </si>
  <si>
    <t>6.3～7.3</t>
  </si>
  <si>
    <t>東京都第六建設
事務所　　</t>
  </si>
  <si>
    <t>旧綾瀬川</t>
  </si>
  <si>
    <t>荒川～隅田川</t>
  </si>
  <si>
    <t>20～40</t>
  </si>
  <si>
    <t>足立区工事課</t>
  </si>
  <si>
    <t>新芝川</t>
  </si>
  <si>
    <t>都県境～
　　　入谷七丁目19</t>
  </si>
  <si>
    <t>芝川</t>
  </si>
  <si>
    <t>鹿浜二丁目45
　　　　　　～荒川</t>
  </si>
  <si>
    <t>利根川</t>
  </si>
  <si>
    <t>中川</t>
  </si>
  <si>
    <r>
      <t>都県境～
中川一丁目</t>
    </r>
    <r>
      <rPr>
        <b/>
        <sz val="9"/>
        <rFont val="SimSun"/>
        <family val="0"/>
      </rPr>
      <t>葛</t>
    </r>
    <r>
      <rPr>
        <b/>
        <sz val="9"/>
        <rFont val="ＭＳ 明朝"/>
        <family val="1"/>
      </rPr>
      <t>飾区域</t>
    </r>
  </si>
  <si>
    <t>150～250</t>
  </si>
  <si>
    <t>4.5～5.5</t>
  </si>
  <si>
    <t>堤防嵩上げ工事実施中</t>
  </si>
  <si>
    <t>国土交通省江戸川
河川事務所　</t>
  </si>
  <si>
    <t>綾瀬川</t>
  </si>
  <si>
    <t>都県境(桑袋大橋)
　　　　　～内匠橋</t>
  </si>
  <si>
    <t>33～40</t>
  </si>
  <si>
    <t>3.9～4.9</t>
  </si>
  <si>
    <r>
      <t>内匠橋～
綾瀬一丁目</t>
    </r>
    <r>
      <rPr>
        <b/>
        <sz val="9"/>
        <rFont val="SimSun"/>
        <family val="0"/>
      </rPr>
      <t>葛</t>
    </r>
    <r>
      <rPr>
        <b/>
        <sz val="9"/>
        <rFont val="ＭＳ 明朝"/>
        <family val="1"/>
      </rPr>
      <t>飾区域</t>
    </r>
  </si>
  <si>
    <t>護岸耐震補強工事実施中</t>
  </si>
  <si>
    <t>花畑川</t>
  </si>
  <si>
    <t>中川～綾瀬川</t>
  </si>
  <si>
    <t>3.1～4.0</t>
  </si>
  <si>
    <t>H13.4.5準用河川に指定</t>
  </si>
  <si>
    <t>毛長川</t>
  </si>
  <si>
    <t>都県境～綾瀬川</t>
  </si>
  <si>
    <t>9.5～23.5</t>
  </si>
  <si>
    <t>S45.4.12一級河川に指定。平成2年度より堤防の改修工事に着手。(東京都)</t>
  </si>
  <si>
    <t>垳川</t>
  </si>
  <si>
    <t>神明一丁目～
　　　　六木三丁目</t>
  </si>
  <si>
    <t>11～18</t>
  </si>
  <si>
    <t>伝右川</t>
  </si>
  <si>
    <t>花畑八丁目～
　　毛長川・綾瀬川</t>
  </si>
  <si>
    <t>資料：都市建設部企画調整課</t>
  </si>
  <si>
    <t>(注)花畑川のみ準用河川、それ以外は一級河川。</t>
  </si>
  <si>
    <t>6．橋梁現況(区道)</t>
  </si>
  <si>
    <t>年・区分</t>
  </si>
  <si>
    <t>区分</t>
  </si>
  <si>
    <t>橋数</t>
  </si>
  <si>
    <t>延長(m)</t>
  </si>
  <si>
    <t>面積(㎡)</t>
  </si>
  <si>
    <t>延長(m)</t>
  </si>
  <si>
    <t>総　　　数</t>
  </si>
  <si>
    <t>鋼橋</t>
  </si>
  <si>
    <t>コンクリート橋</t>
  </si>
  <si>
    <t>ｺﾝｸﾘｰﾄ･鋼混合橋</t>
  </si>
  <si>
    <t>-</t>
  </si>
  <si>
    <t>石橋</t>
  </si>
  <si>
    <t>木橋</t>
  </si>
  <si>
    <t>7．排水場現況</t>
  </si>
  <si>
    <t>(各年4.1現在)</t>
  </si>
  <si>
    <t>区分</t>
  </si>
  <si>
    <t>排水場設置数</t>
  </si>
  <si>
    <t>ポンプ(電動機)</t>
  </si>
  <si>
    <t>排水能力(㎥/分)</t>
  </si>
  <si>
    <t>台数</t>
  </si>
  <si>
    <t>出力(kw)</t>
  </si>
  <si>
    <t>内水排水</t>
  </si>
  <si>
    <t>アンダーパス
による排水</t>
  </si>
  <si>
    <t>年</t>
  </si>
  <si>
    <t>資料：道路整備室工事課</t>
  </si>
  <si>
    <t>8．街路灯の状況</t>
  </si>
  <si>
    <t>区分</t>
  </si>
  <si>
    <t>総　数</t>
  </si>
  <si>
    <t>ＬＥＤ灯</t>
  </si>
  <si>
    <t>水銀灯</t>
  </si>
  <si>
    <t>蛍光灯</t>
  </si>
  <si>
    <t>ﾅﾄﾘｳﾑ灯</t>
  </si>
  <si>
    <t>その他</t>
  </si>
  <si>
    <t>年</t>
  </si>
  <si>
    <t>資料：道路整備室工事課</t>
  </si>
  <si>
    <t>9．防犯灯に対する助成状況</t>
  </si>
  <si>
    <t>防犯灯維持助成</t>
  </si>
  <si>
    <t>私　道　防　犯　灯　設　置　助　成</t>
  </si>
  <si>
    <t>対象数 (灯)</t>
  </si>
  <si>
    <t>金　額　(円)</t>
  </si>
  <si>
    <t>共架式</t>
  </si>
  <si>
    <t>独立式</t>
  </si>
  <si>
    <t>撤　去</t>
  </si>
  <si>
    <t>架空配線
     (ｍ)</t>
  </si>
  <si>
    <t>資料：道路整備室工事課</t>
  </si>
  <si>
    <t>10．交通安全施設整備状況</t>
  </si>
  <si>
    <t>横断歩道橋数</t>
  </si>
  <si>
    <t>ガードレール等(ｍ)</t>
  </si>
  <si>
    <t>道路反射鏡(本)</t>
  </si>
  <si>
    <t>道 路 標 識(本)</t>
  </si>
  <si>
    <t>年</t>
  </si>
  <si>
    <t>11．街路樹の種類別状況</t>
  </si>
  <si>
    <t>(各年4月現在)</t>
  </si>
  <si>
    <t>区分</t>
  </si>
  <si>
    <t>いちょう</t>
  </si>
  <si>
    <t>まてばしい</t>
  </si>
  <si>
    <t>はなみずき</t>
  </si>
  <si>
    <t>やまもも</t>
  </si>
  <si>
    <t>とうかえで</t>
  </si>
  <si>
    <t>さくら類</t>
  </si>
  <si>
    <t>あきにれ</t>
  </si>
  <si>
    <t>プラタナス類</t>
  </si>
  <si>
    <t>ゆりのき</t>
  </si>
  <si>
    <t>くすのき</t>
  </si>
  <si>
    <t>その他</t>
  </si>
  <si>
    <t>合計</t>
  </si>
  <si>
    <t>年</t>
  </si>
  <si>
    <t>資料：道路整備室工事課</t>
  </si>
  <si>
    <t>(単位：本)</t>
  </si>
  <si>
    <t>区分</t>
  </si>
  <si>
    <t>助成金額(円)</t>
  </si>
  <si>
    <t>年度</t>
  </si>
  <si>
    <t>12．公園・児童遊園及び緑道設置状況</t>
  </si>
  <si>
    <t>(各年4.1現在)</t>
  </si>
  <si>
    <t>区分</t>
  </si>
  <si>
    <t>公　　　　　　園</t>
  </si>
  <si>
    <t>児童遊園(区立)</t>
  </si>
  <si>
    <t>プチテラス
(区立)</t>
  </si>
  <si>
    <t>緑道
延長
(ｍ)</t>
  </si>
  <si>
    <t>総　　数</t>
  </si>
  <si>
    <t>都　　立</t>
  </si>
  <si>
    <t>区　　立</t>
  </si>
  <si>
    <t>年</t>
  </si>
  <si>
    <t>数</t>
  </si>
  <si>
    <t>面積 (㎡)</t>
  </si>
  <si>
    <t>面積(㎡)</t>
  </si>
  <si>
    <t>資料：みどりと公園推進室公園管理課、道路整備室工事課</t>
  </si>
  <si>
    <t>(注)区立公園は河川敷緑地を含む。</t>
  </si>
  <si>
    <t xml:space="preserve">13．公共便所設置状況 </t>
  </si>
  <si>
    <t>区分</t>
  </si>
  <si>
    <t>公園便所</t>
  </si>
  <si>
    <t>児童遊園便所</t>
  </si>
  <si>
    <t>公衆便所</t>
  </si>
  <si>
    <t>年　</t>
  </si>
  <si>
    <t>資料：みどりと公園推進室公園管理課</t>
  </si>
  <si>
    <t>14．土地区画整理事業</t>
  </si>
  <si>
    <t>(平成29年4.1現在)</t>
  </si>
  <si>
    <t>番号</t>
  </si>
  <si>
    <t>事業名</t>
  </si>
  <si>
    <t>施行者</t>
  </si>
  <si>
    <t>面積</t>
  </si>
  <si>
    <t>事業経過</t>
  </si>
  <si>
    <t>(ha)</t>
  </si>
  <si>
    <t>認可</t>
  </si>
  <si>
    <t>換地処分</t>
  </si>
  <si>
    <t>解散</t>
  </si>
  <si>
    <t>(耕地整理法準用)
旧法による事業</t>
  </si>
  <si>
    <t>完　　了</t>
  </si>
  <si>
    <t>千住関屋町</t>
  </si>
  <si>
    <t>組合</t>
  </si>
  <si>
    <t>昭 11. 3. 2</t>
  </si>
  <si>
    <t>昭</t>
  </si>
  <si>
    <t>16. 7. 4</t>
  </si>
  <si>
    <t>昭 26.10.26</t>
  </si>
  <si>
    <t>梅島</t>
  </si>
  <si>
    <t>12. 4.26</t>
  </si>
  <si>
    <t>24. 4.16</t>
  </si>
  <si>
    <t>24. 8. 7</t>
  </si>
  <si>
    <t>南宮城</t>
  </si>
  <si>
    <t>12. 7. 9</t>
  </si>
  <si>
    <t>22. 5. 1</t>
  </si>
  <si>
    <t>26. 5. 8</t>
  </si>
  <si>
    <t>新田</t>
  </si>
  <si>
    <t>12.12.27</t>
  </si>
  <si>
    <t>35. 3.24</t>
  </si>
  <si>
    <t>35. 4. 1</t>
  </si>
  <si>
    <t>亀有長門町</t>
  </si>
  <si>
    <t>13. 6. 7</t>
  </si>
  <si>
    <t>27. 1. 5</t>
  </si>
  <si>
    <t>28. 5.28</t>
  </si>
  <si>
    <t>砂原町第一</t>
  </si>
  <si>
    <t>15.10.29</t>
  </si>
  <si>
    <t>大谷田</t>
  </si>
  <si>
    <t>16. 8. 6</t>
  </si>
  <si>
    <t>35. 3.22</t>
  </si>
  <si>
    <t>蒲原･北三谷</t>
  </si>
  <si>
    <t>19. 3.11</t>
  </si>
  <si>
    <t>大谷田第二</t>
  </si>
  <si>
    <t>19.10.10</t>
  </si>
  <si>
    <t>(小　計)</t>
  </si>
  <si>
    <t>新 法 に よ る 事 業 (土 地 区 画 整 理 法)</t>
  </si>
  <si>
    <t>西新井町(第一工区)</t>
  </si>
  <si>
    <t>昭 20. 9.12</t>
  </si>
  <si>
    <t>45. 3.18</t>
  </si>
  <si>
    <t>平  2. 9.28</t>
  </si>
  <si>
    <t>綾瀬(第一工区)</t>
  </si>
  <si>
    <t>34. 3.27</t>
  </si>
  <si>
    <t>43. 3.31</t>
  </si>
  <si>
    <t>昭 45. 5. 6</t>
  </si>
  <si>
    <t>北三谷</t>
  </si>
  <si>
    <t>34.11.26</t>
  </si>
  <si>
    <t>44. 7. 5</t>
  </si>
  <si>
    <t>47.11.10</t>
  </si>
  <si>
    <t>綾瀬(第二工区)</t>
  </si>
  <si>
    <t>35. 3. 8</t>
  </si>
  <si>
    <t>44. 9. 4</t>
  </si>
  <si>
    <t>45. 5. 6</t>
  </si>
  <si>
    <t>竹の塚</t>
  </si>
  <si>
    <t>住・都公団</t>
  </si>
  <si>
    <t>36. 1.20</t>
  </si>
  <si>
    <t>42. 3.31</t>
  </si>
  <si>
    <t>-</t>
  </si>
  <si>
    <t>保木間</t>
  </si>
  <si>
    <t>36.12.12</t>
  </si>
  <si>
    <t>45. 2.28</t>
  </si>
  <si>
    <t>昭 48. 9.28</t>
  </si>
  <si>
    <t>西新井町(第二工区)</t>
  </si>
  <si>
    <t>平</t>
  </si>
  <si>
    <t>元.10.30</t>
  </si>
  <si>
    <t>江北西部</t>
  </si>
  <si>
    <t>37. 1. 6</t>
  </si>
  <si>
    <t>63. 8. 4</t>
  </si>
  <si>
    <t xml:space="preserve">  元. 2.13</t>
  </si>
  <si>
    <t>江北・椿</t>
  </si>
  <si>
    <t>38. 9. 9</t>
  </si>
  <si>
    <t>43. 7.31</t>
  </si>
  <si>
    <t>昭 43.11.14</t>
  </si>
  <si>
    <t>東加平</t>
  </si>
  <si>
    <t>39. 2.11</t>
  </si>
  <si>
    <t>46.10.22</t>
  </si>
  <si>
    <t>47. 8.26</t>
  </si>
  <si>
    <t>谷在家町</t>
  </si>
  <si>
    <t>60. 8.26</t>
  </si>
  <si>
    <t>61.11. 5</t>
  </si>
  <si>
    <t>栗原･六月町(第一工区)</t>
  </si>
  <si>
    <t>39. 9.26</t>
  </si>
  <si>
    <t>56. 9.30</t>
  </si>
  <si>
    <t>平  7.10.23</t>
  </si>
  <si>
    <t>東栗原</t>
  </si>
  <si>
    <t>41. 5.12</t>
  </si>
  <si>
    <t>58. 1.26</t>
  </si>
  <si>
    <t>昭 58. 8.19</t>
  </si>
  <si>
    <t>花畑鷲宿</t>
  </si>
  <si>
    <t>42. 4. 1</t>
  </si>
  <si>
    <t>46.12. 1</t>
  </si>
  <si>
    <t xml:space="preserve">    47. 5. 1</t>
  </si>
  <si>
    <t>上沼田</t>
  </si>
  <si>
    <t>東京都</t>
  </si>
  <si>
    <t>※43. 2. 1</t>
  </si>
  <si>
    <t>48. 1.19</t>
  </si>
  <si>
    <t>下谷中</t>
  </si>
  <si>
    <t>43. 5. 4</t>
  </si>
  <si>
    <t>51. 7. 2</t>
  </si>
  <si>
    <t>昭 52. 6. 4</t>
  </si>
  <si>
    <t>43. 5.11</t>
  </si>
  <si>
    <t>58.10. 8</t>
  </si>
  <si>
    <t>60. 7. 1</t>
  </si>
  <si>
    <t>大谷田谷中</t>
  </si>
  <si>
    <t>43. 6.20</t>
  </si>
  <si>
    <t>59. 3.30</t>
  </si>
  <si>
    <t>60. 7.15</t>
  </si>
  <si>
    <t>大谷田上</t>
  </si>
  <si>
    <t>6. 5.26</t>
  </si>
  <si>
    <t>平  8. 1.18</t>
  </si>
  <si>
    <t>栗原･六月町(第二工区)</t>
  </si>
  <si>
    <t>45. 7. 8</t>
  </si>
  <si>
    <t>6. 6. 1</t>
  </si>
  <si>
    <t>7.10.23</t>
  </si>
  <si>
    <t>舎人(第一工区)</t>
  </si>
  <si>
    <t>※46. 1.20</t>
  </si>
  <si>
    <t>3.10.31</t>
  </si>
  <si>
    <t>舎人(第二工区)</t>
  </si>
  <si>
    <t>7. 3.31</t>
  </si>
  <si>
    <t>舎人(第三工区)</t>
  </si>
  <si>
    <t>6. 3.31</t>
  </si>
  <si>
    <t>六木</t>
  </si>
  <si>
    <t>47. 4. 1</t>
  </si>
  <si>
    <t>62. 7. 1</t>
  </si>
  <si>
    <t>平 元. 1.25</t>
  </si>
  <si>
    <t>花畑町</t>
  </si>
  <si>
    <t>10. 9.16</t>
  </si>
  <si>
    <t>13. 3. 7</t>
  </si>
  <si>
    <t>淵江</t>
  </si>
  <si>
    <t>42. 2.16</t>
  </si>
  <si>
    <t>13. 5.15</t>
  </si>
  <si>
    <t xml:space="preserve"> 14.11. 1</t>
  </si>
  <si>
    <t>江北北部</t>
  </si>
  <si>
    <t xml:space="preserve">  42. 4.18</t>
  </si>
  <si>
    <t>12. 4.10</t>
  </si>
  <si>
    <t xml:space="preserve"> 13.12.27</t>
  </si>
  <si>
    <t>花畑東部</t>
  </si>
  <si>
    <t xml:space="preserve"> 42.11.25</t>
  </si>
  <si>
    <t>22. 8.20</t>
  </si>
  <si>
    <t xml:space="preserve"> 27. 3.13</t>
  </si>
  <si>
    <t>桑袋</t>
  </si>
  <si>
    <t>61. 9.11</t>
  </si>
  <si>
    <t>16. 2. 2</t>
  </si>
  <si>
    <t>16. 3.18</t>
  </si>
  <si>
    <t>高野</t>
  </si>
  <si>
    <t>足立区</t>
  </si>
  <si>
    <t>※平  4. 1.20</t>
  </si>
  <si>
    <t>13.10.16</t>
  </si>
  <si>
    <t>上沼田南</t>
  </si>
  <si>
    <t>足立区</t>
  </si>
  <si>
    <t>※11. 4. 1</t>
  </si>
  <si>
    <t>27.11. 4</t>
  </si>
  <si>
    <t>小台一丁目</t>
  </si>
  <si>
    <t>都市再生機構</t>
  </si>
  <si>
    <t xml:space="preserve">     14. 3.29</t>
  </si>
  <si>
    <t xml:space="preserve"> 20．7.31</t>
  </si>
  <si>
    <t>千住大橋駅前街区</t>
  </si>
  <si>
    <t>24.10.15</t>
  </si>
  <si>
    <t xml:space="preserve"> 26. 5.19</t>
  </si>
  <si>
    <t>施行中</t>
  </si>
  <si>
    <t>花畑北部</t>
  </si>
  <si>
    <t>※平  3. 5.15</t>
  </si>
  <si>
    <t xml:space="preserve"> 29. 3.10</t>
  </si>
  <si>
    <t>佐野六木</t>
  </si>
  <si>
    <t>※ 9. 4. 1</t>
  </si>
  <si>
    <t>六町</t>
  </si>
  <si>
    <t>※10. 3.30</t>
  </si>
  <si>
    <t>合　計</t>
  </si>
  <si>
    <t>　資料：市街地整備室区画整理課</t>
  </si>
  <si>
    <t>(注)※は事業計画決定の公告日。</t>
  </si>
  <si>
    <t>15．市街地再開発事業</t>
  </si>
  <si>
    <t>(平成28年12.26現在)</t>
  </si>
  <si>
    <t>区分</t>
  </si>
  <si>
    <t>面積(ha)</t>
  </si>
  <si>
    <t>事     業     経     過</t>
  </si>
  <si>
    <t>施　行　区　域</t>
  </si>
  <si>
    <t>都市計画</t>
  </si>
  <si>
    <t>組合設立</t>
  </si>
  <si>
    <t>権利変換</t>
  </si>
  <si>
    <t>工事完了</t>
  </si>
  <si>
    <t>組合解散</t>
  </si>
  <si>
    <t>決算報告</t>
  </si>
  <si>
    <t>施行地区</t>
  </si>
  <si>
    <t>決　　定</t>
  </si>
  <si>
    <t>認　　可</t>
  </si>
  <si>
    <t>計画認可</t>
  </si>
  <si>
    <t>承　　認</t>
  </si>
  <si>
    <t>綾瀬一丁目地区</t>
  </si>
  <si>
    <t>約0.7</t>
  </si>
  <si>
    <t>綾瀬一丁目の一部</t>
  </si>
  <si>
    <t>昭58.8.22</t>
  </si>
  <si>
    <t>昭59.2.15</t>
  </si>
  <si>
    <t>昭60.1.25</t>
  </si>
  <si>
    <t>昭62.3.18</t>
  </si>
  <si>
    <t>昭62. 3.18</t>
  </si>
  <si>
    <t>昭63.2.19</t>
  </si>
  <si>
    <t>北千住駅西口地区</t>
  </si>
  <si>
    <t>約2.6</t>
  </si>
  <si>
    <t>千住二・三丁目ほかの各一部</t>
  </si>
  <si>
    <t>昭62.1.23</t>
  </si>
  <si>
    <t>平11.3. 1</t>
  </si>
  <si>
    <t>平13.2.22</t>
  </si>
  <si>
    <t>平16.1.31</t>
  </si>
  <si>
    <t>平19.10.12</t>
  </si>
  <si>
    <t>平20.3.26</t>
  </si>
  <si>
    <t>竹ノ塚駅西口南地区</t>
  </si>
  <si>
    <t>約0.9</t>
  </si>
  <si>
    <t>西竹の塚一丁目・二丁目ほかの各一部</t>
  </si>
  <si>
    <t>平 6.4.19</t>
  </si>
  <si>
    <t>平12.3.27</t>
  </si>
  <si>
    <t>平14.6. 6</t>
  </si>
  <si>
    <t>平17.3.10</t>
  </si>
  <si>
    <t>平17.12. 9</t>
  </si>
  <si>
    <t>平18.5.31</t>
  </si>
  <si>
    <t>千住一丁目地区</t>
  </si>
  <si>
    <t>約0.5</t>
  </si>
  <si>
    <t>千住一丁目・二丁目の一部</t>
  </si>
  <si>
    <t>平27.7.10</t>
  </si>
  <si>
    <t>平28.4.13</t>
  </si>
  <si>
    <t>平28.12.26</t>
  </si>
  <si>
    <t xml:space="preserve">- </t>
  </si>
  <si>
    <t>資料：都市建設部都市計画課</t>
  </si>
  <si>
    <t>16．地区計画地区数及び面積</t>
  </si>
  <si>
    <t>（各年4.1現在）</t>
  </si>
  <si>
    <t>区分</t>
  </si>
  <si>
    <t>一般地区計画</t>
  </si>
  <si>
    <t>沿道地区計画</t>
  </si>
  <si>
    <t>防災街区整備地区計画</t>
  </si>
  <si>
    <t>合計</t>
  </si>
  <si>
    <t xml:space="preserve">
年</t>
  </si>
  <si>
    <t>地区数</t>
  </si>
  <si>
    <t>面積
(ha)</t>
  </si>
  <si>
    <t>17．用途地域地区別面積</t>
  </si>
  <si>
    <t>(平成29年4.1現在)</t>
  </si>
  <si>
    <t>地域
地区</t>
  </si>
  <si>
    <t>市街化
区　域
総　数</t>
  </si>
  <si>
    <t>第一種
低層
住居専用
地　域</t>
  </si>
  <si>
    <t>第一種
中高層
住居専用
地　域</t>
  </si>
  <si>
    <t>第二種
中高層
住居専用
地　域</t>
  </si>
  <si>
    <t>第一種
住居地域</t>
  </si>
  <si>
    <t>第二種
住居地域</t>
  </si>
  <si>
    <t>準住居
地　域</t>
  </si>
  <si>
    <t>近隣商業
地　域</t>
  </si>
  <si>
    <t>商業地域</t>
  </si>
  <si>
    <t>準工業地域</t>
  </si>
  <si>
    <t>工業
地域</t>
  </si>
  <si>
    <t>工業
専用
地域</t>
  </si>
  <si>
    <t>特別工業
地　区</t>
  </si>
  <si>
    <t>(単位：ha)</t>
  </si>
  <si>
    <t>18．土地利用面積</t>
  </si>
  <si>
    <t>宅地</t>
  </si>
  <si>
    <t>屋外
利用地等</t>
  </si>
  <si>
    <t>公園・  運動場等</t>
  </si>
  <si>
    <t>未利用地
等</t>
  </si>
  <si>
    <t>鉄道・
港湾等</t>
  </si>
  <si>
    <t>道路</t>
  </si>
  <si>
    <t>農用地</t>
  </si>
  <si>
    <t>水面・河川・水路</t>
  </si>
  <si>
    <t>森林</t>
  </si>
  <si>
    <t>原野</t>
  </si>
  <si>
    <t>(比率)</t>
  </si>
  <si>
    <t>資料：都市建設部都市計画課「足立区土地利用現況調査」</t>
  </si>
  <si>
    <t>(単位：上段ha 下段％)</t>
  </si>
  <si>
    <t>(注)土地利用現況調査はおおむね5年ごとに実施する。</t>
  </si>
  <si>
    <t>19．高度地区別面積</t>
  </si>
  <si>
    <t>(各年4.1現在)</t>
  </si>
  <si>
    <t>区分</t>
  </si>
  <si>
    <t>指定地区</t>
  </si>
  <si>
    <t>第 一 種</t>
  </si>
  <si>
    <t>第 二 種</t>
  </si>
  <si>
    <t>第 三 種</t>
  </si>
  <si>
    <t>最低限度</t>
  </si>
  <si>
    <t>年</t>
  </si>
  <si>
    <t>高度地区</t>
  </si>
  <si>
    <t>20．建物用地利用面積</t>
  </si>
  <si>
    <t>区　分</t>
  </si>
  <si>
    <t>官公庁施設</t>
  </si>
  <si>
    <t>教育文化施設</t>
  </si>
  <si>
    <t>厚生医療施設</t>
  </si>
  <si>
    <t>供給処理施設</t>
  </si>
  <si>
    <t>事務所建築物</t>
  </si>
  <si>
    <t>専用商業施設等</t>
  </si>
  <si>
    <t>住商併用建物</t>
  </si>
  <si>
    <t>宿泊遊興施設</t>
  </si>
  <si>
    <t>スポーツ興行施設</t>
  </si>
  <si>
    <t>専用独立住宅</t>
  </si>
  <si>
    <t>集合住宅</t>
  </si>
  <si>
    <t>専用工場作業所</t>
  </si>
  <si>
    <t>住居併用工場作業所</t>
  </si>
  <si>
    <t>倉庫・運輸関係施設</t>
  </si>
  <si>
    <t>農林漁業施設</t>
  </si>
  <si>
    <t>(単位：上段ha　下段％)</t>
  </si>
  <si>
    <t>(注)土地利用現況調査は、おおむね5年ごとに実施する。</t>
  </si>
  <si>
    <t>21．建ぺい率・容積率・構造比率・中高層化率</t>
  </si>
  <si>
    <t>建ぺい率</t>
  </si>
  <si>
    <t>容積率</t>
  </si>
  <si>
    <t>平均階数</t>
  </si>
  <si>
    <t>不燃化率</t>
  </si>
  <si>
    <t>耐火構造(％)</t>
  </si>
  <si>
    <t>木構造(％)</t>
  </si>
  <si>
    <t>平均
敷地面積(㎡)</t>
  </si>
  <si>
    <t>建物棟数</t>
  </si>
  <si>
    <t>中高層化率(％)</t>
  </si>
  <si>
    <t>(％)</t>
  </si>
  <si>
    <t>(％)</t>
  </si>
  <si>
    <t>耐火造</t>
  </si>
  <si>
    <t>準耐火造</t>
  </si>
  <si>
    <t>防火造</t>
  </si>
  <si>
    <t>木造</t>
  </si>
  <si>
    <t>比率等</t>
  </si>
  <si>
    <t>(注1)中高層化率＝4階建以上の建物の建築面積／全建物の建築面積×100。</t>
  </si>
  <si>
    <t>(注2)土地利用現況調査は、おおむね5年ごとに実施する。　 　　　　　　</t>
  </si>
  <si>
    <t xml:space="preserve">22．防火・準防火地域等面積 </t>
  </si>
  <si>
    <t>(各年4.1現在）</t>
  </si>
  <si>
    <t>区分</t>
  </si>
  <si>
    <t>総　　　　数</t>
  </si>
  <si>
    <t>防　火　地　域</t>
  </si>
  <si>
    <t>準　防　火　地　域</t>
  </si>
  <si>
    <t>年</t>
  </si>
  <si>
    <t>(うち新防火)</t>
  </si>
  <si>
    <t>(単位：ha）</t>
  </si>
  <si>
    <t>24．景観法に係る届出の件数</t>
  </si>
  <si>
    <t>総　数</t>
  </si>
  <si>
    <t>特別景観形成地区</t>
  </si>
  <si>
    <t>一般地区</t>
  </si>
  <si>
    <t>隅 田 川
沿川地区</t>
  </si>
  <si>
    <t>日暮里・舎人
ライナー地区</t>
  </si>
  <si>
    <t>垳川沿川地区</t>
  </si>
  <si>
    <t>見沼代親水
公園周辺地区</t>
  </si>
  <si>
    <t>年度</t>
  </si>
  <si>
    <t>-</t>
  </si>
  <si>
    <t>資料：都市建設部都市計画課</t>
  </si>
  <si>
    <t>23．生産緑地地区面積及び地区数</t>
  </si>
  <si>
    <t>(各年12月現在）</t>
  </si>
  <si>
    <t xml:space="preserve">区分 </t>
  </si>
  <si>
    <t>面     積 (ha)</t>
  </si>
  <si>
    <t>地　　　区　　　数</t>
  </si>
  <si>
    <t>年</t>
  </si>
  <si>
    <t>25．建築確認等の件数</t>
  </si>
  <si>
    <t xml:space="preserve"> </t>
  </si>
  <si>
    <t>建築確認の申請件数</t>
  </si>
  <si>
    <t>建築計画の事前公開件数</t>
  </si>
  <si>
    <t>年度</t>
  </si>
  <si>
    <t>資料：建築室建築調整課、建築審査課</t>
  </si>
  <si>
    <t>(注1)昇降機、工作物、計画通知書を含む。</t>
  </si>
  <si>
    <t xml:space="preserve">(注2)指定確認検査機関分を含む。        </t>
  </si>
  <si>
    <t>＜構造別＞</t>
  </si>
  <si>
    <t>木　造</t>
  </si>
  <si>
    <t>鉄骨鉄筋</t>
  </si>
  <si>
    <t>鉄　  筋</t>
  </si>
  <si>
    <t>鉄骨造</t>
  </si>
  <si>
    <t>ｺﾝｸﾘｰﾄ造</t>
  </si>
  <si>
    <t>(軽量鉄骨造を含む)</t>
  </si>
  <si>
    <t>資料：建築室建築審査課</t>
  </si>
  <si>
    <t xml:space="preserve">(注1)その他には工作物、昇降機等を含む。 </t>
  </si>
  <si>
    <t xml:space="preserve">(注2)指定確認検査機関分を含む。         </t>
  </si>
  <si>
    <t>26．建築確認中間検査件数</t>
  </si>
  <si>
    <t>検査対象件数</t>
  </si>
  <si>
    <t>特定工程終了件数</t>
  </si>
  <si>
    <t>中間検査申請件数</t>
  </si>
  <si>
    <t>中間検査合格件数</t>
  </si>
  <si>
    <t>総数</t>
  </si>
  <si>
    <t>木造３階</t>
  </si>
  <si>
    <t xml:space="preserve">(注1)年度は確認申請年度。      </t>
  </si>
  <si>
    <t>(注2)指定確認検査機関分を含む。</t>
  </si>
  <si>
    <t xml:space="preserve">(注3)平成28年度分は速報値。    </t>
  </si>
  <si>
    <t xml:space="preserve">27．建築確認完了検査件数 </t>
  </si>
  <si>
    <t xml:space="preserve"> </t>
  </si>
  <si>
    <t>確認済証交付件数</t>
  </si>
  <si>
    <t>工事完了件数</t>
  </si>
  <si>
    <t>完了検査申請件数</t>
  </si>
  <si>
    <t>検査済証交付件数</t>
  </si>
  <si>
    <t>年度</t>
  </si>
  <si>
    <t>資料：建築室建築審査課</t>
  </si>
  <si>
    <t xml:space="preserve">　　　(注1)年度は確認申請の年度。                </t>
  </si>
  <si>
    <t>　　　(注2)昇降機、工作物、計画通知書を含まない。</t>
  </si>
  <si>
    <t xml:space="preserve">　　　(注3)指定確認検査機関分を含む。            </t>
  </si>
  <si>
    <t>　　　(注4)平成28年度分は速報値。</t>
  </si>
  <si>
    <t>28．規模別開発許可件数及び面積</t>
  </si>
  <si>
    <t>0.05～0.1ha未満</t>
  </si>
  <si>
    <t>0.1～0.3ha未満</t>
  </si>
  <si>
    <t>0.3～0.5ha未満</t>
  </si>
  <si>
    <t>0.5ha以上</t>
  </si>
  <si>
    <t>件　数</t>
  </si>
  <si>
    <t>面　積</t>
  </si>
  <si>
    <t>資料：建築室開発指導課</t>
  </si>
  <si>
    <t>(面積の単位：ha)</t>
  </si>
  <si>
    <t>29．建築基準法に基づく許可申請等の件数</t>
  </si>
  <si>
    <t>許　　　　可</t>
  </si>
  <si>
    <t>認　　定</t>
  </si>
  <si>
    <t>指　　定</t>
  </si>
  <si>
    <t>用途地域内の
制限の除外</t>
  </si>
  <si>
    <t>容積率制限の緩和</t>
  </si>
  <si>
    <t>日影による
高さ制限の
除外</t>
  </si>
  <si>
    <t>仮設建築物に対する
制限の緩和</t>
  </si>
  <si>
    <t>地区計画区域内の容積率等の認定</t>
  </si>
  <si>
    <t>総合的設計の一団地の認定</t>
  </si>
  <si>
    <t>完了前の
使用認定</t>
  </si>
  <si>
    <t>壁面線
の指定</t>
  </si>
  <si>
    <t>高度地区内の告示に
よる特例</t>
  </si>
  <si>
    <t>年度</t>
  </si>
  <si>
    <t>資料：建築室建築調整課、建築審査課</t>
  </si>
  <si>
    <t>30．細街路整備事業実績</t>
  </si>
  <si>
    <t>区分</t>
  </si>
  <si>
    <t>整備件数</t>
  </si>
  <si>
    <t>延　長　(ｍ)</t>
  </si>
  <si>
    <t>金　　額(千円)</t>
  </si>
  <si>
    <t>拡　　幅</t>
  </si>
  <si>
    <t>築　　造</t>
  </si>
  <si>
    <t>合　　計</t>
  </si>
  <si>
    <t>資料：建築室開発指導課</t>
  </si>
  <si>
    <t>(注1)拡幅は道路片側の合計延長。　　　　　　　　　</t>
  </si>
  <si>
    <t>　　　　(注2)築造は新設細街路であり、道路両側の合計延長。</t>
  </si>
  <si>
    <t>31．建設リサイクル法に係る届出の件数</t>
  </si>
  <si>
    <t>総件数</t>
  </si>
  <si>
    <t>解体工事等</t>
  </si>
  <si>
    <t>新築工事等</t>
  </si>
  <si>
    <t>修繕工事等</t>
  </si>
  <si>
    <t>土木工事等</t>
  </si>
  <si>
    <t>年度</t>
  </si>
  <si>
    <t xml:space="preserve">資料：建築室建築安全課 </t>
  </si>
  <si>
    <t>32．区営住宅戸数</t>
  </si>
  <si>
    <t>(各年3.31現在)</t>
  </si>
  <si>
    <t>一般区営住宅</t>
  </si>
  <si>
    <t>コミュニティ住宅</t>
  </si>
  <si>
    <t>団　地　数</t>
  </si>
  <si>
    <t>戸　　数</t>
  </si>
  <si>
    <t>資料：建築室住宅課</t>
  </si>
  <si>
    <t>33．都営住宅戸数</t>
  </si>
  <si>
    <t>(各年3.31現在)</t>
  </si>
  <si>
    <t>一般都営住宅</t>
  </si>
  <si>
    <t>改良住宅</t>
  </si>
  <si>
    <t>特賃住宅</t>
  </si>
  <si>
    <t>福祉住宅</t>
  </si>
  <si>
    <t>特定住宅</t>
  </si>
  <si>
    <t>母子住宅</t>
  </si>
  <si>
    <t>民生住宅</t>
  </si>
  <si>
    <t>-</t>
  </si>
  <si>
    <t xml:space="preserve">資料：建築室住宅課、東京都都市整備局 </t>
  </si>
  <si>
    <t>　　　</t>
  </si>
  <si>
    <t>34．ＵＲ・公社住宅別団地数・棟数及び戸数(賃貸住宅数)</t>
  </si>
  <si>
    <t>区分</t>
  </si>
  <si>
    <t>Ｕ　Ｒ　賃　貸　住　宅</t>
  </si>
  <si>
    <t>公　社  住　宅</t>
  </si>
  <si>
    <t>団地数</t>
  </si>
  <si>
    <t>棟　数</t>
  </si>
  <si>
    <t>戸　数</t>
  </si>
  <si>
    <t>資料：建築室住宅課、ＵＲ都市機構東日本賃貸住宅本部、東京都住宅供給公社</t>
  </si>
  <si>
    <t>　(注)ＵＲは都市再生機構(旧都市基盤整備公団)。</t>
  </si>
  <si>
    <t>35．高齢者住宅戸数</t>
  </si>
  <si>
    <t>シルバーピア</t>
  </si>
  <si>
    <t>都市再生機構</t>
  </si>
  <si>
    <t>都営住宅</t>
  </si>
  <si>
    <t>棟　数</t>
  </si>
  <si>
    <t>戸　数</t>
  </si>
  <si>
    <t>(平成23年3月現在)</t>
  </si>
  <si>
    <t>(平成23年3月現在)</t>
  </si>
  <si>
    <t>(平成23年3月現在)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</si>
</sst>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#,##0.0_);[Red]\(#,##0.0\)"/>
    <numFmt numFmtId="179" formatCode="0.00;&quot;△ &quot;0.00"/>
    <numFmt numFmtId="180" formatCode="0;&quot;△ &quot;0"/>
    <numFmt numFmtId="181" formatCode="_ * #,##0.0_ ;_ * \-#,##0.0_ ;_ * &quot;-&quot;?_ ;_ @_ "/>
    <numFmt numFmtId="182" formatCode="#,##0.00_ "/>
    <numFmt numFmtId="183" formatCode="0.00_);[Red]\(0.00\)"/>
    <numFmt numFmtId="184" formatCode="0.0"/>
    <numFmt numFmtId="185" formatCode="0_);[Red]\(0\)"/>
    <numFmt numFmtId="186" formatCode="#,##0.0"/>
    <numFmt numFmtId="187" formatCode="#,##0_ "/>
    <numFmt numFmtId="188" formatCode="\(0.0\)"/>
    <numFmt numFmtId="189" formatCode="#,##0.0_);\(#,##0.0\)"/>
    <numFmt numFmtId="190" formatCode="0_ "/>
    <numFmt numFmtId="191" formatCode="#,##0.00_);[Red]\(#,##0.00\)"/>
    <numFmt numFmtId="192" formatCode="0.0_);[Red]\(0.0\)"/>
    <numFmt numFmtId="193" formatCode="_ * #,##0.000_ ;_ * \-#,##0.000_ ;_ * &quot;-&quot;???_ ;_ @_ "/>
    <numFmt numFmtId="194" formatCode="#,##0.00_);\(#,##0.00\)"/>
    <numFmt numFmtId="195" formatCode="#,##0.000_);[Red]\(#,##0.000\)"/>
  </numFmts>
  <fonts count="86">
    <font>
      <sz val="11"/>
      <name val="ＭＳ 明朝"/>
      <family val="1"/>
    </font>
    <font>
      <sz val="11"/>
      <color indexed="8"/>
      <name val="游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11"/>
      <color indexed="8"/>
      <name val="ＭＳ 明朝"/>
      <family val="1"/>
    </font>
    <font>
      <b/>
      <sz val="9"/>
      <name val="ＭＳ 明朝"/>
      <family val="1"/>
    </font>
    <font>
      <b/>
      <sz val="8"/>
      <name val="SimSun"/>
      <family val="0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b/>
      <sz val="11.5"/>
      <name val="ＭＳ ゴシック"/>
      <family val="3"/>
    </font>
    <font>
      <sz val="24"/>
      <name val="ＭＳ ゴシック"/>
      <family val="3"/>
    </font>
    <font>
      <b/>
      <sz val="11"/>
      <color indexed="12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24"/>
      <color indexed="8"/>
      <name val="ＭＳ ゴシック"/>
      <family val="3"/>
    </font>
    <font>
      <sz val="8"/>
      <color indexed="8"/>
      <name val="ＭＳ 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9"/>
      <name val="SimSun"/>
      <family val="0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b/>
      <sz val="9"/>
      <color indexed="8"/>
      <name val="ＭＳ ゴシック"/>
      <family val="3"/>
    </font>
    <font>
      <b/>
      <sz val="11"/>
      <color indexed="12"/>
      <name val="ＨＧ丸ゴシックM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1"/>
      <color indexed="10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0"/>
      <color indexed="10"/>
      <name val="ＭＳ ゴシック"/>
      <family val="3"/>
    </font>
    <font>
      <b/>
      <sz val="9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ＭＳ 明朝"/>
      <family val="1"/>
    </font>
    <font>
      <b/>
      <sz val="10"/>
      <color theme="1"/>
      <name val="ＭＳ ゴシック"/>
      <family val="3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0"/>
      <color rgb="FFFF0000"/>
      <name val="ＭＳ ゴシック"/>
      <family val="3"/>
    </font>
    <font>
      <sz val="8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theme="1"/>
      <name val="ＭＳ 明朝"/>
      <family val="1"/>
    </font>
    <font>
      <b/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/>
      <top style="double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 style="thin"/>
      <right/>
      <top style="thin">
        <color indexed="9"/>
      </top>
      <bottom style="thin"/>
    </border>
    <border>
      <left style="thin"/>
      <right style="thin"/>
      <top style="double"/>
      <bottom style="thin">
        <color indexed="9"/>
      </bottom>
    </border>
    <border>
      <left style="thin"/>
      <right/>
      <top/>
      <bottom style="thin">
        <color indexed="9"/>
      </bottom>
    </border>
    <border>
      <left>
        <color indexed="63"/>
      </left>
      <right style="thin"/>
      <top style="double"/>
      <bottom style="thin"/>
    </border>
  </borders>
  <cellStyleXfs count="7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59" fillId="0" borderId="0" applyFont="0" applyFill="0" applyBorder="0" applyAlignment="0" applyProtection="0"/>
    <xf numFmtId="0" fontId="59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59" fillId="0" borderId="0" applyFont="0" applyFill="0" applyBorder="0" applyAlignment="0" applyProtection="0"/>
    <xf numFmtId="8" fontId="59" fillId="0" borderId="0" applyFont="0" applyFill="0" applyBorder="0" applyAlignment="0" applyProtection="0"/>
    <xf numFmtId="0" fontId="74" fillId="31" borderId="4" applyNumberFormat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75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0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wrapText="1" shrinkToFit="1"/>
    </xf>
    <xf numFmtId="0" fontId="2" fillId="0" borderId="0" xfId="0" applyFont="1" applyAlignment="1">
      <alignment shrinkToFit="1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76" fontId="16" fillId="0" borderId="10" xfId="0" applyNumberFormat="1" applyFont="1" applyFill="1" applyBorder="1" applyAlignment="1">
      <alignment horizontal="right" vertical="center"/>
    </xf>
    <xf numFmtId="176" fontId="16" fillId="0" borderId="11" xfId="0" applyNumberFormat="1" applyFont="1" applyFill="1" applyBorder="1" applyAlignment="1">
      <alignment horizontal="right" vertical="center"/>
    </xf>
    <xf numFmtId="177" fontId="16" fillId="0" borderId="17" xfId="0" applyNumberFormat="1" applyFont="1" applyFill="1" applyBorder="1" applyAlignment="1">
      <alignment horizontal="center" vertical="center"/>
    </xf>
    <xf numFmtId="176" fontId="15" fillId="0" borderId="13" xfId="0" applyNumberFormat="1" applyFont="1" applyFill="1" applyBorder="1" applyAlignment="1">
      <alignment horizontal="right" vertical="center"/>
    </xf>
    <xf numFmtId="176" fontId="15" fillId="0" borderId="14" xfId="0" applyNumberFormat="1" applyFont="1" applyFill="1" applyBorder="1" applyAlignment="1">
      <alignment horizontal="right" vertical="center"/>
    </xf>
    <xf numFmtId="177" fontId="15" fillId="0" borderId="21" xfId="0" applyNumberFormat="1" applyFont="1" applyFill="1" applyBorder="1" applyAlignment="1">
      <alignment horizontal="center" vertical="center"/>
    </xf>
    <xf numFmtId="176" fontId="15" fillId="0" borderId="22" xfId="0" applyNumberFormat="1" applyFont="1" applyFill="1" applyBorder="1" applyAlignment="1">
      <alignment horizontal="right" vertical="center"/>
    </xf>
    <xf numFmtId="176" fontId="15" fillId="0" borderId="23" xfId="0" applyNumberFormat="1" applyFont="1" applyFill="1" applyBorder="1" applyAlignment="1">
      <alignment horizontal="right" vertical="center"/>
    </xf>
    <xf numFmtId="177" fontId="15" fillId="0" borderId="24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centerContinuous" vertical="center"/>
    </xf>
    <xf numFmtId="0" fontId="15" fillId="0" borderId="0" xfId="0" applyFont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7" fontId="16" fillId="0" borderId="11" xfId="0" applyNumberFormat="1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177" fontId="15" fillId="0" borderId="13" xfId="0" applyNumberFormat="1" applyFont="1" applyFill="1" applyBorder="1" applyAlignment="1">
      <alignment vertical="center"/>
    </xf>
    <xf numFmtId="177" fontId="15" fillId="0" borderId="14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177" fontId="15" fillId="0" borderId="22" xfId="0" applyNumberFormat="1" applyFont="1" applyFill="1" applyBorder="1" applyAlignment="1">
      <alignment vertical="center"/>
    </xf>
    <xf numFmtId="177" fontId="15" fillId="0" borderId="23" xfId="0" applyNumberFormat="1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0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9" fillId="0" borderId="0" xfId="0" applyFont="1" applyAlignment="1">
      <alignment/>
    </xf>
    <xf numFmtId="0" fontId="15" fillId="0" borderId="12" xfId="0" applyFont="1" applyFill="1" applyBorder="1" applyAlignment="1">
      <alignment horizontal="left" vertical="center"/>
    </xf>
    <xf numFmtId="178" fontId="15" fillId="0" borderId="23" xfId="0" applyNumberFormat="1" applyFont="1" applyFill="1" applyBorder="1" applyAlignment="1">
      <alignment vertical="center"/>
    </xf>
    <xf numFmtId="0" fontId="19" fillId="0" borderId="0" xfId="0" applyFont="1" applyBorder="1" applyAlignment="1">
      <alignment/>
    </xf>
    <xf numFmtId="178" fontId="15" fillId="0" borderId="14" xfId="0" applyNumberFormat="1" applyFont="1" applyFill="1" applyBorder="1" applyAlignment="1">
      <alignment vertical="center"/>
    </xf>
    <xf numFmtId="178" fontId="16" fillId="0" borderId="11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76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179" fontId="6" fillId="0" borderId="16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179" fontId="6" fillId="0" borderId="16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15" fillId="0" borderId="13" xfId="0" applyNumberFormat="1" applyFont="1" applyBorder="1" applyAlignment="1">
      <alignment vertical="center"/>
    </xf>
    <xf numFmtId="41" fontId="16" fillId="0" borderId="13" xfId="0" applyNumberFormat="1" applyFont="1" applyBorder="1" applyAlignment="1">
      <alignment vertical="center"/>
    </xf>
    <xf numFmtId="0" fontId="15" fillId="0" borderId="0" xfId="0" applyFont="1" applyAlignment="1">
      <alignment horizontal="distributed" vertical="center" wrapText="1"/>
    </xf>
    <xf numFmtId="41" fontId="15" fillId="0" borderId="14" xfId="0" applyNumberFormat="1" applyFont="1" applyBorder="1" applyAlignment="1">
      <alignment vertical="center"/>
    </xf>
    <xf numFmtId="41" fontId="16" fillId="0" borderId="14" xfId="0" applyNumberFormat="1" applyFont="1" applyBorder="1" applyAlignment="1">
      <alignment vertical="center"/>
    </xf>
    <xf numFmtId="41" fontId="15" fillId="0" borderId="14" xfId="0" applyNumberFormat="1" applyFont="1" applyBorder="1" applyAlignment="1">
      <alignment horizontal="right" vertical="center"/>
    </xf>
    <xf numFmtId="41" fontId="15" fillId="0" borderId="13" xfId="0" applyNumberFormat="1" applyFont="1" applyBorder="1" applyAlignment="1">
      <alignment horizontal="right" vertical="center"/>
    </xf>
    <xf numFmtId="41" fontId="16" fillId="0" borderId="14" xfId="0" applyNumberFormat="1" applyFont="1" applyBorder="1" applyAlignment="1">
      <alignment horizontal="right" vertical="center"/>
    </xf>
    <xf numFmtId="41" fontId="16" fillId="0" borderId="13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distributed" vertical="center" wrapText="1"/>
    </xf>
    <xf numFmtId="41" fontId="15" fillId="0" borderId="11" xfId="0" applyNumberFormat="1" applyFont="1" applyBorder="1" applyAlignment="1">
      <alignment horizontal="right" vertical="center"/>
    </xf>
    <xf numFmtId="41" fontId="15" fillId="0" borderId="10" xfId="0" applyNumberFormat="1" applyFont="1" applyBorder="1" applyAlignment="1">
      <alignment horizontal="right" vertical="center"/>
    </xf>
    <xf numFmtId="41" fontId="16" fillId="0" borderId="11" xfId="0" applyNumberFormat="1" applyFont="1" applyBorder="1" applyAlignment="1">
      <alignment horizontal="right" vertical="center"/>
    </xf>
    <xf numFmtId="41" fontId="16" fillId="0" borderId="10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5" fillId="0" borderId="28" xfId="63" applyFont="1" applyBorder="1" applyAlignment="1">
      <alignment horizontal="right" vertical="center"/>
      <protection/>
    </xf>
    <xf numFmtId="0" fontId="15" fillId="0" borderId="0" xfId="63" applyFont="1">
      <alignment vertical="center"/>
      <protection/>
    </xf>
    <xf numFmtId="0" fontId="15" fillId="0" borderId="21" xfId="63" applyFont="1" applyBorder="1" applyAlignment="1">
      <alignment horizontal="right" vertical="center"/>
      <protection/>
    </xf>
    <xf numFmtId="0" fontId="15" fillId="0" borderId="0" xfId="63" applyFont="1" applyBorder="1">
      <alignment vertical="center"/>
      <protection/>
    </xf>
    <xf numFmtId="0" fontId="15" fillId="0" borderId="12" xfId="63" applyFont="1" applyBorder="1" applyAlignment="1">
      <alignment horizontal="left" vertical="center"/>
      <protection/>
    </xf>
    <xf numFmtId="0" fontId="15" fillId="0" borderId="17" xfId="63" applyFont="1" applyBorder="1" applyAlignment="1">
      <alignment horizontal="right" vertical="center"/>
      <protection/>
    </xf>
    <xf numFmtId="41" fontId="15" fillId="0" borderId="23" xfId="63" applyNumberFormat="1" applyFont="1" applyBorder="1" applyAlignment="1">
      <alignment horizontal="center" vertical="center"/>
      <protection/>
    </xf>
    <xf numFmtId="181" fontId="15" fillId="0" borderId="23" xfId="63" applyNumberFormat="1" applyFont="1" applyBorder="1" applyAlignment="1">
      <alignment horizontal="center" vertical="center"/>
      <protection/>
    </xf>
    <xf numFmtId="181" fontId="15" fillId="0" borderId="22" xfId="63" applyNumberFormat="1" applyFont="1" applyBorder="1" applyAlignment="1">
      <alignment horizontal="center" vertical="center"/>
      <protection/>
    </xf>
    <xf numFmtId="41" fontId="15" fillId="0" borderId="14" xfId="63" applyNumberFormat="1" applyFont="1" applyBorder="1" applyAlignment="1">
      <alignment horizontal="center" vertical="center"/>
      <protection/>
    </xf>
    <xf numFmtId="181" fontId="15" fillId="0" borderId="14" xfId="63" applyNumberFormat="1" applyFont="1" applyBorder="1" applyAlignment="1">
      <alignment horizontal="center" vertical="center"/>
      <protection/>
    </xf>
    <xf numFmtId="181" fontId="15" fillId="0" borderId="13" xfId="63" applyNumberFormat="1" applyFont="1" applyBorder="1" applyAlignment="1">
      <alignment horizontal="center" vertical="center"/>
      <protection/>
    </xf>
    <xf numFmtId="41" fontId="16" fillId="0" borderId="11" xfId="63" applyNumberFormat="1" applyFont="1" applyBorder="1" applyAlignment="1">
      <alignment horizontal="center" vertical="center"/>
      <protection/>
    </xf>
    <xf numFmtId="181" fontId="16" fillId="0" borderId="11" xfId="63" applyNumberFormat="1" applyFont="1" applyBorder="1" applyAlignment="1">
      <alignment horizontal="center" vertical="center"/>
      <protection/>
    </xf>
    <xf numFmtId="181" fontId="16" fillId="0" borderId="10" xfId="63" applyNumberFormat="1" applyFont="1" applyBorder="1" applyAlignment="1">
      <alignment horizontal="center" vertical="center"/>
      <protection/>
    </xf>
    <xf numFmtId="0" fontId="4" fillId="0" borderId="0" xfId="63" applyFont="1">
      <alignment vertical="center"/>
      <protection/>
    </xf>
    <xf numFmtId="0" fontId="2" fillId="0" borderId="0" xfId="63" applyFont="1">
      <alignment vertical="center"/>
      <protection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2" xfId="0" applyFont="1" applyFill="1" applyBorder="1" applyAlignment="1">
      <alignment vertical="center"/>
    </xf>
    <xf numFmtId="41" fontId="15" fillId="0" borderId="23" xfId="0" applyNumberFormat="1" applyFont="1" applyFill="1" applyBorder="1" applyAlignment="1">
      <alignment vertical="center"/>
    </xf>
    <xf numFmtId="41" fontId="15" fillId="0" borderId="22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1" fontId="15" fillId="0" borderId="14" xfId="0" applyNumberFormat="1" applyFont="1" applyFill="1" applyBorder="1" applyAlignment="1">
      <alignment vertical="center"/>
    </xf>
    <xf numFmtId="41" fontId="15" fillId="0" borderId="13" xfId="0" applyNumberFormat="1" applyFont="1" applyFill="1" applyBorder="1" applyAlignment="1">
      <alignment vertical="center"/>
    </xf>
    <xf numFmtId="41" fontId="16" fillId="0" borderId="11" xfId="0" applyNumberFormat="1" applyFont="1" applyFill="1" applyBorder="1" applyAlignment="1">
      <alignment vertical="center"/>
    </xf>
    <xf numFmtId="41" fontId="16" fillId="0" borderId="1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6" fillId="0" borderId="18" xfId="0" applyFont="1" applyBorder="1" applyAlignment="1">
      <alignment/>
    </xf>
    <xf numFmtId="0" fontId="15" fillId="0" borderId="13" xfId="0" applyFont="1" applyFill="1" applyBorder="1" applyAlignment="1">
      <alignment horizontal="centerContinuous" vertical="center"/>
    </xf>
    <xf numFmtId="0" fontId="15" fillId="0" borderId="17" xfId="0" applyFont="1" applyFill="1" applyBorder="1" applyAlignment="1">
      <alignment horizontal="centerContinuous" vertical="center"/>
    </xf>
    <xf numFmtId="41" fontId="15" fillId="0" borderId="23" xfId="0" applyNumberFormat="1" applyFont="1" applyFill="1" applyBorder="1" applyAlignment="1">
      <alignment horizontal="right" vertical="center"/>
    </xf>
    <xf numFmtId="41" fontId="15" fillId="0" borderId="14" xfId="0" applyNumberFormat="1" applyFont="1" applyFill="1" applyBorder="1" applyAlignment="1">
      <alignment horizontal="right" vertical="center"/>
    </xf>
    <xf numFmtId="41" fontId="16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41" fontId="2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left"/>
    </xf>
    <xf numFmtId="0" fontId="10" fillId="0" borderId="0" xfId="65" applyFont="1" applyBorder="1" applyAlignment="1">
      <alignment horizontal="left" vertical="center"/>
      <protection/>
    </xf>
    <xf numFmtId="0" fontId="2" fillId="0" borderId="0" xfId="65" applyFont="1" applyBorder="1" applyAlignment="1">
      <alignment/>
      <protection/>
    </xf>
    <xf numFmtId="0" fontId="10" fillId="0" borderId="18" xfId="65" applyFont="1" applyBorder="1" applyAlignment="1">
      <alignment horizontal="left" vertical="center"/>
      <protection/>
    </xf>
    <xf numFmtId="0" fontId="2" fillId="0" borderId="18" xfId="65" applyFont="1" applyBorder="1" applyAlignment="1">
      <alignment vertical="center"/>
      <protection/>
    </xf>
    <xf numFmtId="0" fontId="15" fillId="0" borderId="29" xfId="0" applyFont="1" applyBorder="1" applyAlignment="1">
      <alignment horizontal="right" vertical="center"/>
    </xf>
    <xf numFmtId="0" fontId="2" fillId="0" borderId="30" xfId="65" applyFont="1" applyBorder="1" applyAlignment="1">
      <alignment vertical="center"/>
      <protection/>
    </xf>
    <xf numFmtId="0" fontId="2" fillId="0" borderId="30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 vertical="center"/>
    </xf>
    <xf numFmtId="0" fontId="15" fillId="0" borderId="11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textRotation="255"/>
    </xf>
    <xf numFmtId="3" fontId="15" fillId="0" borderId="23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41" fontId="15" fillId="0" borderId="22" xfId="0" applyNumberFormat="1" applyFont="1" applyFill="1" applyBorder="1" applyAlignment="1">
      <alignment horizontal="right" vertical="center"/>
    </xf>
    <xf numFmtId="41" fontId="15" fillId="0" borderId="13" xfId="0" applyNumberFormat="1" applyFont="1" applyFill="1" applyBorder="1" applyAlignment="1">
      <alignment horizontal="right" vertical="center"/>
    </xf>
    <xf numFmtId="41" fontId="16" fillId="0" borderId="10" xfId="0" applyNumberFormat="1" applyFont="1" applyFill="1" applyBorder="1" applyAlignment="1">
      <alignment horizontal="right" vertical="center"/>
    </xf>
    <xf numFmtId="0" fontId="10" fillId="0" borderId="0" xfId="66" applyFont="1" applyFill="1" applyBorder="1" applyAlignment="1">
      <alignment horizontal="left" vertical="center"/>
      <protection/>
    </xf>
    <xf numFmtId="0" fontId="10" fillId="0" borderId="0" xfId="66" applyFont="1" applyFill="1" applyBorder="1" applyAlignment="1">
      <alignment/>
      <protection/>
    </xf>
    <xf numFmtId="0" fontId="10" fillId="0" borderId="0" xfId="66" applyFont="1" applyFill="1" applyAlignment="1">
      <alignment/>
      <protection/>
    </xf>
    <xf numFmtId="0" fontId="10" fillId="0" borderId="18" xfId="66" applyFont="1" applyFill="1" applyBorder="1" applyAlignment="1">
      <alignment horizontal="left" vertical="center"/>
      <protection/>
    </xf>
    <xf numFmtId="0" fontId="10" fillId="0" borderId="18" xfId="66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horizontal="right" vertical="center"/>
      <protection/>
    </xf>
    <xf numFmtId="0" fontId="10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horizontal="right" vertical="center"/>
      <protection/>
    </xf>
    <xf numFmtId="0" fontId="15" fillId="0" borderId="10" xfId="66" applyFont="1" applyFill="1" applyBorder="1" applyAlignment="1">
      <alignment horizontal="centerContinuous" vertical="center"/>
      <protection/>
    </xf>
    <xf numFmtId="0" fontId="15" fillId="0" borderId="12" xfId="66" applyFont="1" applyFill="1" applyBorder="1" applyAlignment="1">
      <alignment horizontal="centerContinuous" vertical="center"/>
      <protection/>
    </xf>
    <xf numFmtId="0" fontId="15" fillId="0" borderId="17" xfId="66" applyFont="1" applyFill="1" applyBorder="1" applyAlignment="1">
      <alignment horizontal="centerContinuous" vertical="center"/>
      <protection/>
    </xf>
    <xf numFmtId="0" fontId="15" fillId="0" borderId="21" xfId="66" applyFont="1" applyFill="1" applyBorder="1" applyAlignment="1">
      <alignment horizontal="center" vertical="center"/>
      <protection/>
    </xf>
    <xf numFmtId="0" fontId="15" fillId="0" borderId="0" xfId="66" applyFont="1" applyFill="1" applyAlignment="1">
      <alignment horizontal="center" vertical="center"/>
      <protection/>
    </xf>
    <xf numFmtId="0" fontId="15" fillId="0" borderId="0" xfId="66" applyFont="1" applyFill="1" applyAlignment="1">
      <alignment vertical="center"/>
      <protection/>
    </xf>
    <xf numFmtId="0" fontId="15" fillId="0" borderId="15" xfId="66" applyFont="1" applyFill="1" applyBorder="1" applyAlignment="1">
      <alignment horizontal="centerContinuous" vertical="center"/>
      <protection/>
    </xf>
    <xf numFmtId="0" fontId="15" fillId="0" borderId="19" xfId="66" applyFont="1" applyFill="1" applyBorder="1" applyAlignment="1">
      <alignment horizontal="centerContinuous" vertical="center"/>
      <protection/>
    </xf>
    <xf numFmtId="0" fontId="15" fillId="0" borderId="10" xfId="66" applyFont="1" applyFill="1" applyBorder="1" applyAlignment="1">
      <alignment horizontal="center" vertical="center"/>
      <protection/>
    </xf>
    <xf numFmtId="0" fontId="6" fillId="0" borderId="17" xfId="66" applyFont="1" applyFill="1" applyBorder="1" applyAlignment="1">
      <alignment horizontal="left" vertical="center"/>
      <protection/>
    </xf>
    <xf numFmtId="0" fontId="15" fillId="0" borderId="15" xfId="66" applyFont="1" applyFill="1" applyBorder="1" applyAlignment="1">
      <alignment horizontal="center" vertical="center"/>
      <protection/>
    </xf>
    <xf numFmtId="0" fontId="15" fillId="0" borderId="16" xfId="66" applyFont="1" applyFill="1" applyBorder="1" applyAlignment="1">
      <alignment horizontal="center" vertical="center"/>
      <protection/>
    </xf>
    <xf numFmtId="0" fontId="15" fillId="0" borderId="24" xfId="66" applyFont="1" applyFill="1" applyBorder="1" applyAlignment="1">
      <alignment horizontal="center" vertical="center"/>
      <protection/>
    </xf>
    <xf numFmtId="38" fontId="15" fillId="0" borderId="23" xfId="48" applyFont="1" applyFill="1" applyBorder="1" applyAlignment="1">
      <alignment horizontal="right" vertical="center"/>
    </xf>
    <xf numFmtId="38" fontId="15" fillId="0" borderId="22" xfId="48" applyFont="1" applyFill="1" applyBorder="1" applyAlignment="1">
      <alignment horizontal="right" vertical="center"/>
    </xf>
    <xf numFmtId="0" fontId="16" fillId="0" borderId="0" xfId="66" applyFont="1" applyFill="1" applyAlignment="1">
      <alignment vertical="center"/>
      <protection/>
    </xf>
    <xf numFmtId="38" fontId="15" fillId="0" borderId="14" xfId="48" applyFont="1" applyFill="1" applyBorder="1" applyAlignment="1">
      <alignment horizontal="right" vertical="center"/>
    </xf>
    <xf numFmtId="38" fontId="15" fillId="0" borderId="13" xfId="48" applyFont="1" applyFill="1" applyBorder="1" applyAlignment="1">
      <alignment horizontal="right" vertical="center"/>
    </xf>
    <xf numFmtId="0" fontId="16" fillId="0" borderId="17" xfId="66" applyFont="1" applyFill="1" applyBorder="1" applyAlignment="1">
      <alignment horizontal="center" vertical="center"/>
      <protection/>
    </xf>
    <xf numFmtId="38" fontId="16" fillId="0" borderId="11" xfId="48" applyFont="1" applyFill="1" applyBorder="1" applyAlignment="1">
      <alignment horizontal="right" vertical="center"/>
    </xf>
    <xf numFmtId="38" fontId="16" fillId="0" borderId="10" xfId="48" applyFont="1" applyFill="1" applyBorder="1" applyAlignment="1">
      <alignment horizontal="right" vertical="center"/>
    </xf>
    <xf numFmtId="0" fontId="4" fillId="0" borderId="0" xfId="66" applyFont="1" applyFill="1" applyAlignment="1">
      <alignment horizontal="left" vertical="center"/>
      <protection/>
    </xf>
    <xf numFmtId="0" fontId="4" fillId="0" borderId="0" xfId="66" applyFont="1" applyFill="1" applyAlignment="1">
      <alignment vertical="center"/>
      <protection/>
    </xf>
    <xf numFmtId="0" fontId="4" fillId="0" borderId="0" xfId="66" applyFont="1" applyFill="1" applyAlignment="1">
      <alignment horizontal="right" vertical="center"/>
      <protection/>
    </xf>
    <xf numFmtId="0" fontId="6" fillId="0" borderId="0" xfId="66" applyFont="1" applyFill="1" applyAlignment="1">
      <alignment horizontal="left" vertical="center"/>
      <protection/>
    </xf>
    <xf numFmtId="0" fontId="6" fillId="0" borderId="0" xfId="66" applyFont="1" applyFill="1" applyAlignment="1">
      <alignment vertical="center"/>
      <protection/>
    </xf>
    <xf numFmtId="0" fontId="4" fillId="0" borderId="0" xfId="70" applyFont="1" applyFill="1" applyAlignment="1">
      <alignment horizontal="right" vertical="center"/>
      <protection/>
    </xf>
    <xf numFmtId="0" fontId="2" fillId="0" borderId="0" xfId="66" applyFont="1" applyFill="1" applyAlignment="1">
      <alignment horizontal="left" vertical="center"/>
      <protection/>
    </xf>
    <xf numFmtId="0" fontId="2" fillId="0" borderId="0" xfId="66" applyFont="1" applyFill="1" applyAlignment="1">
      <alignment vertical="center"/>
      <protection/>
    </xf>
    <xf numFmtId="0" fontId="2" fillId="0" borderId="0" xfId="66" applyFont="1" applyFill="1" applyBorder="1" applyAlignment="1">
      <alignment/>
      <protection/>
    </xf>
    <xf numFmtId="0" fontId="2" fillId="0" borderId="0" xfId="66" applyFont="1" applyFill="1" applyAlignment="1">
      <alignment/>
      <protection/>
    </xf>
    <xf numFmtId="0" fontId="2" fillId="0" borderId="18" xfId="66" applyFont="1" applyFill="1" applyBorder="1" applyAlignment="1">
      <alignment vertical="center"/>
      <protection/>
    </xf>
    <xf numFmtId="0" fontId="4" fillId="0" borderId="18" xfId="66" applyFont="1" applyFill="1" applyBorder="1" applyAlignment="1">
      <alignment horizontal="right" vertical="center"/>
      <protection/>
    </xf>
    <xf numFmtId="0" fontId="15" fillId="0" borderId="0" xfId="66" applyFont="1" applyFill="1" applyAlignment="1">
      <alignment horizontal="right" vertical="center"/>
      <protection/>
    </xf>
    <xf numFmtId="0" fontId="15" fillId="0" borderId="12" xfId="66" applyFont="1" applyFill="1" applyBorder="1" applyAlignment="1">
      <alignment horizontal="left" vertical="center"/>
      <protection/>
    </xf>
    <xf numFmtId="0" fontId="15" fillId="0" borderId="0" xfId="66" applyFont="1" applyFill="1" applyBorder="1" applyAlignment="1">
      <alignment vertical="center"/>
      <protection/>
    </xf>
    <xf numFmtId="177" fontId="15" fillId="0" borderId="23" xfId="66" applyNumberFormat="1" applyFont="1" applyFill="1" applyBorder="1" applyAlignment="1">
      <alignment horizontal="right" vertical="center"/>
      <protection/>
    </xf>
    <xf numFmtId="177" fontId="15" fillId="0" borderId="22" xfId="66" applyNumberFormat="1" applyFont="1" applyFill="1" applyBorder="1" applyAlignment="1">
      <alignment horizontal="right" vertical="center"/>
      <protection/>
    </xf>
    <xf numFmtId="0" fontId="8" fillId="0" borderId="0" xfId="66" applyFont="1" applyFill="1" applyAlignment="1">
      <alignment vertical="center"/>
      <protection/>
    </xf>
    <xf numFmtId="177" fontId="15" fillId="0" borderId="14" xfId="66" applyNumberFormat="1" applyFont="1" applyFill="1" applyBorder="1" applyAlignment="1">
      <alignment horizontal="right" vertical="center"/>
      <protection/>
    </xf>
    <xf numFmtId="177" fontId="15" fillId="0" borderId="13" xfId="66" applyNumberFormat="1" applyFont="1" applyFill="1" applyBorder="1" applyAlignment="1">
      <alignment horizontal="right" vertical="center"/>
      <protection/>
    </xf>
    <xf numFmtId="177" fontId="77" fillId="0" borderId="11" xfId="66" applyNumberFormat="1" applyFont="1" applyFill="1" applyBorder="1" applyAlignment="1">
      <alignment horizontal="right" vertical="center"/>
      <protection/>
    </xf>
    <xf numFmtId="177" fontId="77" fillId="0" borderId="10" xfId="66" applyNumberFormat="1" applyFont="1" applyFill="1" applyBorder="1" applyAlignment="1">
      <alignment horizontal="right" vertical="center"/>
      <protection/>
    </xf>
    <xf numFmtId="0" fontId="10" fillId="0" borderId="0" xfId="67" applyFont="1" applyBorder="1" applyAlignment="1">
      <alignment horizontal="left" vertical="center"/>
      <protection/>
    </xf>
    <xf numFmtId="0" fontId="20" fillId="0" borderId="0" xfId="61" applyFont="1" applyAlignment="1">
      <alignment/>
      <protection/>
    </xf>
    <xf numFmtId="0" fontId="20" fillId="0" borderId="0" xfId="61" applyFont="1" applyAlignment="1">
      <alignment horizontal="center"/>
      <protection/>
    </xf>
    <xf numFmtId="0" fontId="20" fillId="0" borderId="0" xfId="61" applyFont="1" applyBorder="1" applyAlignment="1">
      <alignment/>
      <protection/>
    </xf>
    <xf numFmtId="0" fontId="20" fillId="0" borderId="0" xfId="61" applyFont="1">
      <alignment/>
      <protection/>
    </xf>
    <xf numFmtId="0" fontId="20" fillId="0" borderId="0" xfId="61" applyFont="1" applyBorder="1">
      <alignment/>
      <protection/>
    </xf>
    <xf numFmtId="0" fontId="16" fillId="0" borderId="28" xfId="67" applyFont="1" applyBorder="1" applyAlignment="1">
      <alignment horizontal="left" vertical="center"/>
      <protection/>
    </xf>
    <xf numFmtId="0" fontId="19" fillId="0" borderId="30" xfId="61" applyFont="1" applyBorder="1">
      <alignment/>
      <protection/>
    </xf>
    <xf numFmtId="0" fontId="15" fillId="0" borderId="30" xfId="61" applyFont="1" applyBorder="1" applyAlignment="1">
      <alignment horizontal="center" vertical="center"/>
      <protection/>
    </xf>
    <xf numFmtId="0" fontId="19" fillId="0" borderId="0" xfId="61" applyFont="1" applyBorder="1">
      <alignment/>
      <protection/>
    </xf>
    <xf numFmtId="0" fontId="19" fillId="0" borderId="0" xfId="61" applyFont="1">
      <alignment/>
      <protection/>
    </xf>
    <xf numFmtId="0" fontId="15" fillId="0" borderId="17" xfId="61" applyFont="1" applyBorder="1">
      <alignment/>
      <protection/>
    </xf>
    <xf numFmtId="0" fontId="15" fillId="0" borderId="11" xfId="61" applyFont="1" applyBorder="1">
      <alignment/>
      <protection/>
    </xf>
    <xf numFmtId="0" fontId="15" fillId="0" borderId="11" xfId="61" applyFont="1" applyBorder="1" applyAlignment="1">
      <alignment horizontal="center" vertical="center"/>
      <protection/>
    </xf>
    <xf numFmtId="0" fontId="15" fillId="0" borderId="10" xfId="61" applyFont="1" applyBorder="1" applyAlignment="1">
      <alignment horizontal="center" vertical="center"/>
      <protection/>
    </xf>
    <xf numFmtId="0" fontId="15" fillId="0" borderId="15" xfId="61" applyFont="1" applyBorder="1" applyAlignment="1">
      <alignment horizontal="center" vertical="center"/>
      <protection/>
    </xf>
    <xf numFmtId="0" fontId="15" fillId="0" borderId="0" xfId="61" applyFont="1" applyBorder="1">
      <alignment/>
      <protection/>
    </xf>
    <xf numFmtId="0" fontId="15" fillId="0" borderId="0" xfId="61" applyFont="1">
      <alignment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vertical="center"/>
      <protection/>
    </xf>
    <xf numFmtId="0" fontId="15" fillId="0" borderId="23" xfId="61" applyFont="1" applyBorder="1" applyAlignment="1">
      <alignment horizontal="center" vertical="center"/>
      <protection/>
    </xf>
    <xf numFmtId="182" fontId="15" fillId="0" borderId="23" xfId="61" applyNumberFormat="1" applyFont="1" applyBorder="1" applyAlignment="1">
      <alignment vertical="center"/>
      <protection/>
    </xf>
    <xf numFmtId="49" fontId="15" fillId="0" borderId="23" xfId="61" applyNumberFormat="1" applyFont="1" applyBorder="1" applyAlignment="1">
      <alignment horizontal="right" vertical="center"/>
      <protection/>
    </xf>
    <xf numFmtId="49" fontId="15" fillId="0" borderId="22" xfId="61" applyNumberFormat="1" applyFont="1" applyBorder="1" applyAlignment="1">
      <alignment horizontal="right" vertical="center"/>
      <protection/>
    </xf>
    <xf numFmtId="0" fontId="15" fillId="0" borderId="24" xfId="61" applyNumberFormat="1" applyFont="1" applyBorder="1" applyAlignment="1">
      <alignment horizontal="right" vertical="center"/>
      <protection/>
    </xf>
    <xf numFmtId="0" fontId="15" fillId="0" borderId="14" xfId="61" applyFont="1" applyBorder="1" applyAlignment="1">
      <alignment vertical="center"/>
      <protection/>
    </xf>
    <xf numFmtId="0" fontId="15" fillId="0" borderId="14" xfId="61" applyFont="1" applyBorder="1" applyAlignment="1">
      <alignment horizontal="center" vertical="center"/>
      <protection/>
    </xf>
    <xf numFmtId="182" fontId="15" fillId="0" borderId="14" xfId="61" applyNumberFormat="1" applyFont="1" applyBorder="1" applyAlignment="1">
      <alignment vertical="center"/>
      <protection/>
    </xf>
    <xf numFmtId="49" fontId="15" fillId="0" borderId="14" xfId="61" applyNumberFormat="1" applyFont="1" applyBorder="1" applyAlignment="1">
      <alignment horizontal="right" vertical="center"/>
      <protection/>
    </xf>
    <xf numFmtId="49" fontId="15" fillId="0" borderId="13" xfId="61" applyNumberFormat="1" applyFont="1" applyBorder="1" applyAlignment="1">
      <alignment horizontal="right" vertical="center"/>
      <protection/>
    </xf>
    <xf numFmtId="0" fontId="15" fillId="0" borderId="21" xfId="61" applyNumberFormat="1" applyFont="1" applyBorder="1" applyAlignment="1">
      <alignment horizontal="right" vertical="center"/>
      <protection/>
    </xf>
    <xf numFmtId="182" fontId="15" fillId="0" borderId="12" xfId="61" applyNumberFormat="1" applyFont="1" applyBorder="1" applyAlignment="1">
      <alignment vertical="center"/>
      <protection/>
    </xf>
    <xf numFmtId="49" fontId="15" fillId="0" borderId="11" xfId="61" applyNumberFormat="1" applyFont="1" applyBorder="1" applyAlignment="1">
      <alignment horizontal="right" vertical="center"/>
      <protection/>
    </xf>
    <xf numFmtId="49" fontId="15" fillId="0" borderId="10" xfId="61" applyNumberFormat="1" applyFont="1" applyBorder="1" applyAlignment="1">
      <alignment horizontal="right" vertical="center"/>
      <protection/>
    </xf>
    <xf numFmtId="0" fontId="15" fillId="0" borderId="17" xfId="61" applyNumberFormat="1" applyFont="1" applyBorder="1" applyAlignment="1">
      <alignment horizontal="right" vertical="center"/>
      <protection/>
    </xf>
    <xf numFmtId="0" fontId="15" fillId="0" borderId="14" xfId="61" applyFont="1" applyFill="1" applyBorder="1" applyAlignment="1">
      <alignment vertical="center"/>
      <protection/>
    </xf>
    <xf numFmtId="183" fontId="15" fillId="0" borderId="0" xfId="67" applyNumberFormat="1" applyFont="1" applyBorder="1" applyAlignment="1">
      <alignment vertical="center"/>
      <protection/>
    </xf>
    <xf numFmtId="49" fontId="15" fillId="0" borderId="13" xfId="67" applyNumberFormat="1" applyFont="1" applyBorder="1" applyAlignment="1">
      <alignment horizontal="right" vertical="center"/>
      <protection/>
    </xf>
    <xf numFmtId="0" fontId="15" fillId="0" borderId="0" xfId="67" applyNumberFormat="1" applyFont="1" applyBorder="1" applyAlignment="1">
      <alignment horizontal="right" vertical="center"/>
      <protection/>
    </xf>
    <xf numFmtId="183" fontId="15" fillId="0" borderId="14" xfId="61" applyNumberFormat="1" applyFont="1" applyBorder="1" applyAlignment="1">
      <alignment vertical="center"/>
      <protection/>
    </xf>
    <xf numFmtId="0" fontId="15" fillId="0" borderId="14" xfId="61" applyFont="1" applyBorder="1" applyAlignment="1">
      <alignment horizontal="right" vertical="center"/>
      <protection/>
    </xf>
    <xf numFmtId="0" fontId="15" fillId="0" borderId="13" xfId="61" applyFont="1" applyBorder="1" applyAlignment="1">
      <alignment horizontal="right" vertical="center"/>
      <protection/>
    </xf>
    <xf numFmtId="0" fontId="15" fillId="0" borderId="0" xfId="61" applyFont="1" applyFill="1" applyBorder="1" applyAlignment="1">
      <alignment/>
      <protection/>
    </xf>
    <xf numFmtId="0" fontId="15" fillId="0" borderId="0" xfId="61" applyFont="1" applyBorder="1" applyAlignment="1">
      <alignment horizontal="center"/>
      <protection/>
    </xf>
    <xf numFmtId="183" fontId="15" fillId="0" borderId="0" xfId="67" applyNumberFormat="1" applyFont="1" applyBorder="1" applyAlignment="1">
      <alignment horizontal="right" vertical="center"/>
      <protection/>
    </xf>
    <xf numFmtId="49" fontId="15" fillId="0" borderId="0" xfId="67" applyNumberFormat="1" applyFont="1" applyBorder="1" applyAlignment="1">
      <alignment horizontal="right" vertical="center"/>
      <protection/>
    </xf>
    <xf numFmtId="49" fontId="15" fillId="0" borderId="13" xfId="67" applyNumberFormat="1" applyFont="1" applyFill="1" applyBorder="1" applyAlignment="1">
      <alignment horizontal="right" vertical="center"/>
      <protection/>
    </xf>
    <xf numFmtId="0" fontId="15" fillId="0" borderId="14" xfId="61" applyFont="1" applyFill="1" applyBorder="1" applyAlignment="1">
      <alignment horizontal="center" vertical="center"/>
      <protection/>
    </xf>
    <xf numFmtId="183" fontId="15" fillId="0" borderId="0" xfId="61" applyNumberFormat="1" applyFont="1" applyBorder="1">
      <alignment/>
      <protection/>
    </xf>
    <xf numFmtId="0" fontId="15" fillId="0" borderId="0" xfId="61" applyFont="1" applyBorder="1" applyAlignment="1">
      <alignment horizontal="right"/>
      <protection/>
    </xf>
    <xf numFmtId="183" fontId="15" fillId="0" borderId="0" xfId="68" applyNumberFormat="1" applyFont="1" applyBorder="1" applyAlignment="1">
      <alignment vertical="center"/>
      <protection/>
    </xf>
    <xf numFmtId="183" fontId="15" fillId="0" borderId="14" xfId="61" applyNumberFormat="1" applyFont="1" applyBorder="1" applyAlignment="1">
      <alignment horizontal="right" vertical="center"/>
      <protection/>
    </xf>
    <xf numFmtId="183" fontId="15" fillId="0" borderId="0" xfId="61" applyNumberFormat="1" applyFont="1" applyBorder="1" applyAlignment="1">
      <alignment horizontal="right" vertical="center"/>
      <protection/>
    </xf>
    <xf numFmtId="0" fontId="15" fillId="0" borderId="0" xfId="61" applyNumberFormat="1" applyFont="1" applyBorder="1" applyAlignment="1">
      <alignment horizontal="right" vertical="center"/>
      <protection/>
    </xf>
    <xf numFmtId="0" fontId="15" fillId="0" borderId="21" xfId="61" applyFont="1" applyFill="1" applyBorder="1" applyAlignment="1">
      <alignment vertical="center"/>
      <protection/>
    </xf>
    <xf numFmtId="183" fontId="15" fillId="0" borderId="14" xfId="68" applyNumberFormat="1" applyFont="1" applyBorder="1" applyAlignment="1">
      <alignment vertical="center"/>
      <protection/>
    </xf>
    <xf numFmtId="49" fontId="15" fillId="0" borderId="14" xfId="67" applyNumberFormat="1" applyFont="1" applyBorder="1" applyAlignment="1">
      <alignment horizontal="right" vertical="center"/>
      <protection/>
    </xf>
    <xf numFmtId="0" fontId="15" fillId="0" borderId="21" xfId="67" applyNumberFormat="1" applyFont="1" applyBorder="1" applyAlignment="1">
      <alignment horizontal="right" vertical="center"/>
      <protection/>
    </xf>
    <xf numFmtId="0" fontId="15" fillId="0" borderId="21" xfId="61" applyFont="1" applyFill="1" applyBorder="1" applyAlignment="1">
      <alignment horizontal="center" vertical="center"/>
      <protection/>
    </xf>
    <xf numFmtId="183" fontId="15" fillId="0" borderId="14" xfId="67" applyNumberFormat="1" applyFont="1" applyBorder="1" applyAlignment="1">
      <alignment vertical="center"/>
      <protection/>
    </xf>
    <xf numFmtId="182" fontId="15" fillId="0" borderId="14" xfId="61" applyNumberFormat="1" applyFont="1" applyFill="1" applyBorder="1" applyAlignment="1">
      <alignment vertical="center"/>
      <protection/>
    </xf>
    <xf numFmtId="0" fontId="15" fillId="0" borderId="14" xfId="61" applyFont="1" applyFill="1" applyBorder="1" applyAlignment="1">
      <alignment horizontal="right" vertical="center"/>
      <protection/>
    </xf>
    <xf numFmtId="0" fontId="15" fillId="0" borderId="13" xfId="61" applyFont="1" applyFill="1" applyBorder="1" applyAlignment="1">
      <alignment horizontal="right" vertical="center"/>
      <protection/>
    </xf>
    <xf numFmtId="0" fontId="15" fillId="0" borderId="21" xfId="61" applyNumberFormat="1" applyFont="1" applyFill="1" applyBorder="1" applyAlignment="1">
      <alignment horizontal="right" vertical="center"/>
      <protection/>
    </xf>
    <xf numFmtId="0" fontId="15" fillId="0" borderId="17" xfId="61" applyFont="1" applyBorder="1" applyAlignment="1">
      <alignment horizontal="center" vertical="center"/>
      <protection/>
    </xf>
    <xf numFmtId="182" fontId="15" fillId="0" borderId="11" xfId="61" applyNumberFormat="1" applyFont="1" applyBorder="1" applyAlignment="1">
      <alignment vertical="center"/>
      <protection/>
    </xf>
    <xf numFmtId="0" fontId="78" fillId="0" borderId="21" xfId="61" applyFont="1" applyBorder="1" applyAlignment="1">
      <alignment horizontal="right" vertical="center"/>
      <protection/>
    </xf>
    <xf numFmtId="0" fontId="15" fillId="0" borderId="21" xfId="61" applyFont="1" applyBorder="1" applyAlignment="1">
      <alignment horizontal="right" vertical="center"/>
      <protection/>
    </xf>
    <xf numFmtId="49" fontId="15" fillId="0" borderId="17" xfId="61" applyNumberFormat="1" applyFont="1" applyBorder="1" applyAlignment="1">
      <alignment horizontal="right" vertical="center"/>
      <protection/>
    </xf>
    <xf numFmtId="182" fontId="16" fillId="0" borderId="12" xfId="61" applyNumberFormat="1" applyFont="1" applyBorder="1" applyAlignment="1">
      <alignment vertical="center"/>
      <protection/>
    </xf>
    <xf numFmtId="0" fontId="15" fillId="0" borderId="16" xfId="61" applyFont="1" applyBorder="1" applyAlignment="1">
      <alignment vertical="center"/>
      <protection/>
    </xf>
    <xf numFmtId="0" fontId="15" fillId="0" borderId="15" xfId="61" applyFont="1" applyBorder="1" applyAlignment="1">
      <alignment vertical="center"/>
      <protection/>
    </xf>
    <xf numFmtId="0" fontId="15" fillId="0" borderId="19" xfId="61" applyFont="1" applyBorder="1" applyAlignment="1">
      <alignment vertical="center"/>
      <protection/>
    </xf>
    <xf numFmtId="0" fontId="15" fillId="0" borderId="10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20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6" fillId="0" borderId="0" xfId="61" applyFont="1" applyBorder="1">
      <alignment/>
      <protection/>
    </xf>
    <xf numFmtId="0" fontId="6" fillId="0" borderId="0" xfId="61" applyFont="1">
      <alignment/>
      <protection/>
    </xf>
    <xf numFmtId="0" fontId="6" fillId="0" borderId="0" xfId="61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6" fillId="0" borderId="3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/>
      <protection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4" fillId="0" borderId="0" xfId="0" applyFont="1" applyAlignment="1">
      <alignment horizontal="distributed" vertical="center"/>
    </xf>
    <xf numFmtId="184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57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57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18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49" fontId="9" fillId="0" borderId="11" xfId="0" applyNumberFormat="1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0" xfId="0" applyFont="1" applyAlignment="1">
      <alignment vertical="center"/>
    </xf>
    <xf numFmtId="0" fontId="10" fillId="0" borderId="0" xfId="64" applyFont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79" fillId="0" borderId="18" xfId="0" applyFont="1" applyBorder="1" applyAlignment="1">
      <alignment vertical="center"/>
    </xf>
    <xf numFmtId="0" fontId="79" fillId="0" borderId="18" xfId="0" applyFont="1" applyBorder="1" applyAlignment="1">
      <alignment horizontal="right" vertical="center"/>
    </xf>
    <xf numFmtId="0" fontId="76" fillId="0" borderId="0" xfId="0" applyFont="1" applyBorder="1" applyAlignment="1">
      <alignment horizontal="right" vertical="center"/>
    </xf>
    <xf numFmtId="0" fontId="78" fillId="0" borderId="28" xfId="0" applyFont="1" applyBorder="1" applyAlignment="1">
      <alignment horizontal="right" vertical="center"/>
    </xf>
    <xf numFmtId="0" fontId="15" fillId="0" borderId="0" xfId="64" applyFont="1">
      <alignment vertical="center"/>
      <protection/>
    </xf>
    <xf numFmtId="0" fontId="78" fillId="0" borderId="17" xfId="0" applyFont="1" applyBorder="1" applyAlignment="1">
      <alignment horizontal="left" vertical="center" wrapText="1"/>
    </xf>
    <xf numFmtId="0" fontId="78" fillId="0" borderId="12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/>
    </xf>
    <xf numFmtId="185" fontId="78" fillId="0" borderId="0" xfId="0" applyNumberFormat="1" applyFont="1" applyAlignment="1">
      <alignment vertical="center"/>
    </xf>
    <xf numFmtId="43" fontId="78" fillId="0" borderId="14" xfId="48" applyNumberFormat="1" applyFont="1" applyBorder="1" applyAlignment="1">
      <alignment vertical="center"/>
    </xf>
    <xf numFmtId="183" fontId="78" fillId="0" borderId="14" xfId="0" applyNumberFormat="1" applyFont="1" applyBorder="1" applyAlignment="1">
      <alignment vertical="center"/>
    </xf>
    <xf numFmtId="185" fontId="78" fillId="0" borderId="21" xfId="0" applyNumberFormat="1" applyFont="1" applyBorder="1" applyAlignment="1">
      <alignment vertical="center"/>
    </xf>
    <xf numFmtId="43" fontId="78" fillId="0" borderId="13" xfId="48" applyNumberFormat="1" applyFont="1" applyBorder="1" applyAlignment="1">
      <alignment vertical="center"/>
    </xf>
    <xf numFmtId="0" fontId="15" fillId="0" borderId="0" xfId="64" applyFont="1" applyBorder="1">
      <alignment vertical="center"/>
      <protection/>
    </xf>
    <xf numFmtId="0" fontId="77" fillId="0" borderId="17" xfId="0" applyFont="1" applyBorder="1" applyAlignment="1">
      <alignment horizontal="center" vertical="center"/>
    </xf>
    <xf numFmtId="185" fontId="77" fillId="0" borderId="12" xfId="0" applyNumberFormat="1" applyFont="1" applyBorder="1" applyAlignment="1">
      <alignment vertical="center"/>
    </xf>
    <xf numFmtId="43" fontId="77" fillId="0" borderId="11" xfId="48" applyNumberFormat="1" applyFont="1" applyBorder="1" applyAlignment="1">
      <alignment vertical="center"/>
    </xf>
    <xf numFmtId="185" fontId="77" fillId="0" borderId="11" xfId="0" applyNumberFormat="1" applyFont="1" applyBorder="1" applyAlignment="1">
      <alignment vertical="center"/>
    </xf>
    <xf numFmtId="183" fontId="77" fillId="0" borderId="14" xfId="0" applyNumberFormat="1" applyFont="1" applyBorder="1" applyAlignment="1">
      <alignment vertical="center"/>
    </xf>
    <xf numFmtId="185" fontId="77" fillId="0" borderId="17" xfId="0" applyNumberFormat="1" applyFont="1" applyBorder="1" applyAlignment="1">
      <alignment vertical="center"/>
    </xf>
    <xf numFmtId="43" fontId="77" fillId="0" borderId="10" xfId="48" applyNumberFormat="1" applyFont="1" applyBorder="1" applyAlignment="1">
      <alignment vertical="center"/>
    </xf>
    <xf numFmtId="0" fontId="79" fillId="0" borderId="32" xfId="0" applyFont="1" applyBorder="1" applyAlignment="1">
      <alignment horizontal="right" vertical="center"/>
    </xf>
    <xf numFmtId="0" fontId="79" fillId="0" borderId="0" xfId="0" applyFont="1" applyAlignment="1">
      <alignment horizontal="right" vertical="center"/>
    </xf>
    <xf numFmtId="0" fontId="76" fillId="0" borderId="32" xfId="0" applyFont="1" applyBorder="1" applyAlignment="1">
      <alignment horizontal="right" vertical="center"/>
    </xf>
    <xf numFmtId="0" fontId="4" fillId="0" borderId="0" xfId="64" applyFont="1">
      <alignment vertical="center"/>
      <protection/>
    </xf>
    <xf numFmtId="0" fontId="4" fillId="0" borderId="0" xfId="64" applyFont="1" applyAlignment="1">
      <alignment horizontal="right" vertical="center"/>
      <protection/>
    </xf>
    <xf numFmtId="0" fontId="31" fillId="0" borderId="0" xfId="64" applyFont="1">
      <alignment vertical="center"/>
      <protection/>
    </xf>
    <xf numFmtId="0" fontId="0" fillId="0" borderId="0" xfId="64" applyFont="1">
      <alignment vertical="center"/>
      <protection/>
    </xf>
    <xf numFmtId="0" fontId="3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186" fontId="6" fillId="0" borderId="16" xfId="0" applyNumberFormat="1" applyFont="1" applyBorder="1" applyAlignment="1">
      <alignment vertical="center"/>
    </xf>
    <xf numFmtId="186" fontId="6" fillId="0" borderId="15" xfId="0" applyNumberFormat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32" fillId="0" borderId="0" xfId="0" applyFont="1" applyAlignment="1">
      <alignment shrinkToFi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1" fontId="6" fillId="0" borderId="14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7" fontId="6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right" vertical="center"/>
    </xf>
    <xf numFmtId="188" fontId="6" fillId="0" borderId="10" xfId="0" applyNumberFormat="1" applyFont="1" applyBorder="1" applyAlignment="1">
      <alignment horizontal="right" vertical="center"/>
    </xf>
    <xf numFmtId="41" fontId="31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15" fillId="0" borderId="36" xfId="0" applyFont="1" applyBorder="1" applyAlignment="1">
      <alignment horizontal="center" vertical="top"/>
    </xf>
    <xf numFmtId="0" fontId="15" fillId="0" borderId="37" xfId="0" applyFont="1" applyBorder="1" applyAlignment="1">
      <alignment horizontal="center" vertical="top"/>
    </xf>
    <xf numFmtId="0" fontId="15" fillId="0" borderId="38" xfId="0" applyFont="1" applyBorder="1" applyAlignment="1">
      <alignment horizontal="center" vertical="top"/>
    </xf>
    <xf numFmtId="178" fontId="15" fillId="0" borderId="22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15" fillId="0" borderId="13" xfId="0" applyNumberFormat="1" applyFont="1" applyFill="1" applyBorder="1" applyAlignment="1">
      <alignment vertical="center"/>
    </xf>
    <xf numFmtId="178" fontId="16" fillId="0" borderId="10" xfId="0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0" fillId="0" borderId="28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distributed" textRotation="255"/>
    </xf>
    <xf numFmtId="0" fontId="6" fillId="0" borderId="17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/>
    </xf>
    <xf numFmtId="0" fontId="4" fillId="0" borderId="32" xfId="0" applyFont="1" applyBorder="1" applyAlignment="1">
      <alignment horizontal="center" vertical="center"/>
    </xf>
    <xf numFmtId="177" fontId="6" fillId="0" borderId="23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/>
    </xf>
    <xf numFmtId="188" fontId="6" fillId="0" borderId="12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6" fillId="0" borderId="39" xfId="0" applyFont="1" applyBorder="1" applyAlignment="1">
      <alignment horizontal="center"/>
    </xf>
    <xf numFmtId="0" fontId="6" fillId="0" borderId="36" xfId="0" applyFont="1" applyBorder="1" applyAlignment="1">
      <alignment horizontal="right" vertical="top"/>
    </xf>
    <xf numFmtId="189" fontId="15" fillId="0" borderId="11" xfId="0" applyNumberFormat="1" applyFont="1" applyBorder="1" applyAlignment="1">
      <alignment vertical="center"/>
    </xf>
    <xf numFmtId="189" fontId="15" fillId="0" borderId="12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/>
    </xf>
    <xf numFmtId="0" fontId="10" fillId="0" borderId="18" xfId="0" applyFont="1" applyBorder="1" applyAlignment="1">
      <alignment vertical="center"/>
    </xf>
    <xf numFmtId="0" fontId="15" fillId="0" borderId="40" xfId="0" applyFont="1" applyBorder="1" applyAlignment="1">
      <alignment horizontal="centerContinuous" vertical="center"/>
    </xf>
    <xf numFmtId="178" fontId="6" fillId="0" borderId="0" xfId="0" applyNumberFormat="1" applyFont="1" applyAlignment="1">
      <alignment vertical="center"/>
    </xf>
    <xf numFmtId="0" fontId="31" fillId="0" borderId="0" xfId="0" applyFont="1" applyAlignment="1">
      <alignment horizontal="right" vertical="center"/>
    </xf>
    <xf numFmtId="178" fontId="31" fillId="0" borderId="0" xfId="0" applyNumberFormat="1" applyFont="1" applyAlignment="1">
      <alignment vertical="center"/>
    </xf>
    <xf numFmtId="0" fontId="10" fillId="0" borderId="0" xfId="64" applyFont="1" applyAlignment="1">
      <alignment vertical="center"/>
      <protection/>
    </xf>
    <xf numFmtId="0" fontId="6" fillId="0" borderId="28" xfId="64" applyFont="1" applyBorder="1" applyAlignment="1">
      <alignment horizontal="right"/>
      <protection/>
    </xf>
    <xf numFmtId="0" fontId="6" fillId="0" borderId="21" xfId="64" applyFont="1" applyBorder="1">
      <alignment vertical="center"/>
      <protection/>
    </xf>
    <xf numFmtId="0" fontId="6" fillId="0" borderId="17" xfId="64" applyFont="1" applyBorder="1">
      <alignment vertical="center"/>
      <protection/>
    </xf>
    <xf numFmtId="190" fontId="15" fillId="0" borderId="24" xfId="64" applyNumberFormat="1" applyFont="1" applyBorder="1" applyAlignment="1">
      <alignment horizontal="center" vertical="center"/>
      <protection/>
    </xf>
    <xf numFmtId="190" fontId="15" fillId="0" borderId="23" xfId="64" applyNumberFormat="1" applyFont="1" applyBorder="1" applyAlignment="1">
      <alignment horizontal="right" vertical="center"/>
      <protection/>
    </xf>
    <xf numFmtId="190" fontId="15" fillId="0" borderId="23" xfId="64" applyNumberFormat="1" applyFont="1" applyBorder="1">
      <alignment vertical="center"/>
      <protection/>
    </xf>
    <xf numFmtId="190" fontId="15" fillId="0" borderId="22" xfId="64" applyNumberFormat="1" applyFont="1" applyBorder="1">
      <alignment vertical="center"/>
      <protection/>
    </xf>
    <xf numFmtId="190" fontId="15" fillId="0" borderId="21" xfId="64" applyNumberFormat="1" applyFont="1" applyBorder="1" applyAlignment="1">
      <alignment horizontal="center" vertical="center"/>
      <protection/>
    </xf>
    <xf numFmtId="190" fontId="15" fillId="0" borderId="14" xfId="64" applyNumberFormat="1" applyFont="1" applyBorder="1" applyAlignment="1">
      <alignment horizontal="right" vertical="center"/>
      <protection/>
    </xf>
    <xf numFmtId="190" fontId="15" fillId="0" borderId="14" xfId="64" applyNumberFormat="1" applyFont="1" applyBorder="1">
      <alignment vertical="center"/>
      <protection/>
    </xf>
    <xf numFmtId="41" fontId="15" fillId="0" borderId="14" xfId="64" applyNumberFormat="1" applyFont="1" applyBorder="1" applyAlignment="1">
      <alignment horizontal="right" vertical="center"/>
      <protection/>
    </xf>
    <xf numFmtId="190" fontId="15" fillId="0" borderId="13" xfId="64" applyNumberFormat="1" applyFont="1" applyBorder="1">
      <alignment vertical="center"/>
      <protection/>
    </xf>
    <xf numFmtId="190" fontId="16" fillId="0" borderId="17" xfId="64" applyNumberFormat="1" applyFont="1" applyBorder="1" applyAlignment="1">
      <alignment horizontal="center" vertical="center"/>
      <protection/>
    </xf>
    <xf numFmtId="190" fontId="16" fillId="0" borderId="11" xfId="64" applyNumberFormat="1" applyFont="1" applyBorder="1" applyAlignment="1">
      <alignment horizontal="right" vertical="center"/>
      <protection/>
    </xf>
    <xf numFmtId="190" fontId="16" fillId="0" borderId="11" xfId="64" applyNumberFormat="1" applyFont="1" applyBorder="1">
      <alignment vertical="center"/>
      <protection/>
    </xf>
    <xf numFmtId="41" fontId="16" fillId="0" borderId="11" xfId="64" applyNumberFormat="1" applyFont="1" applyBorder="1">
      <alignment vertical="center"/>
      <protection/>
    </xf>
    <xf numFmtId="190" fontId="16" fillId="0" borderId="10" xfId="64" applyNumberFormat="1" applyFont="1" applyBorder="1">
      <alignment vertical="center"/>
      <protection/>
    </xf>
    <xf numFmtId="191" fontId="15" fillId="0" borderId="23" xfId="0" applyNumberFormat="1" applyFont="1" applyFill="1" applyBorder="1" applyAlignment="1">
      <alignment vertical="center"/>
    </xf>
    <xf numFmtId="191" fontId="15" fillId="0" borderId="14" xfId="0" applyNumberFormat="1" applyFont="1" applyFill="1" applyBorder="1" applyAlignment="1">
      <alignment vertical="center"/>
    </xf>
    <xf numFmtId="191" fontId="16" fillId="0" borderId="11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15" fillId="0" borderId="28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17" xfId="0" applyFont="1" applyBorder="1" applyAlignment="1">
      <alignment vertical="center"/>
    </xf>
    <xf numFmtId="177" fontId="15" fillId="0" borderId="23" xfId="0" applyNumberFormat="1" applyFont="1" applyFill="1" applyBorder="1" applyAlignment="1">
      <alignment horizontal="right" vertical="center"/>
    </xf>
    <xf numFmtId="187" fontId="15" fillId="0" borderId="22" xfId="0" applyNumberFormat="1" applyFont="1" applyFill="1" applyBorder="1" applyAlignment="1">
      <alignment vertical="center"/>
    </xf>
    <xf numFmtId="177" fontId="15" fillId="0" borderId="14" xfId="0" applyNumberFormat="1" applyFont="1" applyFill="1" applyBorder="1" applyAlignment="1">
      <alignment horizontal="right" vertical="center"/>
    </xf>
    <xf numFmtId="187" fontId="15" fillId="0" borderId="13" xfId="0" applyNumberFormat="1" applyFont="1" applyFill="1" applyBorder="1" applyAlignment="1">
      <alignment vertical="center"/>
    </xf>
    <xf numFmtId="177" fontId="16" fillId="0" borderId="11" xfId="0" applyNumberFormat="1" applyFont="1" applyFill="1" applyBorder="1" applyAlignment="1">
      <alignment horizontal="right" vertical="center"/>
    </xf>
    <xf numFmtId="187" fontId="16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18" xfId="0" applyFont="1" applyBorder="1" applyAlignment="1">
      <alignment vertical="center"/>
    </xf>
    <xf numFmtId="0" fontId="15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 vertical="top"/>
    </xf>
    <xf numFmtId="0" fontId="9" fillId="0" borderId="0" xfId="0" applyFont="1" applyAlignment="1">
      <alignment vertical="center"/>
    </xf>
    <xf numFmtId="187" fontId="10" fillId="0" borderId="0" xfId="0" applyNumberFormat="1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0" fontId="15" fillId="0" borderId="24" xfId="0" applyNumberFormat="1" applyFont="1" applyFill="1" applyBorder="1" applyAlignment="1">
      <alignment horizontal="center" vertical="center"/>
    </xf>
    <xf numFmtId="187" fontId="15" fillId="0" borderId="23" xfId="0" applyNumberFormat="1" applyFont="1" applyFill="1" applyBorder="1" applyAlignment="1">
      <alignment vertical="center"/>
    </xf>
    <xf numFmtId="190" fontId="15" fillId="0" borderId="21" xfId="0" applyNumberFormat="1" applyFont="1" applyFill="1" applyBorder="1" applyAlignment="1">
      <alignment horizontal="center" vertical="center"/>
    </xf>
    <xf numFmtId="187" fontId="15" fillId="0" borderId="14" xfId="0" applyNumberFormat="1" applyFont="1" applyFill="1" applyBorder="1" applyAlignment="1">
      <alignment vertical="center"/>
    </xf>
    <xf numFmtId="187" fontId="16" fillId="0" borderId="0" xfId="0" applyNumberFormat="1" applyFont="1" applyAlignment="1">
      <alignment vertical="center"/>
    </xf>
    <xf numFmtId="190" fontId="16" fillId="0" borderId="17" xfId="0" applyNumberFormat="1" applyFont="1" applyFill="1" applyBorder="1" applyAlignment="1">
      <alignment horizontal="center" vertical="center"/>
    </xf>
    <xf numFmtId="187" fontId="16" fillId="33" borderId="11" xfId="0" applyNumberFormat="1" applyFont="1" applyFill="1" applyBorder="1" applyAlignment="1">
      <alignment vertical="center"/>
    </xf>
    <xf numFmtId="187" fontId="16" fillId="33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7" fontId="15" fillId="0" borderId="22" xfId="0" applyNumberFormat="1" applyFont="1" applyFill="1" applyBorder="1" applyAlignment="1">
      <alignment horizontal="right" vertical="center"/>
    </xf>
    <xf numFmtId="187" fontId="15" fillId="33" borderId="14" xfId="0" applyNumberFormat="1" applyFont="1" applyFill="1" applyBorder="1" applyAlignment="1">
      <alignment vertical="center"/>
    </xf>
    <xf numFmtId="187" fontId="15" fillId="0" borderId="13" xfId="0" applyNumberFormat="1" applyFont="1" applyFill="1" applyBorder="1" applyAlignment="1">
      <alignment horizontal="right" vertical="center"/>
    </xf>
    <xf numFmtId="187" fontId="16" fillId="3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4"/>
    </xf>
    <xf numFmtId="0" fontId="16" fillId="0" borderId="0" xfId="0" applyFont="1" applyAlignment="1">
      <alignment/>
    </xf>
    <xf numFmtId="0" fontId="4" fillId="0" borderId="0" xfId="0" applyFont="1" applyAlignment="1">
      <alignment horizontal="right" readingOrder="1"/>
    </xf>
    <xf numFmtId="0" fontId="4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/>
    </xf>
    <xf numFmtId="0" fontId="15" fillId="0" borderId="1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43" fontId="15" fillId="0" borderId="23" xfId="0" applyNumberFormat="1" applyFont="1" applyFill="1" applyBorder="1" applyAlignment="1">
      <alignment horizontal="right" vertical="center"/>
    </xf>
    <xf numFmtId="43" fontId="15" fillId="0" borderId="22" xfId="0" applyNumberFormat="1" applyFont="1" applyFill="1" applyBorder="1" applyAlignment="1">
      <alignment horizontal="right" vertical="center"/>
    </xf>
    <xf numFmtId="43" fontId="15" fillId="0" borderId="14" xfId="0" applyNumberFormat="1" applyFont="1" applyFill="1" applyBorder="1" applyAlignment="1">
      <alignment horizontal="right" vertical="center"/>
    </xf>
    <xf numFmtId="43" fontId="15" fillId="0" borderId="13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43" fontId="16" fillId="0" borderId="11" xfId="0" applyNumberFormat="1" applyFont="1" applyFill="1" applyBorder="1" applyAlignment="1">
      <alignment horizontal="right" vertical="center"/>
    </xf>
    <xf numFmtId="43" fontId="16" fillId="0" borderId="10" xfId="0" applyNumberFormat="1" applyFont="1" applyFill="1" applyBorder="1" applyAlignment="1">
      <alignment horizontal="right" vertical="center"/>
    </xf>
    <xf numFmtId="193" fontId="15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15" fillId="0" borderId="17" xfId="0" applyFont="1" applyBorder="1" applyAlignment="1">
      <alignment horizontal="centerContinuous" vertical="center"/>
    </xf>
    <xf numFmtId="194" fontId="15" fillId="0" borderId="23" xfId="0" applyNumberFormat="1" applyFont="1" applyFill="1" applyBorder="1" applyAlignment="1">
      <alignment vertical="center"/>
    </xf>
    <xf numFmtId="194" fontId="15" fillId="0" borderId="13" xfId="0" applyNumberFormat="1" applyFont="1" applyFill="1" applyBorder="1" applyAlignment="1">
      <alignment vertical="center"/>
    </xf>
    <xf numFmtId="194" fontId="15" fillId="0" borderId="21" xfId="0" applyNumberFormat="1" applyFont="1" applyFill="1" applyBorder="1" applyAlignment="1">
      <alignment vertical="center"/>
    </xf>
    <xf numFmtId="194" fontId="16" fillId="0" borderId="11" xfId="0" applyNumberFormat="1" applyFont="1" applyFill="1" applyBorder="1" applyAlignment="1">
      <alignment vertical="center"/>
    </xf>
    <xf numFmtId="41" fontId="16" fillId="0" borderId="14" xfId="0" applyNumberFormat="1" applyFont="1" applyFill="1" applyBorder="1" applyAlignment="1">
      <alignment horizontal="right" vertical="center"/>
    </xf>
    <xf numFmtId="195" fontId="15" fillId="0" borderId="0" xfId="0" applyNumberFormat="1" applyFont="1" applyAlignment="1">
      <alignment vertical="center"/>
    </xf>
    <xf numFmtId="0" fontId="4" fillId="0" borderId="32" xfId="0" applyFont="1" applyBorder="1" applyAlignment="1">
      <alignment vertical="center"/>
    </xf>
    <xf numFmtId="0" fontId="2" fillId="0" borderId="32" xfId="0" applyFont="1" applyBorder="1" applyAlignment="1">
      <alignment/>
    </xf>
    <xf numFmtId="176" fontId="15" fillId="0" borderId="24" xfId="0" applyNumberFormat="1" applyFont="1" applyFill="1" applyBorder="1" applyAlignment="1">
      <alignment vertical="center"/>
    </xf>
    <xf numFmtId="176" fontId="15" fillId="0" borderId="23" xfId="0" applyNumberFormat="1" applyFont="1" applyFill="1" applyBorder="1" applyAlignment="1">
      <alignment vertical="center"/>
    </xf>
    <xf numFmtId="176" fontId="15" fillId="0" borderId="22" xfId="0" applyNumberFormat="1" applyFont="1" applyFill="1" applyBorder="1" applyAlignment="1">
      <alignment vertical="center"/>
    </xf>
    <xf numFmtId="176" fontId="15" fillId="0" borderId="21" xfId="0" applyNumberFormat="1" applyFont="1" applyFill="1" applyBorder="1" applyAlignment="1">
      <alignment vertical="center"/>
    </xf>
    <xf numFmtId="176" fontId="15" fillId="0" borderId="14" xfId="0" applyNumberFormat="1" applyFont="1" applyFill="1" applyBorder="1" applyAlignment="1">
      <alignment vertical="center"/>
    </xf>
    <xf numFmtId="176" fontId="15" fillId="0" borderId="13" xfId="0" applyNumberFormat="1" applyFont="1" applyFill="1" applyBorder="1" applyAlignment="1">
      <alignment vertical="center"/>
    </xf>
    <xf numFmtId="176" fontId="16" fillId="0" borderId="17" xfId="0" applyNumberFormat="1" applyFont="1" applyFill="1" applyBorder="1" applyAlignment="1">
      <alignment vertical="center"/>
    </xf>
    <xf numFmtId="176" fontId="16" fillId="0" borderId="11" xfId="0" applyNumberFormat="1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77" fillId="0" borderId="17" xfId="0" applyFont="1" applyFill="1" applyBorder="1" applyAlignment="1">
      <alignment horizontal="center" vertical="center"/>
    </xf>
    <xf numFmtId="177" fontId="77" fillId="0" borderId="11" xfId="0" applyNumberFormat="1" applyFont="1" applyFill="1" applyBorder="1" applyAlignment="1">
      <alignment vertical="center"/>
    </xf>
    <xf numFmtId="177" fontId="77" fillId="0" borderId="10" xfId="0" applyNumberFormat="1" applyFont="1" applyFill="1" applyBorder="1" applyAlignment="1">
      <alignment vertical="center"/>
    </xf>
    <xf numFmtId="0" fontId="13" fillId="0" borderId="0" xfId="62" applyFont="1" applyAlignment="1">
      <alignment vertical="center"/>
      <protection/>
    </xf>
    <xf numFmtId="0" fontId="2" fillId="0" borderId="0" xfId="62" applyFont="1" applyAlignment="1">
      <alignment/>
      <protection/>
    </xf>
    <xf numFmtId="0" fontId="2" fillId="0" borderId="0" xfId="62" applyFont="1" applyAlignment="1">
      <alignment shrinkToFit="1"/>
      <protection/>
    </xf>
    <xf numFmtId="0" fontId="13" fillId="0" borderId="0" xfId="62" applyFont="1" applyFill="1" applyBorder="1" applyAlignment="1">
      <alignment vertical="center" wrapText="1" shrinkToFit="1"/>
      <protection/>
    </xf>
    <xf numFmtId="0" fontId="10" fillId="0" borderId="0" xfId="62" applyFont="1" applyFill="1" applyBorder="1" applyAlignment="1">
      <alignment vertical="center" shrinkToFit="1"/>
      <protection/>
    </xf>
    <xf numFmtId="0" fontId="10" fillId="0" borderId="0" xfId="62" applyFont="1" applyBorder="1" applyAlignment="1">
      <alignment horizontal="left" vertical="center"/>
      <protection/>
    </xf>
    <xf numFmtId="0" fontId="30" fillId="0" borderId="0" xfId="62" applyFont="1" applyBorder="1" applyAlignment="1">
      <alignment/>
      <protection/>
    </xf>
    <xf numFmtId="0" fontId="30" fillId="0" borderId="0" xfId="62" applyFont="1" applyAlignment="1">
      <alignment/>
      <protection/>
    </xf>
    <xf numFmtId="0" fontId="10" fillId="0" borderId="18" xfId="62" applyFont="1" applyBorder="1" applyAlignment="1">
      <alignment horizontal="left" vertical="center"/>
      <protection/>
    </xf>
    <xf numFmtId="0" fontId="6" fillId="0" borderId="18" xfId="62" applyFont="1" applyBorder="1" applyAlignment="1">
      <alignment vertical="center"/>
      <protection/>
    </xf>
    <xf numFmtId="0" fontId="4" fillId="0" borderId="18" xfId="62" applyFont="1" applyBorder="1" applyAlignment="1">
      <alignment horizontal="right" vertical="center"/>
      <protection/>
    </xf>
    <xf numFmtId="0" fontId="6" fillId="0" borderId="0" xfId="62" applyFont="1" applyAlignment="1">
      <alignment vertical="center"/>
      <protection/>
    </xf>
    <xf numFmtId="0" fontId="15" fillId="0" borderId="0" xfId="62" applyFont="1" applyAlignment="1">
      <alignment horizontal="right" vertical="center"/>
      <protection/>
    </xf>
    <xf numFmtId="0" fontId="15" fillId="0" borderId="0" xfId="62" applyFont="1" applyAlignment="1">
      <alignment horizontal="centerContinuous" vertical="center"/>
      <protection/>
    </xf>
    <xf numFmtId="0" fontId="15" fillId="0" borderId="12" xfId="62" applyFont="1" applyBorder="1" applyAlignment="1">
      <alignment horizontal="centerContinuous" vertical="center"/>
      <protection/>
    </xf>
    <xf numFmtId="0" fontId="15" fillId="0" borderId="12" xfId="62" applyFont="1" applyBorder="1" applyAlignment="1">
      <alignment horizontal="left" vertical="center"/>
      <protection/>
    </xf>
    <xf numFmtId="0" fontId="15" fillId="0" borderId="12" xfId="62" applyFont="1" applyBorder="1">
      <alignment/>
      <protection/>
    </xf>
    <xf numFmtId="0" fontId="15" fillId="0" borderId="16" xfId="62" applyFont="1" applyBorder="1" applyAlignment="1">
      <alignment horizontal="centerContinuous" vertical="center"/>
      <protection/>
    </xf>
    <xf numFmtId="0" fontId="15" fillId="0" borderId="12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78" fillId="0" borderId="21" xfId="69" applyFont="1" applyFill="1" applyBorder="1" applyAlignment="1">
      <alignment horizontal="center" vertical="center"/>
      <protection/>
    </xf>
    <xf numFmtId="41" fontId="78" fillId="0" borderId="14" xfId="50" applyNumberFormat="1" applyFont="1" applyFill="1" applyBorder="1" applyAlignment="1">
      <alignment vertical="center"/>
    </xf>
    <xf numFmtId="41" fontId="78" fillId="0" borderId="14" xfId="50" applyNumberFormat="1" applyFont="1" applyFill="1" applyBorder="1" applyAlignment="1">
      <alignment horizontal="right" vertical="center"/>
    </xf>
    <xf numFmtId="41" fontId="15" fillId="0" borderId="14" xfId="50" applyNumberFormat="1" applyFont="1" applyFill="1" applyBorder="1" applyAlignment="1">
      <alignment vertical="center"/>
    </xf>
    <xf numFmtId="41" fontId="15" fillId="0" borderId="13" xfId="50" applyNumberFormat="1" applyFont="1" applyFill="1" applyBorder="1" applyAlignment="1">
      <alignment horizontal="right" vertical="center"/>
    </xf>
    <xf numFmtId="38" fontId="6" fillId="0" borderId="0" xfId="62" applyNumberFormat="1" applyFont="1" applyAlignment="1">
      <alignment vertical="center"/>
      <protection/>
    </xf>
    <xf numFmtId="0" fontId="78" fillId="0" borderId="0" xfId="69" applyFont="1" applyFill="1" applyBorder="1" applyAlignment="1">
      <alignment horizontal="center" vertical="center"/>
      <protection/>
    </xf>
    <xf numFmtId="41" fontId="78" fillId="0" borderId="21" xfId="50" applyNumberFormat="1" applyFont="1" applyFill="1" applyBorder="1" applyAlignment="1">
      <alignment horizontal="right" vertical="center"/>
    </xf>
    <xf numFmtId="41" fontId="15" fillId="0" borderId="21" xfId="50" applyNumberFormat="1" applyFont="1" applyFill="1" applyBorder="1" applyAlignment="1">
      <alignment vertical="center"/>
    </xf>
    <xf numFmtId="41" fontId="15" fillId="0" borderId="0" xfId="50" applyNumberFormat="1" applyFont="1" applyFill="1" applyBorder="1" applyAlignment="1">
      <alignment horizontal="right" vertical="center"/>
    </xf>
    <xf numFmtId="0" fontId="77" fillId="0" borderId="12" xfId="69" applyFont="1" applyFill="1" applyBorder="1" applyAlignment="1">
      <alignment horizontal="center" vertical="center"/>
      <protection/>
    </xf>
    <xf numFmtId="41" fontId="77" fillId="0" borderId="11" xfId="50" applyNumberFormat="1" applyFont="1" applyFill="1" applyBorder="1" applyAlignment="1">
      <alignment vertical="center"/>
    </xf>
    <xf numFmtId="41" fontId="16" fillId="0" borderId="11" xfId="50" applyNumberFormat="1" applyFont="1" applyFill="1" applyBorder="1" applyAlignment="1">
      <alignment vertical="center"/>
    </xf>
    <xf numFmtId="41" fontId="81" fillId="0" borderId="11" xfId="50" applyNumberFormat="1" applyFont="1" applyFill="1" applyBorder="1" applyAlignment="1">
      <alignment horizontal="right" vertical="center"/>
    </xf>
    <xf numFmtId="41" fontId="16" fillId="0" borderId="10" xfId="50" applyNumberFormat="1" applyFont="1" applyFill="1" applyBorder="1" applyAlignment="1">
      <alignment horizontal="right" vertical="center"/>
    </xf>
    <xf numFmtId="38" fontId="30" fillId="0" borderId="0" xfId="62" applyNumberFormat="1" applyFont="1" applyAlignment="1">
      <alignment vertical="center"/>
      <protection/>
    </xf>
    <xf numFmtId="0" fontId="30" fillId="0" borderId="0" xfId="62" applyFont="1" applyAlignment="1">
      <alignment vertical="center"/>
      <protection/>
    </xf>
    <xf numFmtId="0" fontId="76" fillId="0" borderId="0" xfId="62" applyFont="1" applyAlignment="1">
      <alignment horizontal="left" vertical="center"/>
      <protection/>
    </xf>
    <xf numFmtId="0" fontId="76" fillId="0" borderId="0" xfId="62" applyFont="1" applyAlignment="1">
      <alignment vertical="center"/>
      <protection/>
    </xf>
    <xf numFmtId="0" fontId="76" fillId="0" borderId="0" xfId="62" applyFont="1" applyAlignment="1">
      <alignment horizontal="right" vertical="center"/>
      <protection/>
    </xf>
    <xf numFmtId="0" fontId="2" fillId="0" borderId="0" xfId="62" applyFont="1">
      <alignment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82" fillId="0" borderId="0" xfId="62" applyFont="1" applyAlignment="1">
      <alignment horizontal="left" vertical="center"/>
      <protection/>
    </xf>
    <xf numFmtId="0" fontId="82" fillId="0" borderId="0" xfId="62" applyFont="1" applyAlignment="1">
      <alignment vertical="center"/>
      <protection/>
    </xf>
    <xf numFmtId="0" fontId="82" fillId="0" borderId="0" xfId="62" applyFont="1" applyAlignment="1">
      <alignment horizontal="right" vertical="center"/>
      <protection/>
    </xf>
    <xf numFmtId="0" fontId="0" fillId="0" borderId="0" xfId="62" applyFont="1">
      <alignment/>
      <protection/>
    </xf>
    <xf numFmtId="0" fontId="31" fillId="0" borderId="0" xfId="62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41" fontId="82" fillId="0" borderId="0" xfId="62" applyNumberFormat="1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15" fillId="0" borderId="10" xfId="62" applyFont="1" applyBorder="1" applyAlignment="1">
      <alignment horizontal="centerContinuous" vertical="center"/>
      <protection/>
    </xf>
    <xf numFmtId="0" fontId="15" fillId="0" borderId="17" xfId="62" applyFont="1" applyBorder="1" applyAlignment="1">
      <alignment horizontal="centerContinuous" vertical="center"/>
      <protection/>
    </xf>
    <xf numFmtId="0" fontId="15" fillId="0" borderId="10" xfId="62" applyFont="1" applyBorder="1" applyAlignment="1">
      <alignment horizontal="center" vertical="center"/>
      <protection/>
    </xf>
    <xf numFmtId="0" fontId="15" fillId="0" borderId="16" xfId="62" applyFont="1" applyBorder="1" applyAlignment="1">
      <alignment horizontal="center" vertical="center"/>
      <protection/>
    </xf>
    <xf numFmtId="0" fontId="15" fillId="0" borderId="17" xfId="62" applyFont="1" applyBorder="1" applyAlignment="1">
      <alignment horizontal="center" vertical="center"/>
      <protection/>
    </xf>
    <xf numFmtId="0" fontId="15" fillId="0" borderId="21" xfId="62" applyFont="1" applyFill="1" applyBorder="1" applyAlignment="1">
      <alignment horizontal="center" vertical="center"/>
      <protection/>
    </xf>
    <xf numFmtId="177" fontId="15" fillId="0" borderId="14" xfId="62" applyNumberFormat="1" applyFont="1" applyFill="1" applyBorder="1" applyAlignment="1">
      <alignment vertical="center"/>
      <protection/>
    </xf>
    <xf numFmtId="177" fontId="15" fillId="0" borderId="13" xfId="62" applyNumberFormat="1" applyFont="1" applyFill="1" applyBorder="1" applyAlignment="1">
      <alignment vertical="center"/>
      <protection/>
    </xf>
    <xf numFmtId="0" fontId="78" fillId="0" borderId="21" xfId="62" applyFont="1" applyFill="1" applyBorder="1" applyAlignment="1">
      <alignment horizontal="center" vertical="center"/>
      <protection/>
    </xf>
    <xf numFmtId="177" fontId="78" fillId="0" borderId="14" xfId="62" applyNumberFormat="1" applyFont="1" applyFill="1" applyBorder="1" applyAlignment="1">
      <alignment vertical="center"/>
      <protection/>
    </xf>
    <xf numFmtId="177" fontId="78" fillId="0" borderId="13" xfId="62" applyNumberFormat="1" applyFont="1" applyFill="1" applyBorder="1" applyAlignment="1">
      <alignment vertical="center"/>
      <protection/>
    </xf>
    <xf numFmtId="0" fontId="83" fillId="0" borderId="0" xfId="62" applyFont="1" applyAlignment="1">
      <alignment vertical="center"/>
      <protection/>
    </xf>
    <xf numFmtId="0" fontId="77" fillId="0" borderId="17" xfId="62" applyFont="1" applyFill="1" applyBorder="1" applyAlignment="1">
      <alignment horizontal="center" vertical="center"/>
      <protection/>
    </xf>
    <xf numFmtId="177" fontId="77" fillId="0" borderId="11" xfId="62" applyNumberFormat="1" applyFont="1" applyFill="1" applyBorder="1" applyAlignment="1">
      <alignment vertical="center"/>
      <protection/>
    </xf>
    <xf numFmtId="177" fontId="77" fillId="0" borderId="10" xfId="62" applyNumberFormat="1" applyFont="1" applyFill="1" applyBorder="1" applyAlignment="1">
      <alignment vertical="center"/>
      <protection/>
    </xf>
    <xf numFmtId="0" fontId="84" fillId="0" borderId="0" xfId="62" applyFont="1" applyAlignment="1">
      <alignment vertical="center"/>
      <protection/>
    </xf>
    <xf numFmtId="177" fontId="82" fillId="0" borderId="0" xfId="62" applyNumberFormat="1" applyFont="1" applyAlignment="1">
      <alignment vertical="center"/>
      <protection/>
    </xf>
    <xf numFmtId="0" fontId="78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6" fillId="0" borderId="24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23" xfId="63" applyFont="1" applyBorder="1" applyAlignment="1">
      <alignment horizontal="distributed" vertical="center" wrapText="1"/>
      <protection/>
    </xf>
    <xf numFmtId="0" fontId="15" fillId="0" borderId="11" xfId="63" applyFont="1" applyBorder="1" applyAlignment="1">
      <alignment horizontal="distributed" vertical="center" wrapText="1"/>
      <protection/>
    </xf>
    <xf numFmtId="0" fontId="15" fillId="0" borderId="23" xfId="63" applyFont="1" applyBorder="1" applyAlignment="1">
      <alignment horizontal="center" vertical="center"/>
      <protection/>
    </xf>
    <xf numFmtId="0" fontId="15" fillId="0" borderId="11" xfId="63" applyFont="1" applyBorder="1" applyAlignment="1">
      <alignment horizontal="center" vertical="center"/>
      <protection/>
    </xf>
    <xf numFmtId="0" fontId="15" fillId="0" borderId="32" xfId="63" applyFont="1" applyBorder="1" applyAlignment="1">
      <alignment horizontal="center" vertical="center"/>
      <protection/>
    </xf>
    <xf numFmtId="0" fontId="15" fillId="0" borderId="24" xfId="0" applyFont="1" applyBorder="1" applyAlignment="1">
      <alignment horizontal="center" vertical="center"/>
    </xf>
    <xf numFmtId="0" fontId="15" fillId="0" borderId="0" xfId="63" applyFont="1" applyBorder="1" applyAlignment="1">
      <alignment horizontal="center" vertical="center"/>
      <protection/>
    </xf>
    <xf numFmtId="0" fontId="15" fillId="0" borderId="21" xfId="0" applyFont="1" applyBorder="1" applyAlignment="1">
      <alignment horizontal="center" vertical="center"/>
    </xf>
    <xf numFmtId="0" fontId="16" fillId="0" borderId="12" xfId="63" applyFont="1" applyBorder="1" applyAlignment="1">
      <alignment horizontal="center" vertical="center"/>
      <protection/>
    </xf>
    <xf numFmtId="0" fontId="15" fillId="0" borderId="17" xfId="0" applyFont="1" applyBorder="1" applyAlignment="1">
      <alignment horizontal="center" vertical="center"/>
    </xf>
    <xf numFmtId="0" fontId="4" fillId="0" borderId="18" xfId="63" applyFont="1" applyBorder="1" applyAlignment="1">
      <alignment horizontal="right" vertical="center"/>
      <protection/>
    </xf>
    <xf numFmtId="0" fontId="15" fillId="0" borderId="29" xfId="63" applyFont="1" applyBorder="1" applyAlignment="1">
      <alignment horizontal="right" vertical="center"/>
      <protection/>
    </xf>
    <xf numFmtId="0" fontId="15" fillId="0" borderId="0" xfId="63" applyFont="1" applyBorder="1" applyAlignment="1">
      <alignment horizontal="right" vertical="center"/>
      <protection/>
    </xf>
    <xf numFmtId="0" fontId="15" fillId="0" borderId="31" xfId="63" applyFont="1" applyBorder="1" applyAlignment="1">
      <alignment horizontal="center" vertical="center" wrapText="1"/>
      <protection/>
    </xf>
    <xf numFmtId="0" fontId="15" fillId="0" borderId="28" xfId="63" applyFont="1" applyBorder="1" applyAlignment="1">
      <alignment horizontal="center" vertical="center" wrapText="1"/>
      <protection/>
    </xf>
    <xf numFmtId="0" fontId="15" fillId="0" borderId="10" xfId="63" applyFont="1" applyBorder="1" applyAlignment="1">
      <alignment horizontal="center" vertical="center" wrapText="1"/>
      <protection/>
    </xf>
    <xf numFmtId="0" fontId="15" fillId="0" borderId="17" xfId="63" applyFont="1" applyBorder="1" applyAlignment="1">
      <alignment horizontal="center" vertical="center" wrapText="1"/>
      <protection/>
    </xf>
    <xf numFmtId="0" fontId="15" fillId="0" borderId="27" xfId="63" applyFont="1" applyBorder="1" applyAlignment="1">
      <alignment horizontal="center" vertical="center"/>
      <protection/>
    </xf>
    <xf numFmtId="0" fontId="15" fillId="0" borderId="25" xfId="63" applyFont="1" applyBorder="1" applyAlignment="1">
      <alignment horizontal="center" vertical="center"/>
      <protection/>
    </xf>
    <xf numFmtId="0" fontId="15" fillId="0" borderId="41" xfId="63" applyFont="1" applyBorder="1" applyAlignment="1">
      <alignment horizontal="center" vertical="center"/>
      <protection/>
    </xf>
    <xf numFmtId="0" fontId="15" fillId="0" borderId="31" xfId="63" applyFont="1" applyBorder="1" applyAlignment="1">
      <alignment horizontal="center" vertical="center"/>
      <protection/>
    </xf>
    <xf numFmtId="0" fontId="15" fillId="0" borderId="29" xfId="63" applyFont="1" applyBorder="1" applyAlignment="1">
      <alignment horizontal="center" vertical="center"/>
      <protection/>
    </xf>
    <xf numFmtId="0" fontId="15" fillId="0" borderId="10" xfId="63" applyFont="1" applyBorder="1" applyAlignment="1">
      <alignment horizontal="center" vertical="center"/>
      <protection/>
    </xf>
    <xf numFmtId="0" fontId="15" fillId="0" borderId="12" xfId="63" applyFont="1" applyBorder="1" applyAlignment="1">
      <alignment horizontal="center" vertical="center"/>
      <protection/>
    </xf>
    <xf numFmtId="0" fontId="15" fillId="0" borderId="15" xfId="63" applyFont="1" applyBorder="1" applyAlignment="1">
      <alignment horizontal="center" vertical="center"/>
      <protection/>
    </xf>
    <xf numFmtId="0" fontId="15" fillId="0" borderId="19" xfId="63" applyFont="1" applyBorder="1" applyAlignment="1">
      <alignment horizontal="center" vertical="center"/>
      <protection/>
    </xf>
    <xf numFmtId="0" fontId="15" fillId="0" borderId="22" xfId="63" applyFont="1" applyBorder="1" applyAlignment="1">
      <alignment horizontal="distributed" vertical="center" wrapText="1"/>
      <protection/>
    </xf>
    <xf numFmtId="0" fontId="15" fillId="0" borderId="10" xfId="63" applyFont="1" applyBorder="1" applyAlignment="1">
      <alignment horizontal="distributed" vertical="center" wrapText="1"/>
      <protection/>
    </xf>
    <xf numFmtId="0" fontId="15" fillId="0" borderId="2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15" fillId="0" borderId="14" xfId="0" applyFont="1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15" fillId="0" borderId="29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13" xfId="66" applyFont="1" applyFill="1" applyBorder="1" applyAlignment="1">
      <alignment horizontal="center" vertical="center"/>
      <protection/>
    </xf>
    <xf numFmtId="0" fontId="15" fillId="0" borderId="21" xfId="66" applyFont="1" applyFill="1" applyBorder="1" applyAlignment="1">
      <alignment horizontal="center" vertical="center"/>
      <protection/>
    </xf>
    <xf numFmtId="0" fontId="15" fillId="0" borderId="10" xfId="66" applyFont="1" applyFill="1" applyBorder="1" applyAlignment="1">
      <alignment horizontal="center" vertical="center"/>
      <protection/>
    </xf>
    <xf numFmtId="0" fontId="15" fillId="0" borderId="17" xfId="66" applyFont="1" applyFill="1" applyBorder="1" applyAlignment="1">
      <alignment horizontal="center" vertical="center"/>
      <protection/>
    </xf>
    <xf numFmtId="0" fontId="15" fillId="0" borderId="31" xfId="66" applyFont="1" applyFill="1" applyBorder="1" applyAlignment="1">
      <alignment horizontal="center" vertical="center" wrapText="1"/>
      <protection/>
    </xf>
    <xf numFmtId="0" fontId="15" fillId="0" borderId="28" xfId="66" applyFont="1" applyFill="1" applyBorder="1" applyAlignment="1">
      <alignment horizontal="center" vertical="center"/>
      <protection/>
    </xf>
    <xf numFmtId="0" fontId="25" fillId="0" borderId="13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15" fillId="0" borderId="14" xfId="66" applyFont="1" applyFill="1" applyBorder="1" applyAlignment="1">
      <alignment horizontal="center" vertical="center"/>
      <protection/>
    </xf>
    <xf numFmtId="0" fontId="15" fillId="0" borderId="11" xfId="66" applyFont="1" applyFill="1" applyBorder="1" applyAlignment="1">
      <alignment horizontal="center" vertical="center"/>
      <protection/>
    </xf>
    <xf numFmtId="0" fontId="4" fillId="0" borderId="18" xfId="61" applyFont="1" applyBorder="1" applyAlignment="1">
      <alignment horizontal="right" vertical="center"/>
      <protection/>
    </xf>
    <xf numFmtId="0" fontId="15" fillId="0" borderId="30" xfId="61" applyFont="1" applyBorder="1" applyAlignment="1">
      <alignment horizontal="center" vertical="center"/>
      <protection/>
    </xf>
    <xf numFmtId="0" fontId="15" fillId="0" borderId="11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5" xfId="61" applyFont="1" applyBorder="1" applyAlignment="1">
      <alignment horizontal="center" vertical="center"/>
      <protection/>
    </xf>
    <xf numFmtId="0" fontId="15" fillId="0" borderId="15" xfId="61" applyFont="1" applyBorder="1" applyAlignment="1">
      <alignment horizontal="center" vertical="center"/>
      <protection/>
    </xf>
    <xf numFmtId="0" fontId="15" fillId="0" borderId="19" xfId="61" applyFont="1" applyBorder="1" applyAlignment="1">
      <alignment horizontal="center" vertical="center"/>
      <protection/>
    </xf>
    <xf numFmtId="0" fontId="15" fillId="0" borderId="24" xfId="61" applyFont="1" applyBorder="1" applyAlignment="1">
      <alignment horizontal="center" vertical="center" textRotation="255" wrapText="1"/>
      <protection/>
    </xf>
    <xf numFmtId="0" fontId="15" fillId="0" borderId="21" xfId="61" applyFont="1" applyBorder="1" applyAlignment="1">
      <alignment horizontal="center" vertical="center" textRotation="255" wrapText="1"/>
      <protection/>
    </xf>
    <xf numFmtId="0" fontId="15" fillId="0" borderId="17" xfId="61" applyFont="1" applyBorder="1" applyAlignment="1">
      <alignment horizontal="center" vertical="center" textRotation="255" wrapText="1"/>
      <protection/>
    </xf>
    <xf numFmtId="0" fontId="15" fillId="0" borderId="23" xfId="61" applyFont="1" applyBorder="1" applyAlignment="1">
      <alignment horizontal="center" vertical="center" textRotation="255"/>
      <protection/>
    </xf>
    <xf numFmtId="0" fontId="15" fillId="0" borderId="14" xfId="61" applyFont="1" applyBorder="1" applyAlignment="1">
      <alignment horizontal="center" vertical="center" textRotation="255"/>
      <protection/>
    </xf>
    <xf numFmtId="0" fontId="15" fillId="0" borderId="11" xfId="61" applyFont="1" applyBorder="1" applyAlignment="1">
      <alignment horizontal="center" vertical="center" textRotation="255"/>
      <protection/>
    </xf>
    <xf numFmtId="0" fontId="15" fillId="0" borderId="24" xfId="61" applyFont="1" applyBorder="1" applyAlignment="1">
      <alignment horizontal="center" vertical="center" textRotation="255"/>
      <protection/>
    </xf>
    <xf numFmtId="0" fontId="15" fillId="0" borderId="21" xfId="61" applyFont="1" applyBorder="1" applyAlignment="1">
      <alignment horizontal="center" vertical="center" textRotation="255"/>
      <protection/>
    </xf>
    <xf numFmtId="0" fontId="15" fillId="0" borderId="17" xfId="61" applyFont="1" applyBorder="1" applyAlignment="1">
      <alignment horizontal="center" vertical="center" textRotation="255"/>
      <protection/>
    </xf>
    <xf numFmtId="0" fontId="15" fillId="0" borderId="20" xfId="61" applyFont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78" fillId="0" borderId="41" xfId="0" applyFont="1" applyBorder="1" applyAlignment="1">
      <alignment vertical="center"/>
    </xf>
    <xf numFmtId="0" fontId="78" fillId="0" borderId="27" xfId="0" applyFont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5" fillId="0" borderId="0" xfId="0" applyFont="1" applyAlignment="1">
      <alignment horizontal="center" shrinkToFit="1"/>
    </xf>
    <xf numFmtId="0" fontId="32" fillId="0" borderId="0" xfId="0" applyFont="1" applyAlignment="1">
      <alignment horizontal="center" shrinkToFit="1"/>
    </xf>
    <xf numFmtId="0" fontId="4" fillId="0" borderId="0" xfId="0" applyFont="1" applyAlignment="1">
      <alignment horizontal="right" vertical="center"/>
    </xf>
    <xf numFmtId="0" fontId="6" fillId="0" borderId="3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/>
    </xf>
    <xf numFmtId="0" fontId="15" fillId="0" borderId="30" xfId="64" applyFont="1" applyBorder="1" applyAlignment="1">
      <alignment horizontal="center" vertical="center"/>
      <protection/>
    </xf>
    <xf numFmtId="0" fontId="15" fillId="0" borderId="14" xfId="64" applyFont="1" applyBorder="1" applyAlignment="1">
      <alignment horizontal="center" vertical="center"/>
      <protection/>
    </xf>
    <xf numFmtId="0" fontId="15" fillId="0" borderId="11" xfId="64" applyFont="1" applyBorder="1" applyAlignment="1">
      <alignment horizontal="center" vertical="center"/>
      <protection/>
    </xf>
    <xf numFmtId="0" fontId="15" fillId="0" borderId="25" xfId="64" applyFont="1" applyBorder="1" applyAlignment="1">
      <alignment horizontal="center" vertical="center"/>
      <protection/>
    </xf>
    <xf numFmtId="0" fontId="15" fillId="0" borderId="41" xfId="64" applyFont="1" applyBorder="1" applyAlignment="1">
      <alignment horizontal="center" vertical="center"/>
      <protection/>
    </xf>
    <xf numFmtId="0" fontId="15" fillId="0" borderId="31" xfId="64" applyFont="1" applyBorder="1" applyAlignment="1">
      <alignment horizontal="center" vertical="center"/>
      <protection/>
    </xf>
    <xf numFmtId="0" fontId="15" fillId="0" borderId="13" xfId="64" applyFont="1" applyBorder="1" applyAlignment="1">
      <alignment horizontal="center" vertical="center"/>
      <protection/>
    </xf>
    <xf numFmtId="0" fontId="15" fillId="0" borderId="10" xfId="64" applyFont="1" applyBorder="1" applyAlignment="1">
      <alignment horizontal="center" vertical="center"/>
      <protection/>
    </xf>
    <xf numFmtId="0" fontId="15" fillId="0" borderId="23" xfId="64" applyFont="1" applyBorder="1" applyAlignment="1">
      <alignment horizontal="center" vertical="center" wrapText="1"/>
      <protection/>
    </xf>
    <xf numFmtId="0" fontId="15" fillId="0" borderId="11" xfId="64" applyFont="1" applyBorder="1" applyAlignment="1">
      <alignment horizontal="center" vertical="center" wrapText="1"/>
      <protection/>
    </xf>
    <xf numFmtId="0" fontId="15" fillId="0" borderId="23" xfId="64" applyFont="1" applyBorder="1" applyAlignment="1">
      <alignment horizontal="distributed" vertical="center"/>
      <protection/>
    </xf>
    <xf numFmtId="0" fontId="15" fillId="0" borderId="11" xfId="64" applyFont="1" applyBorder="1" applyAlignment="1">
      <alignment horizontal="distributed" vertical="center"/>
      <protection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183" fontId="15" fillId="0" borderId="27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92" fontId="15" fillId="0" borderId="27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14" xfId="62" applyFont="1" applyBorder="1" applyAlignment="1">
      <alignment horizontal="center" vertical="center"/>
      <protection/>
    </xf>
    <xf numFmtId="0" fontId="15" fillId="0" borderId="11" xfId="62" applyFont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★(工事課）１０-7排水場現況(1)" xfId="63"/>
    <cellStyle name="標準_★レイアウト（住宅・都市計画課）" xfId="64"/>
    <cellStyle name="標準_118" xfId="65"/>
    <cellStyle name="標準_119" xfId="66"/>
    <cellStyle name="標準_121" xfId="67"/>
    <cellStyle name="標準_122" xfId="68"/>
    <cellStyle name="標準_Sheet1" xfId="69"/>
    <cellStyle name="標準_数字で見る足立人口(1)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28575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95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28575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095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76300"/>
          <a:ext cx="13430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962025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9620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76300"/>
          <a:ext cx="923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76300"/>
          <a:ext cx="2752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2800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9525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0" y="714375"/>
          <a:ext cx="962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838200"/>
          <a:ext cx="781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38200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838200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4772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84772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84772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84772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28675"/>
          <a:ext cx="62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95350"/>
          <a:ext cx="20574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1057275</xdr:colOff>
      <xdr:row>6</xdr:row>
      <xdr:rowOff>190500</xdr:rowOff>
    </xdr:to>
    <xdr:sp>
      <xdr:nvSpPr>
        <xdr:cNvPr id="1" name="Line 2"/>
        <xdr:cNvSpPr>
          <a:spLocks/>
        </xdr:cNvSpPr>
      </xdr:nvSpPr>
      <xdr:spPr>
        <a:xfrm>
          <a:off x="0" y="838200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1</xdr:col>
      <xdr:colOff>9525</xdr:colOff>
      <xdr:row>7</xdr:row>
      <xdr:rowOff>9525</xdr:rowOff>
    </xdr:to>
    <xdr:sp>
      <xdr:nvSpPr>
        <xdr:cNvPr id="1" name="Line 5"/>
        <xdr:cNvSpPr>
          <a:spLocks/>
        </xdr:cNvSpPr>
      </xdr:nvSpPr>
      <xdr:spPr>
        <a:xfrm>
          <a:off x="9525" y="84772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1</xdr:col>
      <xdr:colOff>9525</xdr:colOff>
      <xdr:row>7</xdr:row>
      <xdr:rowOff>9525</xdr:rowOff>
    </xdr:to>
    <xdr:sp>
      <xdr:nvSpPr>
        <xdr:cNvPr id="2" name="Line 5"/>
        <xdr:cNvSpPr>
          <a:spLocks/>
        </xdr:cNvSpPr>
      </xdr:nvSpPr>
      <xdr:spPr>
        <a:xfrm>
          <a:off x="9525" y="84772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38100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33425"/>
          <a:ext cx="1200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904875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38100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04875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4850"/>
          <a:ext cx="885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228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1</xdr:col>
      <xdr:colOff>28575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85825"/>
          <a:ext cx="2124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38200"/>
          <a:ext cx="13239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76300"/>
          <a:ext cx="1533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2</xdr:col>
      <xdr:colOff>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866775"/>
          <a:ext cx="6858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2</xdr:col>
      <xdr:colOff>0</xdr:colOff>
      <xdr:row>8</xdr:row>
      <xdr:rowOff>200025</xdr:rowOff>
    </xdr:to>
    <xdr:sp>
      <xdr:nvSpPr>
        <xdr:cNvPr id="2" name="Line 1"/>
        <xdr:cNvSpPr>
          <a:spLocks/>
        </xdr:cNvSpPr>
      </xdr:nvSpPr>
      <xdr:spPr>
        <a:xfrm>
          <a:off x="9525" y="866775"/>
          <a:ext cx="6858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66775"/>
          <a:ext cx="11715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76300"/>
          <a:ext cx="1657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9525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85825"/>
          <a:ext cx="6286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120" zoomScaleNormal="120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6.09765625" style="1" customWidth="1"/>
    <col min="2" max="2" width="9.3984375" style="1" customWidth="1"/>
    <col min="3" max="3" width="10.19921875" style="1" customWidth="1"/>
    <col min="4" max="4" width="6.8984375" style="1" customWidth="1"/>
    <col min="5" max="5" width="8.59765625" style="1" customWidth="1"/>
    <col min="6" max="6" width="6.8984375" style="1" customWidth="1"/>
    <col min="7" max="9" width="9.5" style="1" customWidth="1"/>
    <col min="10" max="10" width="6.8984375" style="1" customWidth="1"/>
    <col min="11" max="11" width="8.59765625" style="1" customWidth="1"/>
    <col min="12" max="16384" width="9" style="1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11" s="37" customFormat="1" ht="79.5" customHeight="1">
      <c r="A4" s="40" t="s">
        <v>37</v>
      </c>
      <c r="B4" s="39"/>
      <c r="C4" s="39"/>
      <c r="D4" s="39"/>
      <c r="E4" s="39"/>
      <c r="F4" s="39"/>
      <c r="G4" s="39"/>
      <c r="H4" s="39"/>
      <c r="I4" s="39"/>
      <c r="J4" s="39"/>
      <c r="K4" s="38"/>
    </row>
    <row r="5" s="28" customFormat="1" ht="15" customHeight="1"/>
    <row r="6" spans="1:12" s="34" customFormat="1" ht="15" customHeight="1">
      <c r="A6" s="36" t="s">
        <v>36</v>
      </c>
      <c r="B6" s="35"/>
      <c r="C6" s="35"/>
      <c r="D6" s="35"/>
      <c r="E6" s="35"/>
      <c r="G6" s="35"/>
      <c r="H6" s="35"/>
      <c r="I6" s="35"/>
      <c r="L6" s="35"/>
    </row>
    <row r="7" spans="1:12" s="28" customFormat="1" ht="12.75" customHeight="1" thickBot="1">
      <c r="A7" s="33"/>
      <c r="B7" s="32"/>
      <c r="C7" s="32"/>
      <c r="D7" s="32"/>
      <c r="E7" s="32"/>
      <c r="F7" s="32"/>
      <c r="G7" s="32"/>
      <c r="H7" s="32"/>
      <c r="I7" s="32"/>
      <c r="J7" s="31"/>
      <c r="K7" s="30" t="s">
        <v>56</v>
      </c>
      <c r="L7" s="29"/>
    </row>
    <row r="8" spans="1:12" s="4" customFormat="1" ht="17.25" customHeight="1" thickTop="1">
      <c r="A8" s="27" t="s">
        <v>35</v>
      </c>
      <c r="B8" s="25" t="s">
        <v>34</v>
      </c>
      <c r="C8" s="26"/>
      <c r="D8" s="25" t="s">
        <v>33</v>
      </c>
      <c r="E8" s="26"/>
      <c r="F8" s="25" t="s">
        <v>32</v>
      </c>
      <c r="G8" s="26"/>
      <c r="H8" s="25" t="s">
        <v>31</v>
      </c>
      <c r="I8" s="26"/>
      <c r="J8" s="25" t="s">
        <v>30</v>
      </c>
      <c r="K8" s="24"/>
      <c r="L8" s="19"/>
    </row>
    <row r="9" spans="1:12" s="4" customFormat="1" ht="17.25" customHeight="1">
      <c r="A9" s="23" t="s">
        <v>29</v>
      </c>
      <c r="B9" s="21" t="s">
        <v>28</v>
      </c>
      <c r="C9" s="22" t="s">
        <v>27</v>
      </c>
      <c r="D9" s="21" t="s">
        <v>28</v>
      </c>
      <c r="E9" s="22" t="s">
        <v>27</v>
      </c>
      <c r="F9" s="21" t="s">
        <v>28</v>
      </c>
      <c r="G9" s="22" t="s">
        <v>27</v>
      </c>
      <c r="H9" s="21" t="s">
        <v>28</v>
      </c>
      <c r="I9" s="22" t="s">
        <v>27</v>
      </c>
      <c r="J9" s="21" t="s">
        <v>26</v>
      </c>
      <c r="K9" s="20" t="s">
        <v>25</v>
      </c>
      <c r="L9" s="19"/>
    </row>
    <row r="10" spans="1:12" s="4" customFormat="1" ht="17.25" customHeight="1">
      <c r="A10" s="14" t="s">
        <v>24</v>
      </c>
      <c r="B10" s="12">
        <f aca="true" t="shared" si="0" ref="B10:K10">SUM(B12:B34)</f>
        <v>11897638</v>
      </c>
      <c r="C10" s="12">
        <f t="shared" si="0"/>
        <v>102861629</v>
      </c>
      <c r="D10" s="12">
        <f t="shared" si="0"/>
        <v>185029</v>
      </c>
      <c r="E10" s="12">
        <f t="shared" si="0"/>
        <v>5978187</v>
      </c>
      <c r="F10" s="12">
        <f t="shared" si="0"/>
        <v>876081</v>
      </c>
      <c r="G10" s="12">
        <f t="shared" si="0"/>
        <v>21071998</v>
      </c>
      <c r="H10" s="12">
        <f t="shared" si="0"/>
        <v>10621434</v>
      </c>
      <c r="I10" s="12">
        <f t="shared" si="0"/>
        <v>69871342</v>
      </c>
      <c r="J10" s="12">
        <f t="shared" si="0"/>
        <v>215094</v>
      </c>
      <c r="K10" s="11">
        <f t="shared" si="0"/>
        <v>5940102</v>
      </c>
      <c r="L10" s="19"/>
    </row>
    <row r="11" spans="1:11" s="4" customFormat="1" ht="9" customHeigh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1"/>
    </row>
    <row r="12" spans="1:12" s="4" customFormat="1" ht="17.25" customHeight="1">
      <c r="A12" s="18" t="s">
        <v>23</v>
      </c>
      <c r="B12" s="17">
        <f aca="true" t="shared" si="1" ref="B12:B34">SUM(D12,F12,H12,J12)</f>
        <v>1049103</v>
      </c>
      <c r="C12" s="17">
        <f aca="true" t="shared" si="2" ref="C12:C34">SUM(E12,G12,I12,K12)</f>
        <v>9751820</v>
      </c>
      <c r="D12" s="17">
        <v>7601</v>
      </c>
      <c r="E12" s="17">
        <v>254034</v>
      </c>
      <c r="F12" s="17">
        <v>73662</v>
      </c>
      <c r="G12" s="17">
        <v>1770240</v>
      </c>
      <c r="H12" s="17">
        <v>950350</v>
      </c>
      <c r="I12" s="17">
        <v>7266420</v>
      </c>
      <c r="J12" s="17">
        <v>17490</v>
      </c>
      <c r="K12" s="16">
        <v>461126</v>
      </c>
      <c r="L12" s="15"/>
    </row>
    <row r="13" spans="1:11" s="4" customFormat="1" ht="17.25" customHeight="1">
      <c r="A13" s="14" t="s">
        <v>22</v>
      </c>
      <c r="B13" s="12">
        <f t="shared" si="1"/>
        <v>175628</v>
      </c>
      <c r="C13" s="12">
        <f t="shared" si="2"/>
        <v>2784922</v>
      </c>
      <c r="D13" s="12">
        <v>10279</v>
      </c>
      <c r="E13" s="12">
        <v>399747</v>
      </c>
      <c r="F13" s="12">
        <v>24878</v>
      </c>
      <c r="G13" s="12">
        <v>834469</v>
      </c>
      <c r="H13" s="12">
        <v>130513</v>
      </c>
      <c r="I13" s="12">
        <v>1316643</v>
      </c>
      <c r="J13" s="12">
        <v>9958</v>
      </c>
      <c r="K13" s="11">
        <v>234063</v>
      </c>
    </row>
    <row r="14" spans="1:11" s="4" customFormat="1" ht="17.25" customHeight="1">
      <c r="A14" s="14" t="s">
        <v>21</v>
      </c>
      <c r="B14" s="12">
        <f t="shared" si="1"/>
        <v>194805</v>
      </c>
      <c r="C14" s="12">
        <f t="shared" si="2"/>
        <v>2991684</v>
      </c>
      <c r="D14" s="12">
        <v>5151</v>
      </c>
      <c r="E14" s="12">
        <v>161891</v>
      </c>
      <c r="F14" s="12">
        <v>21160</v>
      </c>
      <c r="G14" s="12">
        <v>794635</v>
      </c>
      <c r="H14" s="12">
        <v>157057</v>
      </c>
      <c r="I14" s="12">
        <v>1714791</v>
      </c>
      <c r="J14" s="12">
        <v>11437</v>
      </c>
      <c r="K14" s="11">
        <v>320367</v>
      </c>
    </row>
    <row r="15" spans="1:11" s="4" customFormat="1" ht="17.25" customHeight="1">
      <c r="A15" s="14" t="s">
        <v>20</v>
      </c>
      <c r="B15" s="12">
        <f t="shared" si="1"/>
        <v>304796</v>
      </c>
      <c r="C15" s="12">
        <f t="shared" si="2"/>
        <v>4387158</v>
      </c>
      <c r="D15" s="12">
        <f>13946+480</f>
        <v>14426</v>
      </c>
      <c r="E15" s="12">
        <f>516494+14309</f>
        <v>530803</v>
      </c>
      <c r="F15" s="12">
        <f>47755-480</f>
        <v>47275</v>
      </c>
      <c r="G15" s="12">
        <f>1532170-14309</f>
        <v>1517861</v>
      </c>
      <c r="H15" s="12">
        <v>222888</v>
      </c>
      <c r="I15" s="12">
        <v>1860475</v>
      </c>
      <c r="J15" s="12">
        <v>20207</v>
      </c>
      <c r="K15" s="11">
        <v>478019</v>
      </c>
    </row>
    <row r="16" spans="1:11" s="4" customFormat="1" ht="17.25" customHeight="1">
      <c r="A16" s="14" t="s">
        <v>19</v>
      </c>
      <c r="B16" s="12">
        <f t="shared" si="1"/>
        <v>355745</v>
      </c>
      <c r="C16" s="12">
        <f t="shared" si="2"/>
        <v>3388433</v>
      </c>
      <c r="D16" s="12">
        <v>4257</v>
      </c>
      <c r="E16" s="12">
        <v>126393</v>
      </c>
      <c r="F16" s="12">
        <v>51076</v>
      </c>
      <c r="G16" s="12">
        <v>1355460</v>
      </c>
      <c r="H16" s="12">
        <v>295182</v>
      </c>
      <c r="I16" s="12">
        <v>1778398</v>
      </c>
      <c r="J16" s="12">
        <v>5230</v>
      </c>
      <c r="K16" s="11">
        <v>128182</v>
      </c>
    </row>
    <row r="17" spans="1:11" s="4" customFormat="1" ht="17.25" customHeight="1">
      <c r="A17" s="14" t="s">
        <v>18</v>
      </c>
      <c r="B17" s="12">
        <f t="shared" si="1"/>
        <v>207442</v>
      </c>
      <c r="C17" s="12">
        <f t="shared" si="2"/>
        <v>1952847</v>
      </c>
      <c r="D17" s="12">
        <v>8173</v>
      </c>
      <c r="E17" s="12">
        <v>202823</v>
      </c>
      <c r="F17" s="12">
        <v>26095</v>
      </c>
      <c r="G17" s="12">
        <v>651303</v>
      </c>
      <c r="H17" s="12">
        <v>170893</v>
      </c>
      <c r="I17" s="12">
        <v>1043296</v>
      </c>
      <c r="J17" s="12">
        <v>2281</v>
      </c>
      <c r="K17" s="11">
        <v>55425</v>
      </c>
    </row>
    <row r="18" spans="1:11" s="4" customFormat="1" ht="17.25" customHeight="1">
      <c r="A18" s="14" t="s">
        <v>17</v>
      </c>
      <c r="B18" s="12">
        <f t="shared" si="1"/>
        <v>258408</v>
      </c>
      <c r="C18" s="12">
        <f t="shared" si="2"/>
        <v>2623356</v>
      </c>
      <c r="D18" s="12">
        <v>6548</v>
      </c>
      <c r="E18" s="12">
        <v>251841</v>
      </c>
      <c r="F18" s="12">
        <v>21319</v>
      </c>
      <c r="G18" s="12">
        <v>548097</v>
      </c>
      <c r="H18" s="12">
        <v>228436</v>
      </c>
      <c r="I18" s="12">
        <v>1783725</v>
      </c>
      <c r="J18" s="12">
        <v>2105</v>
      </c>
      <c r="K18" s="11">
        <v>39693</v>
      </c>
    </row>
    <row r="19" spans="1:11" s="4" customFormat="1" ht="17.25" customHeight="1">
      <c r="A19" s="14" t="s">
        <v>16</v>
      </c>
      <c r="B19" s="12">
        <f t="shared" si="1"/>
        <v>295664</v>
      </c>
      <c r="C19" s="12">
        <f t="shared" si="2"/>
        <v>2944942</v>
      </c>
      <c r="D19" s="12">
        <v>6574</v>
      </c>
      <c r="E19" s="12">
        <v>184040</v>
      </c>
      <c r="F19" s="12">
        <v>26716</v>
      </c>
      <c r="G19" s="12">
        <v>624286</v>
      </c>
      <c r="H19" s="12">
        <v>252870</v>
      </c>
      <c r="I19" s="12">
        <v>1926955</v>
      </c>
      <c r="J19" s="12">
        <v>9504</v>
      </c>
      <c r="K19" s="11">
        <v>209661</v>
      </c>
    </row>
    <row r="20" spans="1:11" s="4" customFormat="1" ht="17.25" customHeight="1">
      <c r="A20" s="14" t="s">
        <v>15</v>
      </c>
      <c r="B20" s="12">
        <f t="shared" si="1"/>
        <v>393275</v>
      </c>
      <c r="C20" s="12">
        <f t="shared" si="2"/>
        <v>5688348</v>
      </c>
      <c r="D20" s="12">
        <v>9839</v>
      </c>
      <c r="E20" s="12">
        <v>364508</v>
      </c>
      <c r="F20" s="12">
        <v>55047</v>
      </c>
      <c r="G20" s="12">
        <v>1736219</v>
      </c>
      <c r="H20" s="12">
        <v>312286</v>
      </c>
      <c r="I20" s="12">
        <v>3028629</v>
      </c>
      <c r="J20" s="12">
        <v>16103</v>
      </c>
      <c r="K20" s="11">
        <v>558992</v>
      </c>
    </row>
    <row r="21" spans="1:11" s="4" customFormat="1" ht="17.25" customHeight="1">
      <c r="A21" s="14" t="s">
        <v>14</v>
      </c>
      <c r="B21" s="12">
        <f t="shared" si="1"/>
        <v>388417</v>
      </c>
      <c r="C21" s="12">
        <f t="shared" si="2"/>
        <v>3846964</v>
      </c>
      <c r="D21" s="12">
        <v>16539</v>
      </c>
      <c r="E21" s="12">
        <v>456306</v>
      </c>
      <c r="F21" s="12">
        <v>25935</v>
      </c>
      <c r="G21" s="12">
        <v>740737</v>
      </c>
      <c r="H21" s="12">
        <v>328592</v>
      </c>
      <c r="I21" s="12">
        <v>2084034</v>
      </c>
      <c r="J21" s="12">
        <v>17351</v>
      </c>
      <c r="K21" s="11">
        <v>565887</v>
      </c>
    </row>
    <row r="22" spans="1:11" s="4" customFormat="1" ht="17.25" customHeight="1">
      <c r="A22" s="14" t="s">
        <v>13</v>
      </c>
      <c r="B22" s="12">
        <f t="shared" si="1"/>
        <v>358968</v>
      </c>
      <c r="C22" s="12">
        <f t="shared" si="2"/>
        <v>2303697</v>
      </c>
      <c r="D22" s="12">
        <v>882</v>
      </c>
      <c r="E22" s="12">
        <v>35464</v>
      </c>
      <c r="F22" s="12">
        <v>21398</v>
      </c>
      <c r="G22" s="12">
        <v>466230</v>
      </c>
      <c r="H22" s="12">
        <v>331662</v>
      </c>
      <c r="I22" s="12">
        <v>1621682</v>
      </c>
      <c r="J22" s="12">
        <v>5026</v>
      </c>
      <c r="K22" s="11">
        <v>180321</v>
      </c>
    </row>
    <row r="23" spans="1:11" s="4" customFormat="1" ht="17.25" customHeight="1">
      <c r="A23" s="14" t="s">
        <v>12</v>
      </c>
      <c r="B23" s="12">
        <f t="shared" si="1"/>
        <v>852497</v>
      </c>
      <c r="C23" s="12">
        <f t="shared" si="2"/>
        <v>7547876</v>
      </c>
      <c r="D23" s="12">
        <f>17630+3559</f>
        <v>21189</v>
      </c>
      <c r="E23" s="12">
        <f>528004+98040</f>
        <v>626044</v>
      </c>
      <c r="F23" s="12">
        <f>42789-3559</f>
        <v>39230</v>
      </c>
      <c r="G23" s="12">
        <f>1169621-98040</f>
        <v>1071581</v>
      </c>
      <c r="H23" s="12">
        <v>775716</v>
      </c>
      <c r="I23" s="12">
        <v>5306900</v>
      </c>
      <c r="J23" s="12">
        <v>16362</v>
      </c>
      <c r="K23" s="11">
        <v>543351</v>
      </c>
    </row>
    <row r="24" spans="1:11" s="4" customFormat="1" ht="17.25" customHeight="1">
      <c r="A24" s="14" t="s">
        <v>11</v>
      </c>
      <c r="B24" s="12">
        <f t="shared" si="1"/>
        <v>1185969</v>
      </c>
      <c r="C24" s="12">
        <f t="shared" si="2"/>
        <v>8231167</v>
      </c>
      <c r="D24" s="12">
        <f>10128+2907</f>
        <v>13035</v>
      </c>
      <c r="E24" s="12">
        <f>320097+71644</f>
        <v>391741</v>
      </c>
      <c r="F24" s="12">
        <f>69968-2907</f>
        <v>67061</v>
      </c>
      <c r="G24" s="12">
        <f>1110910-71644</f>
        <v>1039266</v>
      </c>
      <c r="H24" s="12">
        <v>1093927</v>
      </c>
      <c r="I24" s="12">
        <v>6483244</v>
      </c>
      <c r="J24" s="12">
        <f>5556+6390</f>
        <v>11946</v>
      </c>
      <c r="K24" s="11">
        <f>193366+123550</f>
        <v>316916</v>
      </c>
    </row>
    <row r="25" spans="1:11" s="4" customFormat="1" ht="17.25" customHeight="1">
      <c r="A25" s="14" t="s">
        <v>10</v>
      </c>
      <c r="B25" s="12">
        <f t="shared" si="1"/>
        <v>272576</v>
      </c>
      <c r="C25" s="12">
        <f t="shared" si="2"/>
        <v>2779645</v>
      </c>
      <c r="D25" s="12">
        <v>4509</v>
      </c>
      <c r="E25" s="12">
        <v>210196</v>
      </c>
      <c r="F25" s="12">
        <v>25881</v>
      </c>
      <c r="G25" s="12">
        <v>704688</v>
      </c>
      <c r="H25" s="12">
        <v>231572</v>
      </c>
      <c r="I25" s="12">
        <v>1581393</v>
      </c>
      <c r="J25" s="12">
        <v>10614</v>
      </c>
      <c r="K25" s="11">
        <v>283368</v>
      </c>
    </row>
    <row r="26" spans="1:11" s="4" customFormat="1" ht="17.25" customHeight="1">
      <c r="A26" s="14" t="s">
        <v>9</v>
      </c>
      <c r="B26" s="12">
        <f t="shared" si="1"/>
        <v>367825</v>
      </c>
      <c r="C26" s="12">
        <f t="shared" si="2"/>
        <v>2151745</v>
      </c>
      <c r="D26" s="12" t="s">
        <v>4</v>
      </c>
      <c r="E26" s="12" t="s">
        <v>4</v>
      </c>
      <c r="F26" s="12">
        <v>26216</v>
      </c>
      <c r="G26" s="12">
        <v>486532</v>
      </c>
      <c r="H26" s="12">
        <v>339281</v>
      </c>
      <c r="I26" s="12">
        <v>1582569</v>
      </c>
      <c r="J26" s="12">
        <v>2328</v>
      </c>
      <c r="K26" s="11">
        <v>82644</v>
      </c>
    </row>
    <row r="27" spans="1:11" s="4" customFormat="1" ht="17.25" customHeight="1">
      <c r="A27" s="14" t="s">
        <v>8</v>
      </c>
      <c r="B27" s="12">
        <f t="shared" si="1"/>
        <v>688925</v>
      </c>
      <c r="C27" s="12">
        <f t="shared" si="2"/>
        <v>4618359</v>
      </c>
      <c r="D27" s="12">
        <v>4327</v>
      </c>
      <c r="E27" s="12">
        <v>178337</v>
      </c>
      <c r="F27" s="12">
        <v>56681</v>
      </c>
      <c r="G27" s="12">
        <v>1055612</v>
      </c>
      <c r="H27" s="12">
        <v>622243</v>
      </c>
      <c r="I27" s="12">
        <v>3261124</v>
      </c>
      <c r="J27" s="12">
        <f>1059+4615</f>
        <v>5674</v>
      </c>
      <c r="K27" s="11">
        <f>21149+102137</f>
        <v>123286</v>
      </c>
    </row>
    <row r="28" spans="1:11" s="4" customFormat="1" ht="17.25" customHeight="1">
      <c r="A28" s="14" t="s">
        <v>7</v>
      </c>
      <c r="B28" s="12">
        <f t="shared" si="1"/>
        <v>308260</v>
      </c>
      <c r="C28" s="12">
        <f t="shared" si="2"/>
        <v>2368689</v>
      </c>
      <c r="D28" s="12">
        <f>4697+140</f>
        <v>4837</v>
      </c>
      <c r="E28" s="12">
        <f>153818+3080</f>
        <v>156898</v>
      </c>
      <c r="F28" s="12">
        <f>15427-140</f>
        <v>15287</v>
      </c>
      <c r="G28" s="12">
        <f>437563-3080</f>
        <v>434483</v>
      </c>
      <c r="H28" s="12">
        <v>283229</v>
      </c>
      <c r="I28" s="12">
        <v>1648803</v>
      </c>
      <c r="J28" s="12">
        <v>4907</v>
      </c>
      <c r="K28" s="11">
        <v>128505</v>
      </c>
    </row>
    <row r="29" spans="1:11" s="4" customFormat="1" ht="17.25" customHeight="1">
      <c r="A29" s="14" t="s">
        <v>6</v>
      </c>
      <c r="B29" s="12">
        <f t="shared" si="1"/>
        <v>372240</v>
      </c>
      <c r="C29" s="12">
        <f t="shared" si="2"/>
        <v>2972773</v>
      </c>
      <c r="D29" s="12">
        <f>692+6310</f>
        <v>7002</v>
      </c>
      <c r="E29" s="12">
        <f>15845+192653</f>
        <v>208498</v>
      </c>
      <c r="F29" s="12">
        <f>32081-6310</f>
        <v>25771</v>
      </c>
      <c r="G29" s="12">
        <f>745622-192653</f>
        <v>552969</v>
      </c>
      <c r="H29" s="12">
        <v>335902</v>
      </c>
      <c r="I29" s="12">
        <v>2150236</v>
      </c>
      <c r="J29" s="12">
        <v>3565</v>
      </c>
      <c r="K29" s="11">
        <v>61070</v>
      </c>
    </row>
    <row r="30" spans="1:11" s="4" customFormat="1" ht="17.25" customHeight="1">
      <c r="A30" s="14" t="s">
        <v>5</v>
      </c>
      <c r="B30" s="12">
        <f t="shared" si="1"/>
        <v>215084</v>
      </c>
      <c r="C30" s="12">
        <f t="shared" si="2"/>
        <v>1662414</v>
      </c>
      <c r="D30" s="12">
        <v>1049</v>
      </c>
      <c r="E30" s="12">
        <v>36055</v>
      </c>
      <c r="F30" s="12">
        <v>16368</v>
      </c>
      <c r="G30" s="12">
        <v>394087</v>
      </c>
      <c r="H30" s="12">
        <v>197667</v>
      </c>
      <c r="I30" s="12">
        <v>1232272</v>
      </c>
      <c r="J30" s="12" t="s">
        <v>4</v>
      </c>
      <c r="K30" s="11" t="s">
        <v>4</v>
      </c>
    </row>
    <row r="31" spans="1:11" s="4" customFormat="1" ht="17.25" customHeight="1">
      <c r="A31" s="14" t="s">
        <v>3</v>
      </c>
      <c r="B31" s="12">
        <f t="shared" si="1"/>
        <v>740258</v>
      </c>
      <c r="C31" s="12">
        <f t="shared" si="2"/>
        <v>5843117</v>
      </c>
      <c r="D31" s="12">
        <v>17202</v>
      </c>
      <c r="E31" s="12">
        <v>598326</v>
      </c>
      <c r="F31" s="12">
        <v>27229</v>
      </c>
      <c r="G31" s="12">
        <v>736681</v>
      </c>
      <c r="H31" s="12">
        <v>683196</v>
      </c>
      <c r="I31" s="12">
        <v>4236671</v>
      </c>
      <c r="J31" s="12">
        <v>12631</v>
      </c>
      <c r="K31" s="11">
        <v>271439</v>
      </c>
    </row>
    <row r="32" spans="1:11" s="4" customFormat="1" ht="17.25" customHeight="1">
      <c r="A32" s="14" t="s">
        <v>2</v>
      </c>
      <c r="B32" s="12">
        <f t="shared" si="1"/>
        <v>1132000</v>
      </c>
      <c r="C32" s="12">
        <f t="shared" si="2"/>
        <v>7402807</v>
      </c>
      <c r="D32" s="12">
        <v>2522</v>
      </c>
      <c r="E32" s="12">
        <v>77085</v>
      </c>
      <c r="F32" s="12">
        <v>75775</v>
      </c>
      <c r="G32" s="12">
        <v>1350760</v>
      </c>
      <c r="H32" s="12">
        <v>1049003</v>
      </c>
      <c r="I32" s="12">
        <v>5821972</v>
      </c>
      <c r="J32" s="12">
        <v>4700</v>
      </c>
      <c r="K32" s="11">
        <v>152990</v>
      </c>
    </row>
    <row r="33" spans="1:11" s="4" customFormat="1" ht="17.25" customHeight="1">
      <c r="A33" s="13" t="s">
        <v>1</v>
      </c>
      <c r="B33" s="12">
        <f t="shared" si="1"/>
        <v>703780</v>
      </c>
      <c r="C33" s="12">
        <f t="shared" si="2"/>
        <v>5377238</v>
      </c>
      <c r="D33" s="12">
        <v>8080</v>
      </c>
      <c r="E33" s="12">
        <v>219499</v>
      </c>
      <c r="F33" s="12">
        <v>44275</v>
      </c>
      <c r="G33" s="12">
        <v>787210</v>
      </c>
      <c r="H33" s="12">
        <v>644895</v>
      </c>
      <c r="I33" s="12">
        <v>4162110</v>
      </c>
      <c r="J33" s="12">
        <v>6530</v>
      </c>
      <c r="K33" s="11">
        <v>208419</v>
      </c>
    </row>
    <row r="34" spans="1:11" s="4" customFormat="1" ht="17.25" customHeight="1">
      <c r="A34" s="10" t="s">
        <v>0</v>
      </c>
      <c r="B34" s="9">
        <f t="shared" si="1"/>
        <v>1075973</v>
      </c>
      <c r="C34" s="9">
        <f t="shared" si="2"/>
        <v>9241628</v>
      </c>
      <c r="D34" s="9">
        <f>6374+4634</f>
        <v>11008</v>
      </c>
      <c r="E34" s="9">
        <f>231844+75814</f>
        <v>307658</v>
      </c>
      <c r="F34" s="9">
        <f>66380-4634</f>
        <v>61746</v>
      </c>
      <c r="G34" s="9">
        <f>1494406-75814</f>
        <v>1418592</v>
      </c>
      <c r="H34" s="9">
        <v>984074</v>
      </c>
      <c r="I34" s="9">
        <v>6979000</v>
      </c>
      <c r="J34" s="9">
        <f>3025+16120</f>
        <v>19145</v>
      </c>
      <c r="K34" s="8">
        <f>112614+423764</f>
        <v>536378</v>
      </c>
    </row>
    <row r="35" spans="1:11" s="4" customFormat="1" ht="12" customHeight="1">
      <c r="A35" s="7" t="s">
        <v>60</v>
      </c>
      <c r="K35" s="5"/>
    </row>
    <row r="36" spans="1:11" s="4" customFormat="1" ht="12" customHeight="1">
      <c r="A36" s="7" t="s">
        <v>55</v>
      </c>
      <c r="K36" s="5" t="s">
        <v>59</v>
      </c>
    </row>
    <row r="37" spans="2:11" s="4" customFormat="1" ht="12" customHeight="1">
      <c r="B37" s="6"/>
      <c r="C37" s="6"/>
      <c r="D37" s="6"/>
      <c r="E37" s="6"/>
      <c r="K37" s="5" t="s">
        <v>58</v>
      </c>
    </row>
    <row r="38" s="4" customFormat="1" ht="13.5" customHeight="1">
      <c r="K38" s="5" t="s">
        <v>57</v>
      </c>
    </row>
    <row r="39" s="2" customFormat="1" ht="13.5" customHeight="1">
      <c r="B39" s="3"/>
    </row>
    <row r="40" s="2" customFormat="1" ht="13.5" customHeight="1"/>
    <row r="41" s="2" customFormat="1" ht="13.5" customHeight="1"/>
    <row r="42" s="2" customFormat="1" ht="13.5" customHeight="1"/>
    <row r="43" s="2" customFormat="1" ht="13.5" customHeight="1"/>
    <row r="44" s="2" customFormat="1" ht="13.5" customHeight="1"/>
    <row r="45" s="2" customFormat="1" ht="13.5" customHeight="1"/>
    <row r="46" s="2" customFormat="1" ht="13.5" customHeight="1"/>
    <row r="47" s="2" customFormat="1" ht="13.5" customHeight="1"/>
    <row r="4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="2" customFormat="1" ht="13.5" customHeight="1"/>
    <row r="81" s="2" customFormat="1" ht="13.5" customHeight="1"/>
    <row r="82" s="2" customFormat="1" ht="13.5" customHeight="1"/>
    <row r="83" s="2" customFormat="1" ht="13.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s="2" customFormat="1" ht="13.5" customHeight="1"/>
    <row r="100" s="2" customFormat="1" ht="13.5" customHeight="1"/>
    <row r="101" s="2" customFormat="1" ht="13.5" customHeight="1"/>
    <row r="102" s="2" customFormat="1" ht="13.5" customHeight="1"/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  <row r="108" s="2" customFormat="1" ht="13.5" customHeight="1"/>
    <row r="109" s="2" customFormat="1" ht="13.5" customHeight="1"/>
    <row r="110" s="2" customFormat="1" ht="13.5" customHeight="1"/>
    <row r="111" s="2" customFormat="1" ht="13.5" customHeight="1"/>
    <row r="112" s="2" customFormat="1" ht="13.5" customHeight="1"/>
    <row r="113" s="2" customFormat="1" ht="13.5" customHeight="1"/>
    <row r="114" s="2" customFormat="1" ht="13.5" customHeight="1"/>
    <row r="115" s="2" customFormat="1" ht="13.5" customHeight="1"/>
    <row r="116" s="2" customFormat="1" ht="13.5" customHeight="1"/>
    <row r="117" s="2" customFormat="1" ht="13.5" customHeight="1"/>
    <row r="118" s="2" customFormat="1" ht="13.5" customHeight="1"/>
    <row r="119" s="2" customFormat="1" ht="13.5" customHeight="1"/>
    <row r="120" s="2" customFormat="1" ht="13.5" customHeight="1"/>
    <row r="121" s="2" customFormat="1" ht="13.5" customHeight="1"/>
    <row r="122" s="2" customFormat="1" ht="13.5" customHeight="1"/>
    <row r="123" s="2" customFormat="1" ht="13.5" customHeight="1"/>
    <row r="124" s="2" customFormat="1" ht="13.5" customHeight="1"/>
    <row r="125" s="2" customFormat="1" ht="13.5" customHeight="1"/>
    <row r="126" s="2" customFormat="1" ht="13.5" customHeight="1"/>
    <row r="127" s="2" customFormat="1" ht="13.5" customHeight="1"/>
    <row r="128" s="2" customFormat="1" ht="13.5" customHeight="1"/>
    <row r="129" s="2" customFormat="1" ht="13.5" customHeight="1"/>
    <row r="130" s="2" customFormat="1" ht="13.5" customHeight="1"/>
    <row r="131" s="2" customFormat="1" ht="13.5" customHeight="1"/>
    <row r="132" s="2" customFormat="1" ht="13.5" customHeight="1"/>
    <row r="133" s="2" customFormat="1" ht="13.5" customHeight="1"/>
    <row r="134" s="2" customFormat="1" ht="13.5" customHeight="1"/>
    <row r="135" s="2" customFormat="1" ht="13.5" customHeight="1"/>
    <row r="136" s="2" customFormat="1" ht="13.5" customHeight="1"/>
    <row r="137" s="2" customFormat="1" ht="13.5" customHeight="1"/>
    <row r="138" s="2" customFormat="1" ht="13.5" customHeight="1"/>
    <row r="139" s="2" customFormat="1" ht="13.5" customHeight="1"/>
    <row r="140" s="2" customFormat="1" ht="13.5" customHeight="1"/>
    <row r="141" s="2" customFormat="1" ht="13.5" customHeight="1"/>
    <row r="142" s="2" customFormat="1" ht="13.5" customHeight="1"/>
    <row r="143" s="2" customFormat="1" ht="13.5" customHeight="1"/>
    <row r="144" s="2" customFormat="1" ht="13.5" customHeight="1"/>
    <row r="145" s="2" customFormat="1" ht="13.5" customHeight="1"/>
    <row r="146" s="2" customFormat="1" ht="13.5" customHeight="1"/>
    <row r="147" s="2" customFormat="1" ht="13.5" customHeight="1"/>
    <row r="148" s="2" customFormat="1" ht="13.5" customHeight="1"/>
    <row r="149" s="2" customFormat="1" ht="13.5" customHeight="1"/>
    <row r="150" s="2" customFormat="1" ht="13.5" customHeight="1"/>
    <row r="151" s="2" customFormat="1" ht="13.5" customHeight="1"/>
    <row r="152" s="2" customFormat="1" ht="13.5" customHeight="1"/>
    <row r="153" s="2" customFormat="1" ht="13.5" customHeight="1"/>
    <row r="154" s="2" customFormat="1" ht="13.5" customHeight="1"/>
    <row r="155" s="2" customFormat="1" ht="13.5" customHeight="1"/>
    <row r="156" s="2" customFormat="1" ht="13.5" customHeight="1"/>
    <row r="157" s="2" customFormat="1" ht="13.5" customHeight="1"/>
    <row r="158" s="2" customFormat="1" ht="13.5" customHeight="1"/>
    <row r="159" s="2" customFormat="1" ht="13.5" customHeight="1"/>
    <row r="160" s="2" customFormat="1" ht="13.5" customHeight="1"/>
    <row r="161" s="2" customFormat="1" ht="13.5" customHeight="1"/>
    <row r="162" s="2" customFormat="1" ht="13.5" customHeight="1"/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="2" customFormat="1" ht="13.5" customHeight="1"/>
    <row r="177" s="2" customFormat="1" ht="13.5" customHeight="1"/>
    <row r="178" s="2" customFormat="1" ht="13.5" customHeight="1"/>
    <row r="179" s="2" customFormat="1" ht="13.5" customHeight="1"/>
    <row r="180" s="2" customFormat="1" ht="13.5" customHeight="1"/>
    <row r="181" s="2" customFormat="1" ht="13.5" customHeight="1"/>
    <row r="182" s="2" customFormat="1" ht="13.5" customHeight="1"/>
    <row r="183" s="2" customFormat="1" ht="13.5" customHeight="1"/>
    <row r="184" s="2" customFormat="1" ht="13.5" customHeight="1"/>
    <row r="185" s="2" customFormat="1" ht="13.5" customHeight="1"/>
    <row r="186" s="2" customFormat="1" ht="13.5" customHeight="1"/>
    <row r="187" s="2" customFormat="1" ht="13.5" customHeight="1"/>
    <row r="188" s="2" customFormat="1" ht="13.5" customHeight="1"/>
    <row r="189" s="2" customFormat="1" ht="13.5" customHeight="1"/>
    <row r="190" s="2" customFormat="1" ht="13.5" customHeight="1"/>
    <row r="191" s="2" customFormat="1" ht="13.5" customHeight="1"/>
    <row r="192" s="2" customFormat="1" ht="13.5" customHeight="1"/>
    <row r="193" s="2" customFormat="1" ht="13.5" customHeight="1"/>
    <row r="194" s="2" customFormat="1" ht="13.5" customHeight="1"/>
    <row r="195" s="2" customFormat="1" ht="13.5" customHeight="1"/>
    <row r="196" s="2" customFormat="1" ht="13.5" customHeight="1"/>
    <row r="197" s="2" customFormat="1" ht="13.5" customHeight="1"/>
    <row r="198" s="2" customFormat="1" ht="13.5" customHeight="1"/>
    <row r="199" s="2" customFormat="1" ht="13.5" customHeight="1"/>
    <row r="200" s="2" customFormat="1" ht="13.5" customHeight="1"/>
    <row r="201" s="2" customFormat="1" ht="13.5" customHeight="1"/>
    <row r="202" s="2" customFormat="1" ht="13.5" customHeight="1"/>
    <row r="203" s="2" customFormat="1" ht="13.5" customHeight="1"/>
    <row r="204" s="2" customFormat="1" ht="13.5" customHeight="1"/>
    <row r="205" s="2" customFormat="1" ht="13.5" customHeight="1"/>
    <row r="206" s="2" customFormat="1" ht="13.5" customHeight="1"/>
    <row r="207" s="2" customFormat="1" ht="13.5" customHeight="1"/>
    <row r="208" s="2" customFormat="1" ht="13.5" customHeight="1"/>
    <row r="209" s="2" customFormat="1" ht="13.5" customHeight="1"/>
    <row r="210" s="2" customFormat="1" ht="13.5" customHeight="1"/>
    <row r="211" s="2" customFormat="1" ht="13.5" customHeight="1"/>
    <row r="212" s="2" customFormat="1" ht="13.5" customHeight="1"/>
    <row r="213" s="2" customFormat="1" ht="13.5" customHeight="1"/>
    <row r="214" s="2" customFormat="1" ht="13.5" customHeight="1"/>
    <row r="215" s="2" customFormat="1" ht="13.5" customHeight="1"/>
    <row r="216" s="2" customFormat="1" ht="13.5" customHeight="1"/>
    <row r="217" s="2" customFormat="1" ht="13.5" customHeight="1"/>
    <row r="218" s="2" customFormat="1" ht="13.5" customHeight="1"/>
    <row r="219" s="2" customFormat="1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13" sqref="C13"/>
    </sheetView>
  </sheetViews>
  <sheetFormatPr defaultColWidth="8.796875" defaultRowHeight="16.5" customHeight="1"/>
  <cols>
    <col min="1" max="5" width="17.3984375" style="166" customWidth="1"/>
    <col min="6" max="16384" width="9" style="166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5" s="164" customFormat="1" ht="15" customHeight="1">
      <c r="A4" s="82" t="s">
        <v>170</v>
      </c>
      <c r="B4" s="83"/>
      <c r="C4" s="83"/>
      <c r="D4" s="83"/>
      <c r="E4" s="188"/>
    </row>
    <row r="5" spans="1:5" ht="12.75" customHeight="1" thickBot="1">
      <c r="A5" s="84"/>
      <c r="B5" s="85"/>
      <c r="C5" s="85"/>
      <c r="D5" s="85"/>
      <c r="E5" s="145" t="s">
        <v>45</v>
      </c>
    </row>
    <row r="6" spans="1:5" s="167" customFormat="1" ht="18" customHeight="1" thickTop="1">
      <c r="A6" s="86" t="s">
        <v>44</v>
      </c>
      <c r="B6" s="670" t="s">
        <v>171</v>
      </c>
      <c r="C6" s="670" t="s">
        <v>172</v>
      </c>
      <c r="D6" s="670" t="s">
        <v>173</v>
      </c>
      <c r="E6" s="672" t="s">
        <v>174</v>
      </c>
    </row>
    <row r="7" spans="1:8" s="167" customFormat="1" ht="13.5" customHeight="1">
      <c r="A7" s="189" t="s">
        <v>175</v>
      </c>
      <c r="B7" s="669"/>
      <c r="C7" s="669"/>
      <c r="D7" s="669"/>
      <c r="E7" s="667"/>
      <c r="G7" s="171"/>
      <c r="H7" s="171"/>
    </row>
    <row r="8" spans="1:5" s="171" customFormat="1" ht="18" customHeight="1">
      <c r="A8" s="78">
        <v>27</v>
      </c>
      <c r="B8" s="77">
        <v>10</v>
      </c>
      <c r="C8" s="89">
        <v>206317.8</v>
      </c>
      <c r="D8" s="77">
        <v>4343</v>
      </c>
      <c r="E8" s="76">
        <v>461</v>
      </c>
    </row>
    <row r="9" spans="1:5" s="171" customFormat="1" ht="18" customHeight="1">
      <c r="A9" s="75">
        <v>28</v>
      </c>
      <c r="B9" s="74">
        <v>10</v>
      </c>
      <c r="C9" s="91">
        <v>206349</v>
      </c>
      <c r="D9" s="74">
        <v>4369</v>
      </c>
      <c r="E9" s="73">
        <v>467</v>
      </c>
    </row>
    <row r="10" spans="1:5" s="171" customFormat="1" ht="18" customHeight="1">
      <c r="A10" s="72">
        <v>29</v>
      </c>
      <c r="B10" s="71">
        <v>8</v>
      </c>
      <c r="C10" s="92">
        <v>206691</v>
      </c>
      <c r="D10" s="71">
        <v>4407</v>
      </c>
      <c r="E10" s="70">
        <v>478</v>
      </c>
    </row>
    <row r="11" spans="1:5" s="146" customFormat="1" ht="12" customHeight="1">
      <c r="A11" s="46" t="s">
        <v>169</v>
      </c>
      <c r="B11" s="15"/>
      <c r="E11" s="27"/>
    </row>
    <row r="12" s="15" customFormat="1" ht="13.5" customHeight="1"/>
    <row r="13" s="146" customFormat="1" ht="13.5" customHeight="1"/>
    <row r="14" s="146" customFormat="1" ht="13.5" customHeight="1"/>
    <row r="15" s="146" customFormat="1" ht="13.5" customHeight="1"/>
    <row r="16" s="146" customFormat="1" ht="13.5" customHeight="1"/>
    <row r="17" s="146" customFormat="1" ht="13.5" customHeight="1"/>
    <row r="18" s="146" customFormat="1" ht="13.5" customHeight="1"/>
    <row r="19" s="146" customFormat="1" ht="13.5" customHeight="1"/>
    <row r="20" s="146" customFormat="1" ht="13.5" customHeight="1"/>
    <row r="21" s="146" customFormat="1" ht="13.5" customHeight="1"/>
    <row r="22" s="146" customFormat="1" ht="13.5" customHeight="1"/>
    <row r="23" s="146" customFormat="1" ht="13.5" customHeight="1"/>
    <row r="24" s="146" customFormat="1" ht="13.5" customHeight="1"/>
    <row r="25" s="146" customFormat="1" ht="13.5" customHeight="1"/>
    <row r="26" s="146" customFormat="1" ht="13.5" customHeight="1"/>
    <row r="27" s="146" customFormat="1" ht="13.5" customHeight="1"/>
    <row r="28" s="146" customFormat="1" ht="13.5" customHeight="1"/>
    <row r="29" s="146" customFormat="1" ht="13.5" customHeight="1"/>
    <row r="30" s="146" customFormat="1" ht="13.5" customHeight="1"/>
    <row r="31" s="146" customFormat="1" ht="13.5" customHeight="1"/>
    <row r="32" s="146" customFormat="1" ht="13.5" customHeight="1"/>
    <row r="33" s="146" customFormat="1" ht="13.5" customHeight="1"/>
    <row r="34" s="146" customFormat="1" ht="13.5" customHeight="1"/>
    <row r="35" s="146" customFormat="1" ht="13.5" customHeight="1"/>
    <row r="36" s="146" customFormat="1" ht="13.5" customHeight="1"/>
    <row r="37" s="146" customFormat="1" ht="13.5" customHeight="1"/>
    <row r="38" s="146" customFormat="1" ht="13.5" customHeight="1"/>
    <row r="39" s="146" customFormat="1" ht="13.5" customHeight="1"/>
    <row r="40" s="146" customFormat="1" ht="13.5" customHeight="1"/>
    <row r="41" s="146" customFormat="1" ht="13.5" customHeight="1"/>
    <row r="42" s="146" customFormat="1" ht="13.5" customHeight="1"/>
    <row r="43" s="146" customFormat="1" ht="13.5" customHeight="1"/>
    <row r="44" s="146" customFormat="1" ht="13.5" customHeight="1"/>
    <row r="45" s="146" customFormat="1" ht="13.5" customHeight="1"/>
    <row r="46" s="146" customFormat="1" ht="13.5" customHeight="1"/>
    <row r="47" s="146" customFormat="1" ht="13.5" customHeight="1"/>
    <row r="48" s="146" customFormat="1" ht="13.5" customHeight="1"/>
    <row r="49" s="146" customFormat="1" ht="13.5" customHeight="1"/>
    <row r="50" s="146" customFormat="1" ht="13.5" customHeight="1"/>
    <row r="51" s="146" customFormat="1" ht="13.5" customHeight="1"/>
    <row r="52" s="146" customFormat="1" ht="13.5" customHeight="1"/>
    <row r="53" s="146" customFormat="1" ht="13.5" customHeight="1"/>
    <row r="54" s="146" customFormat="1" ht="13.5" customHeight="1"/>
    <row r="55" s="146" customFormat="1" ht="13.5" customHeight="1"/>
    <row r="56" s="146" customFormat="1" ht="13.5" customHeight="1"/>
    <row r="57" s="146" customFormat="1" ht="13.5" customHeight="1"/>
    <row r="58" s="146" customFormat="1" ht="13.5" customHeight="1"/>
    <row r="59" s="146" customFormat="1" ht="13.5" customHeight="1"/>
    <row r="60" s="146" customFormat="1" ht="13.5" customHeight="1"/>
    <row r="61" s="146" customFormat="1" ht="13.5" customHeight="1"/>
    <row r="62" s="146" customFormat="1" ht="13.5" customHeight="1"/>
    <row r="63" s="146" customFormat="1" ht="13.5" customHeight="1"/>
    <row r="64" s="146" customFormat="1" ht="13.5" customHeight="1"/>
    <row r="65" s="146" customFormat="1" ht="13.5" customHeight="1"/>
    <row r="66" s="146" customFormat="1" ht="13.5" customHeight="1"/>
    <row r="67" s="146" customFormat="1" ht="13.5" customHeight="1"/>
    <row r="68" s="146" customFormat="1" ht="13.5" customHeight="1"/>
    <row r="69" s="146" customFormat="1" ht="13.5" customHeight="1"/>
    <row r="70" s="146" customFormat="1" ht="13.5" customHeight="1"/>
    <row r="71" s="146" customFormat="1" ht="13.5" customHeight="1"/>
    <row r="72" s="146" customFormat="1" ht="13.5" customHeight="1"/>
    <row r="73" s="146" customFormat="1" ht="13.5" customHeight="1"/>
    <row r="74" s="146" customFormat="1" ht="13.5" customHeight="1"/>
    <row r="75" s="146" customFormat="1" ht="13.5" customHeight="1"/>
    <row r="76" s="146" customFormat="1" ht="13.5" customHeight="1"/>
    <row r="77" s="146" customFormat="1" ht="13.5" customHeight="1"/>
    <row r="78" s="146" customFormat="1" ht="13.5" customHeight="1"/>
    <row r="79" s="146" customFormat="1" ht="13.5" customHeight="1"/>
    <row r="80" s="146" customFormat="1" ht="13.5" customHeight="1"/>
    <row r="81" s="146" customFormat="1" ht="13.5" customHeight="1"/>
    <row r="82" s="146" customFormat="1" ht="13.5" customHeight="1"/>
    <row r="83" s="146" customFormat="1" ht="13.5" customHeight="1"/>
    <row r="84" s="146" customFormat="1" ht="13.5" customHeight="1"/>
    <row r="85" s="146" customFormat="1" ht="13.5" customHeight="1"/>
    <row r="86" s="146" customFormat="1" ht="13.5" customHeight="1"/>
    <row r="87" s="146" customFormat="1" ht="13.5" customHeight="1"/>
    <row r="88" s="146" customFormat="1" ht="13.5" customHeight="1"/>
    <row r="89" s="146" customFormat="1" ht="13.5" customHeight="1"/>
    <row r="90" s="146" customFormat="1" ht="13.5" customHeight="1"/>
    <row r="91" s="146" customFormat="1" ht="13.5" customHeight="1"/>
    <row r="92" s="146" customFormat="1" ht="13.5" customHeight="1"/>
    <row r="93" s="146" customFormat="1" ht="13.5" customHeight="1"/>
    <row r="94" s="146" customFormat="1" ht="13.5" customHeight="1"/>
    <row r="95" s="146" customFormat="1" ht="13.5" customHeight="1"/>
    <row r="96" s="146" customFormat="1" ht="13.5" customHeight="1"/>
    <row r="97" s="146" customFormat="1" ht="13.5" customHeight="1"/>
    <row r="98" s="146" customFormat="1" ht="13.5" customHeight="1"/>
    <row r="99" s="146" customFormat="1" ht="13.5" customHeight="1"/>
    <row r="100" s="146" customFormat="1" ht="13.5" customHeight="1"/>
    <row r="101" s="146" customFormat="1" ht="13.5" customHeight="1"/>
    <row r="102" s="146" customFormat="1" ht="13.5" customHeight="1"/>
    <row r="103" s="146" customFormat="1" ht="13.5" customHeight="1"/>
    <row r="104" s="146" customFormat="1" ht="13.5" customHeight="1"/>
    <row r="105" s="146" customFormat="1" ht="13.5" customHeight="1"/>
    <row r="106" s="146" customFormat="1" ht="13.5" customHeight="1"/>
    <row r="107" s="146" customFormat="1" ht="13.5" customHeight="1"/>
    <row r="108" s="146" customFormat="1" ht="13.5" customHeight="1"/>
    <row r="109" s="146" customFormat="1" ht="13.5" customHeight="1"/>
    <row r="110" s="146" customFormat="1" ht="13.5" customHeight="1"/>
    <row r="111" s="146" customFormat="1" ht="13.5" customHeight="1"/>
    <row r="112" s="146" customFormat="1" ht="13.5" customHeight="1"/>
    <row r="113" s="146" customFormat="1" ht="13.5" customHeight="1"/>
    <row r="114" s="146" customFormat="1" ht="13.5" customHeight="1"/>
    <row r="115" s="146" customFormat="1" ht="13.5" customHeight="1"/>
    <row r="116" s="146" customFormat="1" ht="13.5" customHeight="1"/>
    <row r="117" s="146" customFormat="1" ht="13.5" customHeight="1"/>
    <row r="118" s="146" customFormat="1" ht="13.5" customHeight="1"/>
    <row r="119" s="146" customFormat="1" ht="13.5" customHeight="1"/>
    <row r="120" s="146" customFormat="1" ht="13.5" customHeight="1"/>
    <row r="121" s="146" customFormat="1" ht="13.5" customHeight="1"/>
    <row r="122" s="146" customFormat="1" ht="13.5" customHeight="1"/>
    <row r="123" s="146" customFormat="1" ht="13.5" customHeight="1"/>
    <row r="124" s="146" customFormat="1" ht="13.5" customHeight="1"/>
    <row r="125" s="146" customFormat="1" ht="13.5" customHeight="1"/>
    <row r="126" s="146" customFormat="1" ht="13.5" customHeight="1"/>
    <row r="127" s="146" customFormat="1" ht="13.5" customHeight="1"/>
    <row r="128" s="146" customFormat="1" ht="13.5" customHeight="1"/>
    <row r="129" s="146" customFormat="1" ht="13.5" customHeight="1"/>
    <row r="130" s="146" customFormat="1" ht="13.5" customHeight="1"/>
    <row r="131" s="146" customFormat="1" ht="13.5" customHeight="1"/>
    <row r="132" s="146" customFormat="1" ht="13.5" customHeight="1"/>
    <row r="133" s="146" customFormat="1" ht="13.5" customHeight="1"/>
    <row r="134" s="146" customFormat="1" ht="13.5" customHeight="1"/>
    <row r="135" s="146" customFormat="1" ht="13.5" customHeight="1"/>
    <row r="136" s="146" customFormat="1" ht="13.5" customHeight="1"/>
    <row r="137" s="146" customFormat="1" ht="13.5" customHeight="1"/>
    <row r="138" s="146" customFormat="1" ht="13.5" customHeight="1"/>
    <row r="139" s="146" customFormat="1" ht="13.5" customHeight="1"/>
    <row r="140" s="146" customFormat="1" ht="13.5" customHeight="1"/>
  </sheetData>
  <sheetProtection/>
  <mergeCells count="4"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G16" sqref="G16"/>
    </sheetView>
  </sheetViews>
  <sheetFormatPr defaultColWidth="8.796875" defaultRowHeight="14.25"/>
  <cols>
    <col min="1" max="1" width="6.5" style="1" customWidth="1"/>
    <col min="2" max="8" width="6.5" style="1" bestFit="1" customWidth="1"/>
    <col min="9" max="11" width="6.5" style="1" customWidth="1"/>
    <col min="12" max="12" width="6.5" style="1" bestFit="1" customWidth="1"/>
    <col min="13" max="13" width="7.5" style="1" bestFit="1" customWidth="1"/>
    <col min="14" max="16384" width="9" style="1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2" s="41" customFormat="1" ht="15" customHeight="1">
      <c r="A4" s="190" t="s">
        <v>176</v>
      </c>
      <c r="B4" s="191"/>
    </row>
    <row r="5" spans="1:13" s="67" customFormat="1" ht="12.75" customHeight="1" thickBot="1">
      <c r="A5" s="192"/>
      <c r="B5" s="193"/>
      <c r="C5" s="64"/>
      <c r="D5" s="64"/>
      <c r="E5" s="64"/>
      <c r="F5" s="64"/>
      <c r="G5" s="64"/>
      <c r="H5" s="64"/>
      <c r="I5" s="64"/>
      <c r="J5" s="64"/>
      <c r="K5" s="64"/>
      <c r="L5" s="30"/>
      <c r="M5" s="30" t="s">
        <v>177</v>
      </c>
    </row>
    <row r="6" spans="1:13" s="67" customFormat="1" ht="4.5" customHeight="1" thickTop="1">
      <c r="A6" s="721" t="s">
        <v>178</v>
      </c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7"/>
      <c r="M6" s="198"/>
    </row>
    <row r="7" spans="1:13" s="47" customFormat="1" ht="18" customHeight="1">
      <c r="A7" s="722"/>
      <c r="B7" s="719" t="s">
        <v>179</v>
      </c>
      <c r="C7" s="719" t="s">
        <v>180</v>
      </c>
      <c r="D7" s="719" t="s">
        <v>181</v>
      </c>
      <c r="E7" s="719" t="s">
        <v>182</v>
      </c>
      <c r="F7" s="719" t="s">
        <v>183</v>
      </c>
      <c r="G7" s="719" t="s">
        <v>184</v>
      </c>
      <c r="H7" s="719" t="s">
        <v>185</v>
      </c>
      <c r="I7" s="719" t="s">
        <v>186</v>
      </c>
      <c r="J7" s="719" t="s">
        <v>187</v>
      </c>
      <c r="K7" s="719" t="s">
        <v>188</v>
      </c>
      <c r="L7" s="719" t="s">
        <v>189</v>
      </c>
      <c r="M7" s="717" t="s">
        <v>190</v>
      </c>
    </row>
    <row r="8" spans="1:13" s="47" customFormat="1" ht="57" customHeight="1">
      <c r="A8" s="199" t="s">
        <v>191</v>
      </c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18"/>
    </row>
    <row r="9" spans="1:13" s="47" customFormat="1" ht="4.5" customHeight="1">
      <c r="A9" s="200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2"/>
      <c r="M9" s="202"/>
    </row>
    <row r="10" spans="1:13" s="69" customFormat="1" ht="18" customHeight="1">
      <c r="A10" s="78">
        <v>27</v>
      </c>
      <c r="B10" s="203">
        <v>2965</v>
      </c>
      <c r="C10" s="203">
        <v>2513</v>
      </c>
      <c r="D10" s="203">
        <v>2411</v>
      </c>
      <c r="E10" s="203">
        <v>1677</v>
      </c>
      <c r="F10" s="203">
        <v>1103</v>
      </c>
      <c r="G10" s="203">
        <v>1430</v>
      </c>
      <c r="H10" s="203">
        <v>1350</v>
      </c>
      <c r="I10" s="204">
        <v>819</v>
      </c>
      <c r="J10" s="204">
        <v>788</v>
      </c>
      <c r="K10" s="204">
        <v>696</v>
      </c>
      <c r="L10" s="205">
        <v>7310</v>
      </c>
      <c r="M10" s="205">
        <f>SUM(B10:L10)</f>
        <v>23062</v>
      </c>
    </row>
    <row r="11" spans="1:14" s="69" customFormat="1" ht="18" customHeight="1">
      <c r="A11" s="75">
        <v>28</v>
      </c>
      <c r="B11" s="206">
        <v>2916</v>
      </c>
      <c r="C11" s="206">
        <v>2512</v>
      </c>
      <c r="D11" s="206">
        <v>2409</v>
      </c>
      <c r="E11" s="206">
        <v>1677</v>
      </c>
      <c r="F11" s="206">
        <v>1103</v>
      </c>
      <c r="G11" s="206">
        <v>1423</v>
      </c>
      <c r="H11" s="206">
        <v>1350</v>
      </c>
      <c r="I11" s="207">
        <v>808</v>
      </c>
      <c r="J11" s="207">
        <v>788</v>
      </c>
      <c r="K11" s="207">
        <v>696</v>
      </c>
      <c r="L11" s="208">
        <f>M11-SUM(B11:K11)</f>
        <v>7304</v>
      </c>
      <c r="M11" s="208">
        <v>22986</v>
      </c>
      <c r="N11" s="209"/>
    </row>
    <row r="12" spans="1:14" s="69" customFormat="1" ht="18" customHeight="1">
      <c r="A12" s="72">
        <v>29</v>
      </c>
      <c r="B12" s="210">
        <v>2916</v>
      </c>
      <c r="C12" s="210">
        <v>2499</v>
      </c>
      <c r="D12" s="210">
        <v>2398</v>
      </c>
      <c r="E12" s="210">
        <v>1677</v>
      </c>
      <c r="F12" s="210">
        <v>1103</v>
      </c>
      <c r="G12" s="210">
        <v>1416</v>
      </c>
      <c r="H12" s="210">
        <v>1350</v>
      </c>
      <c r="I12" s="211">
        <v>801</v>
      </c>
      <c r="J12" s="211">
        <v>788</v>
      </c>
      <c r="K12" s="211">
        <v>696</v>
      </c>
      <c r="L12" s="212">
        <f>M12-SUM(B12:K12)</f>
        <v>7312</v>
      </c>
      <c r="M12" s="212">
        <v>22956</v>
      </c>
      <c r="N12" s="209"/>
    </row>
    <row r="13" spans="1:13" s="146" customFormat="1" ht="12" customHeight="1">
      <c r="A13" s="46" t="s">
        <v>192</v>
      </c>
      <c r="B13" s="15"/>
      <c r="E13" s="27"/>
      <c r="L13" s="5"/>
      <c r="M13" s="5" t="s">
        <v>193</v>
      </c>
    </row>
    <row r="14" spans="1:13" ht="13.5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</row>
    <row r="15" spans="1:13" ht="13.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</row>
    <row r="16" spans="1:13" ht="13.5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</row>
    <row r="17" spans="1:13" ht="13.5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</row>
    <row r="18" spans="1:13" ht="13.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13" ht="13.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13" ht="13.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</row>
    <row r="21" spans="1:13" ht="13.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</row>
    <row r="22" spans="1:13" ht="13.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</row>
    <row r="23" spans="1:13" ht="13.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</row>
    <row r="24" spans="1:13" ht="13.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5" spans="1:13" ht="13.5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</row>
    <row r="26" spans="1:13" ht="13.5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</row>
    <row r="27" spans="1:13" ht="13.5">
      <c r="A27" s="213"/>
      <c r="B27" s="213"/>
      <c r="C27" s="213"/>
      <c r="D27" s="213"/>
      <c r="E27" s="213"/>
      <c r="F27" s="213"/>
      <c r="G27" s="213"/>
      <c r="H27" s="213"/>
      <c r="I27" s="213"/>
      <c r="K27" s="213"/>
      <c r="L27" s="213"/>
      <c r="M27" s="213"/>
    </row>
    <row r="28" ht="13.5">
      <c r="J28" s="213"/>
    </row>
  </sheetData>
  <sheetProtection/>
  <mergeCells count="13">
    <mergeCell ref="A6:A7"/>
    <mergeCell ref="B7:B8"/>
    <mergeCell ref="C7:C8"/>
    <mergeCell ref="D7:D8"/>
    <mergeCell ref="E7:E8"/>
    <mergeCell ref="F7:F8"/>
    <mergeCell ref="M7:M8"/>
    <mergeCell ref="G7:G8"/>
    <mergeCell ref="H7:H8"/>
    <mergeCell ref="I7:I8"/>
    <mergeCell ref="J7:J8"/>
    <mergeCell ref="K7:K8"/>
    <mergeCell ref="L7:L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1"/>
  <sheetViews>
    <sheetView zoomScalePageLayoutView="0" workbookViewId="0" topLeftCell="A1">
      <selection activeCell="D16" sqref="D16"/>
    </sheetView>
  </sheetViews>
  <sheetFormatPr defaultColWidth="8.796875" defaultRowHeight="14.25"/>
  <cols>
    <col min="1" max="1" width="5.19921875" style="253" customWidth="1"/>
    <col min="2" max="2" width="5.09765625" style="253" customWidth="1"/>
    <col min="3" max="3" width="11.5" style="253" customWidth="1"/>
    <col min="4" max="4" width="3.09765625" style="253" customWidth="1"/>
    <col min="5" max="5" width="10.5" style="253" bestFit="1" customWidth="1"/>
    <col min="6" max="6" width="4.8984375" style="253" customWidth="1"/>
    <col min="7" max="7" width="11.5" style="253" customWidth="1"/>
    <col min="8" max="8" width="4.8984375" style="253" customWidth="1"/>
    <col min="9" max="9" width="9.09765625" style="253" customWidth="1"/>
    <col min="10" max="10" width="3.59765625" style="253" customWidth="1"/>
    <col min="11" max="11" width="10" style="253" customWidth="1"/>
    <col min="12" max="12" width="7.5" style="253" customWidth="1"/>
    <col min="13" max="16384" width="9" style="253" customWidth="1"/>
  </cols>
  <sheetData>
    <row r="1" spans="1:10" s="41" customFormat="1" ht="13.5">
      <c r="A1" s="45"/>
      <c r="B1" s="1"/>
      <c r="C1" s="1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9" s="219" customFormat="1" ht="15" customHeight="1">
      <c r="A4" s="217" t="s">
        <v>197</v>
      </c>
      <c r="B4" s="218"/>
      <c r="C4" s="218"/>
      <c r="D4" s="218"/>
      <c r="E4" s="218"/>
      <c r="F4" s="218"/>
      <c r="G4" s="218"/>
      <c r="H4" s="218"/>
      <c r="I4" s="218"/>
    </row>
    <row r="5" spans="1:12" s="223" customFormat="1" ht="12.75" customHeight="1" thickBot="1">
      <c r="A5" s="220"/>
      <c r="B5" s="221"/>
      <c r="C5" s="221"/>
      <c r="D5" s="221"/>
      <c r="E5" s="221"/>
      <c r="F5" s="221"/>
      <c r="G5" s="221"/>
      <c r="H5" s="221"/>
      <c r="I5" s="221"/>
      <c r="J5" s="222"/>
      <c r="L5" s="222" t="s">
        <v>198</v>
      </c>
    </row>
    <row r="6" spans="1:13" s="230" customFormat="1" ht="15" customHeight="1" thickTop="1">
      <c r="A6" s="224" t="s">
        <v>199</v>
      </c>
      <c r="B6" s="225" t="s">
        <v>200</v>
      </c>
      <c r="C6" s="226"/>
      <c r="D6" s="226"/>
      <c r="E6" s="226"/>
      <c r="F6" s="226"/>
      <c r="G6" s="227"/>
      <c r="H6" s="723" t="s">
        <v>201</v>
      </c>
      <c r="I6" s="724"/>
      <c r="J6" s="727" t="s">
        <v>202</v>
      </c>
      <c r="K6" s="728"/>
      <c r="L6" s="727" t="s">
        <v>203</v>
      </c>
      <c r="M6" s="229"/>
    </row>
    <row r="7" spans="2:12" s="230" customFormat="1" ht="15" customHeight="1">
      <c r="B7" s="231" t="s">
        <v>204</v>
      </c>
      <c r="C7" s="232"/>
      <c r="D7" s="231" t="s">
        <v>205</v>
      </c>
      <c r="E7" s="232"/>
      <c r="F7" s="231" t="s">
        <v>206</v>
      </c>
      <c r="G7" s="232"/>
      <c r="H7" s="725"/>
      <c r="I7" s="726"/>
      <c r="J7" s="725"/>
      <c r="K7" s="726"/>
      <c r="L7" s="729"/>
    </row>
    <row r="8" spans="1:12" s="230" customFormat="1" ht="15" customHeight="1">
      <c r="A8" s="234" t="s">
        <v>207</v>
      </c>
      <c r="B8" s="233" t="s">
        <v>208</v>
      </c>
      <c r="C8" s="235" t="s">
        <v>209</v>
      </c>
      <c r="D8" s="233" t="s">
        <v>208</v>
      </c>
      <c r="E8" s="235" t="s">
        <v>209</v>
      </c>
      <c r="F8" s="233" t="s">
        <v>208</v>
      </c>
      <c r="G8" s="235" t="s">
        <v>209</v>
      </c>
      <c r="H8" s="233" t="s">
        <v>208</v>
      </c>
      <c r="I8" s="236" t="s">
        <v>210</v>
      </c>
      <c r="J8" s="233" t="s">
        <v>208</v>
      </c>
      <c r="K8" s="236" t="s">
        <v>210</v>
      </c>
      <c r="L8" s="730"/>
    </row>
    <row r="9" spans="1:12" s="240" customFormat="1" ht="18" customHeight="1">
      <c r="A9" s="237">
        <v>27</v>
      </c>
      <c r="B9" s="238">
        <v>338</v>
      </c>
      <c r="C9" s="238">
        <v>3109903</v>
      </c>
      <c r="D9" s="238">
        <v>3</v>
      </c>
      <c r="E9" s="238">
        <v>909136</v>
      </c>
      <c r="F9" s="238">
        <v>335</v>
      </c>
      <c r="G9" s="238">
        <v>2200767</v>
      </c>
      <c r="H9" s="238">
        <v>158</v>
      </c>
      <c r="I9" s="238">
        <v>94473</v>
      </c>
      <c r="J9" s="238" t="s">
        <v>135</v>
      </c>
      <c r="K9" s="238" t="s">
        <v>135</v>
      </c>
      <c r="L9" s="239">
        <v>3090</v>
      </c>
    </row>
    <row r="10" spans="1:12" s="240" customFormat="1" ht="18" customHeight="1">
      <c r="A10" s="228">
        <v>28</v>
      </c>
      <c r="B10" s="241">
        <v>338</v>
      </c>
      <c r="C10" s="241">
        <v>3114000</v>
      </c>
      <c r="D10" s="241">
        <v>3</v>
      </c>
      <c r="E10" s="241">
        <v>911199</v>
      </c>
      <c r="F10" s="241">
        <v>335</v>
      </c>
      <c r="G10" s="241">
        <v>2202801</v>
      </c>
      <c r="H10" s="241">
        <v>156</v>
      </c>
      <c r="I10" s="241">
        <v>93329</v>
      </c>
      <c r="J10" s="241">
        <v>83</v>
      </c>
      <c r="K10" s="241">
        <v>8700</v>
      </c>
      <c r="L10" s="242">
        <v>3090</v>
      </c>
    </row>
    <row r="11" spans="1:12" s="240" customFormat="1" ht="18" customHeight="1">
      <c r="A11" s="243">
        <v>29</v>
      </c>
      <c r="B11" s="244">
        <v>345</v>
      </c>
      <c r="C11" s="244">
        <v>3128301</v>
      </c>
      <c r="D11" s="244">
        <v>3</v>
      </c>
      <c r="E11" s="244">
        <v>911199</v>
      </c>
      <c r="F11" s="244">
        <v>342</v>
      </c>
      <c r="G11" s="244">
        <v>2217102</v>
      </c>
      <c r="H11" s="244">
        <v>153</v>
      </c>
      <c r="I11" s="244">
        <v>92223</v>
      </c>
      <c r="J11" s="245">
        <v>83</v>
      </c>
      <c r="K11" s="245">
        <v>8700</v>
      </c>
      <c r="L11" s="245">
        <v>3090</v>
      </c>
    </row>
    <row r="12" spans="1:12" s="247" customFormat="1" ht="12" customHeight="1">
      <c r="A12" s="246" t="s">
        <v>211</v>
      </c>
      <c r="G12" s="246"/>
      <c r="J12" s="248"/>
      <c r="L12" s="248" t="s">
        <v>212</v>
      </c>
    </row>
    <row r="13" spans="1:10" s="250" customFormat="1" ht="13.5" customHeight="1">
      <c r="A13" s="249"/>
      <c r="G13" s="246"/>
      <c r="J13" s="251"/>
    </row>
    <row r="14" s="250" customFormat="1" ht="13.5" customHeight="1">
      <c r="A14" s="249"/>
    </row>
    <row r="15" spans="1:7" s="250" customFormat="1" ht="13.5" customHeight="1">
      <c r="A15" s="249"/>
      <c r="G15"/>
    </row>
    <row r="16" s="250" customFormat="1" ht="13.5" customHeight="1">
      <c r="A16" s="249"/>
    </row>
    <row r="17" s="250" customFormat="1" ht="13.5" customHeight="1">
      <c r="A17" s="249"/>
    </row>
    <row r="18" s="250" customFormat="1" ht="13.5" customHeight="1">
      <c r="A18" s="249"/>
    </row>
    <row r="19" s="250" customFormat="1" ht="13.5" customHeight="1">
      <c r="A19" s="249"/>
    </row>
    <row r="20" s="250" customFormat="1" ht="13.5" customHeight="1">
      <c r="A20" s="249"/>
    </row>
    <row r="21" s="250" customFormat="1" ht="13.5" customHeight="1">
      <c r="A21" s="249"/>
    </row>
    <row r="22" s="250" customFormat="1" ht="13.5" customHeight="1">
      <c r="A22" s="249"/>
    </row>
    <row r="23" s="250" customFormat="1" ht="13.5" customHeight="1">
      <c r="A23" s="249"/>
    </row>
    <row r="24" s="250" customFormat="1" ht="13.5" customHeight="1">
      <c r="A24" s="249"/>
    </row>
    <row r="25" s="250" customFormat="1" ht="13.5" customHeight="1">
      <c r="A25" s="249"/>
    </row>
    <row r="26" s="250" customFormat="1" ht="13.5" customHeight="1">
      <c r="A26" s="249"/>
    </row>
    <row r="27" s="250" customFormat="1" ht="13.5" customHeight="1">
      <c r="A27" s="249"/>
    </row>
    <row r="28" s="250" customFormat="1" ht="13.5" customHeight="1">
      <c r="A28" s="249"/>
    </row>
    <row r="29" s="250" customFormat="1" ht="13.5" customHeight="1">
      <c r="A29" s="249"/>
    </row>
    <row r="30" s="250" customFormat="1" ht="13.5" customHeight="1">
      <c r="A30" s="249"/>
    </row>
    <row r="31" s="250" customFormat="1" ht="13.5" customHeight="1">
      <c r="A31" s="249"/>
    </row>
    <row r="32" s="250" customFormat="1" ht="13.5" customHeight="1">
      <c r="A32" s="249"/>
    </row>
    <row r="33" s="250" customFormat="1" ht="13.5" customHeight="1">
      <c r="A33" s="249"/>
    </row>
    <row r="34" s="250" customFormat="1" ht="13.5" customHeight="1">
      <c r="A34" s="249"/>
    </row>
    <row r="35" s="250" customFormat="1" ht="13.5" customHeight="1">
      <c r="A35" s="249"/>
    </row>
    <row r="36" ht="16.5" customHeight="1">
      <c r="A36" s="252"/>
    </row>
    <row r="37" ht="16.5" customHeight="1">
      <c r="A37" s="252"/>
    </row>
    <row r="38" ht="16.5" customHeight="1">
      <c r="A38" s="252"/>
    </row>
    <row r="39" ht="16.5" customHeight="1">
      <c r="A39" s="252"/>
    </row>
    <row r="40" ht="16.5" customHeight="1">
      <c r="A40" s="252"/>
    </row>
    <row r="41" ht="16.5" customHeight="1">
      <c r="A41" s="252"/>
    </row>
    <row r="42" ht="16.5" customHeight="1">
      <c r="A42" s="252"/>
    </row>
    <row r="43" ht="16.5" customHeight="1">
      <c r="A43" s="252"/>
    </row>
    <row r="44" ht="16.5" customHeight="1">
      <c r="A44" s="252"/>
    </row>
    <row r="45" ht="16.5" customHeight="1">
      <c r="A45" s="252"/>
    </row>
    <row r="46" ht="16.5" customHeight="1">
      <c r="A46" s="252"/>
    </row>
    <row r="47" ht="16.5" customHeight="1">
      <c r="A47" s="252"/>
    </row>
    <row r="48" ht="16.5" customHeight="1">
      <c r="A48" s="252"/>
    </row>
    <row r="49" ht="16.5" customHeight="1">
      <c r="A49" s="252"/>
    </row>
    <row r="50" ht="16.5" customHeight="1">
      <c r="A50" s="252"/>
    </row>
    <row r="51" ht="16.5" customHeight="1">
      <c r="A51" s="252"/>
    </row>
    <row r="52" ht="16.5" customHeight="1">
      <c r="A52" s="252"/>
    </row>
    <row r="53" ht="16.5" customHeight="1">
      <c r="A53" s="252"/>
    </row>
    <row r="54" ht="16.5" customHeight="1">
      <c r="A54" s="252"/>
    </row>
    <row r="55" ht="16.5" customHeight="1">
      <c r="A55" s="252"/>
    </row>
    <row r="56" ht="16.5" customHeight="1">
      <c r="A56" s="252"/>
    </row>
    <row r="57" ht="16.5" customHeight="1">
      <c r="A57" s="252"/>
    </row>
    <row r="58" ht="16.5" customHeight="1">
      <c r="A58" s="252"/>
    </row>
    <row r="59" ht="16.5" customHeight="1">
      <c r="A59" s="252"/>
    </row>
    <row r="60" ht="16.5" customHeight="1">
      <c r="A60" s="252"/>
    </row>
    <row r="61" ht="16.5" customHeight="1">
      <c r="A61" s="252"/>
    </row>
    <row r="62" ht="16.5" customHeight="1">
      <c r="A62" s="252"/>
    </row>
    <row r="63" ht="16.5" customHeight="1">
      <c r="A63" s="252"/>
    </row>
    <row r="64" ht="16.5" customHeight="1">
      <c r="A64" s="252"/>
    </row>
    <row r="65" ht="16.5" customHeight="1">
      <c r="A65" s="252"/>
    </row>
    <row r="66" ht="16.5" customHeight="1">
      <c r="A66" s="252"/>
    </row>
    <row r="67" ht="16.5" customHeight="1">
      <c r="A67" s="252"/>
    </row>
    <row r="68" ht="16.5" customHeight="1">
      <c r="A68" s="252"/>
    </row>
    <row r="69" ht="16.5" customHeight="1">
      <c r="A69" s="252"/>
    </row>
    <row r="70" ht="16.5" customHeight="1">
      <c r="A70" s="252"/>
    </row>
    <row r="71" ht="16.5" customHeight="1">
      <c r="A71" s="252"/>
    </row>
    <row r="72" ht="16.5" customHeight="1">
      <c r="A72" s="252"/>
    </row>
    <row r="73" ht="16.5" customHeight="1">
      <c r="A73" s="252"/>
    </row>
    <row r="74" ht="16.5" customHeight="1">
      <c r="A74" s="252"/>
    </row>
    <row r="75" ht="16.5" customHeight="1">
      <c r="A75" s="252"/>
    </row>
    <row r="76" ht="16.5" customHeight="1">
      <c r="A76" s="252"/>
    </row>
    <row r="77" ht="16.5" customHeight="1">
      <c r="A77" s="252"/>
    </row>
    <row r="78" ht="16.5" customHeight="1">
      <c r="A78" s="252"/>
    </row>
    <row r="79" ht="16.5" customHeight="1">
      <c r="A79" s="252"/>
    </row>
    <row r="80" ht="16.5" customHeight="1">
      <c r="A80" s="252"/>
    </row>
    <row r="81" ht="16.5" customHeight="1">
      <c r="A81" s="252"/>
    </row>
    <row r="82" ht="16.5" customHeight="1">
      <c r="A82" s="252"/>
    </row>
    <row r="83" ht="16.5" customHeight="1">
      <c r="A83" s="252"/>
    </row>
    <row r="84" ht="16.5" customHeight="1">
      <c r="A84" s="252"/>
    </row>
    <row r="85" ht="16.5" customHeight="1">
      <c r="A85" s="252"/>
    </row>
    <row r="86" ht="16.5" customHeight="1">
      <c r="A86" s="252"/>
    </row>
    <row r="87" ht="16.5" customHeight="1">
      <c r="A87" s="252"/>
    </row>
    <row r="88" ht="16.5" customHeight="1">
      <c r="A88" s="252"/>
    </row>
    <row r="89" ht="16.5" customHeight="1">
      <c r="A89" s="252"/>
    </row>
    <row r="90" ht="16.5" customHeight="1">
      <c r="A90" s="252"/>
    </row>
    <row r="91" ht="16.5" customHeight="1">
      <c r="A91" s="252"/>
    </row>
    <row r="92" ht="16.5" customHeight="1">
      <c r="A92" s="252"/>
    </row>
    <row r="93" ht="16.5" customHeight="1">
      <c r="A93" s="252"/>
    </row>
    <row r="94" ht="16.5" customHeight="1">
      <c r="A94" s="252"/>
    </row>
    <row r="95" ht="16.5" customHeight="1">
      <c r="A95" s="252"/>
    </row>
    <row r="96" ht="16.5" customHeight="1">
      <c r="A96" s="252"/>
    </row>
    <row r="97" ht="16.5" customHeight="1">
      <c r="A97" s="252"/>
    </row>
    <row r="98" ht="16.5" customHeight="1">
      <c r="A98" s="252"/>
    </row>
    <row r="99" ht="16.5" customHeight="1">
      <c r="A99" s="252"/>
    </row>
    <row r="100" ht="16.5" customHeight="1">
      <c r="A100" s="252"/>
    </row>
    <row r="101" ht="16.5" customHeight="1">
      <c r="A101" s="252"/>
    </row>
    <row r="102" ht="16.5" customHeight="1">
      <c r="A102" s="252"/>
    </row>
    <row r="103" ht="16.5" customHeight="1">
      <c r="A103" s="252"/>
    </row>
    <row r="104" ht="16.5" customHeight="1">
      <c r="A104" s="252"/>
    </row>
    <row r="105" ht="16.5" customHeight="1">
      <c r="A105" s="252"/>
    </row>
    <row r="106" ht="16.5" customHeight="1">
      <c r="A106" s="252"/>
    </row>
    <row r="107" ht="16.5" customHeight="1">
      <c r="A107" s="252"/>
    </row>
    <row r="108" ht="16.5" customHeight="1">
      <c r="A108" s="252"/>
    </row>
    <row r="109" ht="16.5" customHeight="1">
      <c r="A109" s="252"/>
    </row>
    <row r="110" ht="16.5" customHeight="1">
      <c r="A110" s="252"/>
    </row>
    <row r="111" ht="16.5" customHeight="1">
      <c r="A111" s="252"/>
    </row>
    <row r="112" ht="16.5" customHeight="1">
      <c r="A112" s="252"/>
    </row>
    <row r="113" ht="16.5" customHeight="1">
      <c r="A113" s="252"/>
    </row>
    <row r="114" ht="16.5" customHeight="1">
      <c r="A114" s="252"/>
    </row>
    <row r="115" ht="16.5" customHeight="1">
      <c r="A115" s="252"/>
    </row>
    <row r="116" ht="16.5" customHeight="1">
      <c r="A116" s="252"/>
    </row>
    <row r="117" ht="16.5" customHeight="1">
      <c r="A117" s="252"/>
    </row>
    <row r="118" ht="16.5" customHeight="1">
      <c r="A118" s="252"/>
    </row>
    <row r="119" ht="16.5" customHeight="1">
      <c r="A119" s="252"/>
    </row>
    <row r="120" ht="16.5" customHeight="1">
      <c r="A120" s="252"/>
    </row>
    <row r="121" ht="16.5" customHeight="1">
      <c r="A121" s="252"/>
    </row>
    <row r="122" ht="16.5" customHeight="1">
      <c r="A122" s="252"/>
    </row>
    <row r="123" ht="16.5" customHeight="1">
      <c r="A123" s="252"/>
    </row>
    <row r="124" ht="16.5" customHeight="1">
      <c r="A124" s="252"/>
    </row>
    <row r="125" ht="16.5" customHeight="1">
      <c r="A125" s="252"/>
    </row>
    <row r="126" ht="16.5" customHeight="1">
      <c r="A126" s="252"/>
    </row>
    <row r="127" ht="16.5" customHeight="1">
      <c r="A127" s="252"/>
    </row>
    <row r="128" ht="16.5" customHeight="1">
      <c r="A128" s="252"/>
    </row>
    <row r="129" ht="16.5" customHeight="1">
      <c r="A129" s="252"/>
    </row>
    <row r="130" ht="16.5" customHeight="1">
      <c r="A130" s="252"/>
    </row>
    <row r="131" ht="16.5" customHeight="1">
      <c r="A131" s="252"/>
    </row>
    <row r="132" ht="16.5" customHeight="1">
      <c r="A132" s="252"/>
    </row>
    <row r="133" ht="16.5" customHeight="1">
      <c r="A133" s="252"/>
    </row>
    <row r="134" ht="16.5" customHeight="1">
      <c r="A134" s="252"/>
    </row>
    <row r="135" ht="16.5" customHeight="1">
      <c r="A135" s="252"/>
    </row>
    <row r="136" ht="16.5" customHeight="1">
      <c r="A136" s="252"/>
    </row>
    <row r="137" ht="16.5" customHeight="1">
      <c r="A137" s="252"/>
    </row>
    <row r="138" ht="16.5" customHeight="1">
      <c r="A138" s="252"/>
    </row>
    <row r="139" ht="16.5" customHeight="1">
      <c r="A139" s="252"/>
    </row>
    <row r="140" ht="16.5" customHeight="1">
      <c r="A140" s="252"/>
    </row>
    <row r="141" ht="16.5" customHeight="1">
      <c r="A141" s="252"/>
    </row>
    <row r="142" ht="16.5" customHeight="1">
      <c r="A142" s="252"/>
    </row>
    <row r="143" ht="16.5" customHeight="1">
      <c r="A143" s="252"/>
    </row>
    <row r="144" ht="16.5" customHeight="1">
      <c r="A144" s="252"/>
    </row>
    <row r="145" ht="16.5" customHeight="1">
      <c r="A145" s="252"/>
    </row>
    <row r="146" ht="16.5" customHeight="1">
      <c r="A146" s="252"/>
    </row>
    <row r="147" ht="16.5" customHeight="1">
      <c r="A147" s="252"/>
    </row>
    <row r="148" ht="16.5" customHeight="1">
      <c r="A148" s="252"/>
    </row>
    <row r="149" ht="16.5" customHeight="1">
      <c r="A149" s="252"/>
    </row>
    <row r="150" ht="16.5" customHeight="1">
      <c r="A150" s="252"/>
    </row>
    <row r="151" ht="16.5" customHeight="1">
      <c r="A151" s="252"/>
    </row>
    <row r="152" ht="16.5" customHeight="1">
      <c r="A152" s="252"/>
    </row>
    <row r="153" ht="16.5" customHeight="1">
      <c r="A153" s="252"/>
    </row>
    <row r="154" ht="16.5" customHeight="1">
      <c r="A154" s="252"/>
    </row>
    <row r="155" ht="16.5" customHeight="1">
      <c r="A155" s="252"/>
    </row>
    <row r="156" ht="16.5" customHeight="1">
      <c r="A156" s="252"/>
    </row>
    <row r="157" ht="16.5" customHeight="1">
      <c r="A157" s="252"/>
    </row>
    <row r="158" ht="16.5" customHeight="1">
      <c r="A158" s="252"/>
    </row>
    <row r="159" ht="16.5" customHeight="1">
      <c r="A159" s="252"/>
    </row>
    <row r="160" ht="16.5" customHeight="1">
      <c r="A160" s="252"/>
    </row>
    <row r="161" ht="16.5" customHeight="1">
      <c r="A161" s="252"/>
    </row>
    <row r="162" ht="16.5" customHeight="1">
      <c r="A162" s="252"/>
    </row>
    <row r="163" ht="16.5" customHeight="1">
      <c r="A163" s="252"/>
    </row>
    <row r="164" ht="16.5" customHeight="1">
      <c r="A164" s="252"/>
    </row>
    <row r="165" ht="16.5" customHeight="1">
      <c r="A165" s="252"/>
    </row>
    <row r="166" ht="16.5" customHeight="1">
      <c r="A166" s="252"/>
    </row>
    <row r="167" ht="16.5" customHeight="1">
      <c r="A167" s="252"/>
    </row>
    <row r="168" ht="16.5" customHeight="1">
      <c r="A168" s="252"/>
    </row>
    <row r="169" ht="16.5" customHeight="1">
      <c r="A169" s="252"/>
    </row>
    <row r="170" ht="16.5" customHeight="1">
      <c r="A170" s="252"/>
    </row>
    <row r="171" ht="16.5" customHeight="1">
      <c r="A171" s="252"/>
    </row>
    <row r="172" ht="16.5" customHeight="1">
      <c r="A172" s="252"/>
    </row>
    <row r="173" ht="16.5" customHeight="1">
      <c r="A173" s="252"/>
    </row>
    <row r="174" ht="16.5" customHeight="1">
      <c r="A174" s="252"/>
    </row>
    <row r="175" ht="16.5" customHeight="1">
      <c r="A175" s="252"/>
    </row>
    <row r="176" ht="16.5" customHeight="1">
      <c r="A176" s="252"/>
    </row>
    <row r="177" ht="16.5" customHeight="1">
      <c r="A177" s="252"/>
    </row>
    <row r="178" ht="16.5" customHeight="1">
      <c r="A178" s="252"/>
    </row>
    <row r="179" ht="16.5" customHeight="1">
      <c r="A179" s="252"/>
    </row>
    <row r="180" ht="16.5" customHeight="1">
      <c r="A180" s="252"/>
    </row>
    <row r="181" ht="16.5" customHeight="1">
      <c r="A181" s="252"/>
    </row>
    <row r="182" ht="16.5" customHeight="1">
      <c r="A182" s="252"/>
    </row>
    <row r="183" ht="16.5" customHeight="1">
      <c r="A183" s="252"/>
    </row>
    <row r="184" ht="16.5" customHeight="1">
      <c r="A184" s="252"/>
    </row>
    <row r="185" ht="16.5" customHeight="1">
      <c r="A185" s="252"/>
    </row>
    <row r="186" ht="16.5" customHeight="1">
      <c r="A186" s="252"/>
    </row>
    <row r="187" ht="16.5" customHeight="1">
      <c r="A187" s="252"/>
    </row>
    <row r="188" ht="16.5" customHeight="1">
      <c r="A188" s="252"/>
    </row>
    <row r="189" ht="16.5" customHeight="1">
      <c r="A189" s="252"/>
    </row>
    <row r="190" ht="16.5" customHeight="1">
      <c r="A190" s="252"/>
    </row>
    <row r="191" ht="16.5" customHeight="1">
      <c r="A191" s="252"/>
    </row>
    <row r="192" ht="16.5" customHeight="1">
      <c r="A192" s="252"/>
    </row>
    <row r="193" ht="16.5" customHeight="1">
      <c r="A193" s="252"/>
    </row>
    <row r="194" ht="16.5" customHeight="1">
      <c r="A194" s="252"/>
    </row>
    <row r="195" ht="16.5" customHeight="1">
      <c r="A195" s="252"/>
    </row>
    <row r="196" ht="16.5" customHeight="1">
      <c r="A196" s="252"/>
    </row>
    <row r="197" ht="16.5" customHeight="1">
      <c r="A197" s="252"/>
    </row>
    <row r="198" ht="16.5" customHeight="1">
      <c r="A198" s="252"/>
    </row>
    <row r="199" ht="16.5" customHeight="1">
      <c r="A199" s="252"/>
    </row>
    <row r="200" ht="16.5" customHeight="1">
      <c r="A200" s="252"/>
    </row>
    <row r="201" ht="16.5" customHeight="1">
      <c r="A201" s="252"/>
    </row>
    <row r="202" ht="16.5" customHeight="1">
      <c r="A202" s="252"/>
    </row>
    <row r="203" ht="16.5" customHeight="1">
      <c r="A203" s="252"/>
    </row>
    <row r="204" ht="16.5" customHeight="1">
      <c r="A204" s="252"/>
    </row>
    <row r="205" ht="16.5" customHeight="1">
      <c r="A205" s="252"/>
    </row>
    <row r="206" ht="16.5" customHeight="1">
      <c r="A206" s="252"/>
    </row>
    <row r="207" ht="16.5" customHeight="1">
      <c r="A207" s="252"/>
    </row>
    <row r="208" ht="16.5" customHeight="1">
      <c r="A208" s="252"/>
    </row>
    <row r="209" ht="16.5" customHeight="1">
      <c r="A209" s="252"/>
    </row>
    <row r="210" ht="16.5" customHeight="1">
      <c r="A210" s="252"/>
    </row>
    <row r="211" ht="16.5" customHeight="1">
      <c r="A211" s="252"/>
    </row>
    <row r="212" ht="16.5" customHeight="1">
      <c r="A212" s="252"/>
    </row>
    <row r="213" ht="16.5" customHeight="1">
      <c r="A213" s="252"/>
    </row>
    <row r="214" ht="16.5" customHeight="1">
      <c r="A214" s="252"/>
    </row>
    <row r="215" ht="16.5" customHeight="1">
      <c r="A215" s="252"/>
    </row>
    <row r="216" ht="16.5" customHeight="1">
      <c r="A216" s="252"/>
    </row>
    <row r="217" ht="16.5" customHeight="1">
      <c r="A217" s="252"/>
    </row>
    <row r="218" ht="16.5" customHeight="1">
      <c r="A218" s="252"/>
    </row>
    <row r="219" ht="16.5" customHeight="1">
      <c r="A219" s="252"/>
    </row>
    <row r="220" ht="16.5" customHeight="1">
      <c r="A220" s="252"/>
    </row>
    <row r="221" ht="16.5" customHeight="1">
      <c r="A221" s="252"/>
    </row>
    <row r="222" ht="16.5" customHeight="1">
      <c r="A222" s="252"/>
    </row>
    <row r="223" ht="16.5" customHeight="1">
      <c r="A223" s="252"/>
    </row>
    <row r="224" ht="16.5" customHeight="1">
      <c r="A224" s="252"/>
    </row>
    <row r="225" ht="16.5" customHeight="1">
      <c r="A225" s="252"/>
    </row>
    <row r="226" ht="16.5" customHeight="1">
      <c r="A226" s="252"/>
    </row>
    <row r="227" ht="16.5" customHeight="1">
      <c r="A227" s="252"/>
    </row>
    <row r="228" ht="16.5" customHeight="1">
      <c r="A228" s="252"/>
    </row>
    <row r="229" ht="16.5" customHeight="1">
      <c r="A229" s="252"/>
    </row>
    <row r="230" ht="16.5" customHeight="1">
      <c r="A230" s="252"/>
    </row>
    <row r="231" ht="16.5" customHeight="1">
      <c r="A231" s="252"/>
    </row>
    <row r="232" ht="16.5" customHeight="1">
      <c r="A232" s="252"/>
    </row>
    <row r="233" ht="16.5" customHeight="1">
      <c r="A233" s="252"/>
    </row>
    <row r="234" ht="16.5" customHeight="1">
      <c r="A234" s="252"/>
    </row>
    <row r="235" ht="16.5" customHeight="1">
      <c r="A235" s="252"/>
    </row>
    <row r="236" ht="16.5" customHeight="1">
      <c r="A236" s="252"/>
    </row>
    <row r="237" ht="16.5" customHeight="1">
      <c r="A237" s="252"/>
    </row>
    <row r="238" ht="16.5" customHeight="1">
      <c r="A238" s="252"/>
    </row>
    <row r="239" ht="16.5" customHeight="1">
      <c r="A239" s="252"/>
    </row>
    <row r="240" ht="16.5" customHeight="1">
      <c r="A240" s="252"/>
    </row>
    <row r="241" ht="16.5" customHeight="1">
      <c r="A241" s="252"/>
    </row>
  </sheetData>
  <sheetProtection/>
  <mergeCells count="3">
    <mergeCell ref="H6:I7"/>
    <mergeCell ref="J6:K7"/>
    <mergeCell ref="L6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5" sqref="A15"/>
    </sheetView>
  </sheetViews>
  <sheetFormatPr defaultColWidth="8.796875" defaultRowHeight="14.25"/>
  <cols>
    <col min="1" max="1" width="17.59765625" style="253" customWidth="1"/>
    <col min="2" max="5" width="17.3984375" style="253" customWidth="1"/>
    <col min="6" max="16384" width="9" style="253" customWidth="1"/>
  </cols>
  <sheetData>
    <row r="1" spans="1:10" s="41" customFormat="1" ht="13.5">
      <c r="A1" s="45"/>
      <c r="B1" s="1"/>
      <c r="C1" s="1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4" s="255" customFormat="1" ht="15" customHeight="1">
      <c r="A4" s="217" t="s">
        <v>213</v>
      </c>
      <c r="B4" s="254"/>
      <c r="C4" s="254"/>
      <c r="D4" s="254"/>
    </row>
    <row r="5" spans="1:5" ht="12.75" customHeight="1" thickBot="1">
      <c r="A5" s="220"/>
      <c r="B5" s="256"/>
      <c r="C5" s="256"/>
      <c r="D5" s="256"/>
      <c r="E5" s="257" t="s">
        <v>198</v>
      </c>
    </row>
    <row r="6" spans="1:5" s="230" customFormat="1" ht="15" customHeight="1" thickTop="1">
      <c r="A6" s="258" t="s">
        <v>214</v>
      </c>
      <c r="B6" s="731" t="s">
        <v>204</v>
      </c>
      <c r="C6" s="731" t="s">
        <v>215</v>
      </c>
      <c r="D6" s="731" t="s">
        <v>216</v>
      </c>
      <c r="E6" s="723" t="s">
        <v>217</v>
      </c>
    </row>
    <row r="7" spans="1:6" s="230" customFormat="1" ht="15" customHeight="1">
      <c r="A7" s="259" t="s">
        <v>218</v>
      </c>
      <c r="B7" s="732"/>
      <c r="C7" s="732"/>
      <c r="D7" s="732"/>
      <c r="E7" s="725"/>
      <c r="F7" s="260"/>
    </row>
    <row r="8" spans="1:5" s="263" customFormat="1" ht="18" customHeight="1">
      <c r="A8" s="237">
        <v>27</v>
      </c>
      <c r="B8" s="261">
        <v>346</v>
      </c>
      <c r="C8" s="261">
        <v>310</v>
      </c>
      <c r="D8" s="261">
        <v>20</v>
      </c>
      <c r="E8" s="262">
        <v>16</v>
      </c>
    </row>
    <row r="9" spans="1:5" s="263" customFormat="1" ht="18" customHeight="1">
      <c r="A9" s="228">
        <v>28</v>
      </c>
      <c r="B9" s="264">
        <v>343</v>
      </c>
      <c r="C9" s="264">
        <v>307</v>
      </c>
      <c r="D9" s="264">
        <v>20</v>
      </c>
      <c r="E9" s="265">
        <v>16</v>
      </c>
    </row>
    <row r="10" spans="1:5" s="263" customFormat="1" ht="18" customHeight="1">
      <c r="A10" s="243">
        <v>29</v>
      </c>
      <c r="B10" s="266">
        <v>340</v>
      </c>
      <c r="C10" s="266">
        <v>305</v>
      </c>
      <c r="D10" s="266">
        <v>19</v>
      </c>
      <c r="E10" s="267">
        <v>16</v>
      </c>
    </row>
    <row r="11" spans="1:10" s="247" customFormat="1" ht="12" customHeight="1">
      <c r="A11" s="246" t="s">
        <v>219</v>
      </c>
      <c r="G11" s="246"/>
      <c r="J11" s="248"/>
    </row>
    <row r="12" s="250" customFormat="1" ht="13.5" customHeight="1"/>
    <row r="13" s="250" customFormat="1" ht="13.5" customHeight="1"/>
    <row r="14" s="250" customFormat="1" ht="13.5" customHeight="1"/>
    <row r="15" s="250" customFormat="1" ht="13.5" customHeight="1"/>
    <row r="16" s="250" customFormat="1" ht="13.5" customHeight="1"/>
    <row r="17" s="250" customFormat="1" ht="13.5" customHeight="1"/>
    <row r="18" s="250" customFormat="1" ht="13.5" customHeight="1"/>
    <row r="19" s="250" customFormat="1" ht="13.5" customHeight="1"/>
    <row r="20" s="250" customFormat="1" ht="13.5" customHeight="1"/>
    <row r="21" s="250" customFormat="1" ht="13.5" customHeight="1"/>
    <row r="22" s="250" customFormat="1" ht="13.5" customHeight="1"/>
    <row r="23" s="250" customFormat="1" ht="13.5" customHeight="1"/>
    <row r="24" s="250" customFormat="1" ht="13.5" customHeight="1"/>
    <row r="25" s="250" customFormat="1" ht="13.5" customHeight="1"/>
    <row r="26" s="250" customFormat="1" ht="13.5" customHeight="1"/>
    <row r="27" s="250" customFormat="1" ht="13.5" customHeight="1"/>
    <row r="28" s="250" customFormat="1" ht="13.5" customHeight="1"/>
    <row r="29" s="250" customFormat="1" ht="13.5" customHeight="1"/>
    <row r="30" s="250" customFormat="1" ht="13.5" customHeight="1"/>
    <row r="31" s="250" customFormat="1" ht="13.5" customHeight="1"/>
    <row r="32" s="250" customFormat="1" ht="13.5" customHeight="1"/>
    <row r="33" s="250" customFormat="1" ht="13.5" customHeight="1"/>
    <row r="34" s="250" customFormat="1" ht="13.5" customHeight="1"/>
    <row r="35" s="250" customFormat="1" ht="13.5" customHeight="1"/>
    <row r="36" s="250" customFormat="1" ht="13.5" customHeight="1"/>
    <row r="37" s="250" customFormat="1" ht="13.5" customHeight="1"/>
    <row r="38" s="250" customFormat="1" ht="13.5" customHeight="1"/>
    <row r="39" s="250" customFormat="1" ht="13.5" customHeight="1"/>
    <row r="40" s="250" customFormat="1" ht="13.5" customHeight="1"/>
    <row r="41" s="250" customFormat="1" ht="13.5" customHeight="1"/>
    <row r="42" s="250" customFormat="1" ht="13.5" customHeight="1"/>
    <row r="43" s="250" customFormat="1" ht="13.5" customHeight="1"/>
    <row r="44" s="250" customFormat="1" ht="13.5" customHeight="1"/>
    <row r="45" s="250" customFormat="1" ht="13.5" customHeight="1"/>
    <row r="46" s="250" customFormat="1" ht="13.5" customHeight="1"/>
    <row r="47" s="250" customFormat="1" ht="13.5" customHeight="1"/>
    <row r="48" s="250" customFormat="1" ht="13.5" customHeight="1"/>
    <row r="49" s="250" customFormat="1" ht="13.5" customHeight="1"/>
  </sheetData>
  <sheetProtection/>
  <mergeCells count="4"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09765625" style="272" customWidth="1"/>
    <col min="2" max="2" width="3" style="272" customWidth="1"/>
    <col min="3" max="3" width="3.5" style="272" customWidth="1"/>
    <col min="4" max="4" width="19.69921875" style="272" customWidth="1"/>
    <col min="5" max="5" width="13" style="272" bestFit="1" customWidth="1"/>
    <col min="6" max="6" width="11.19921875" style="272" customWidth="1"/>
    <col min="7" max="7" width="12.59765625" style="272" customWidth="1"/>
    <col min="8" max="8" width="3.09765625" style="272" customWidth="1"/>
    <col min="9" max="9" width="8.59765625" style="272" customWidth="1"/>
    <col min="10" max="10" width="11.5" style="272" customWidth="1"/>
    <col min="11" max="11" width="9" style="273" customWidth="1"/>
    <col min="12" max="16384" width="9" style="272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11" s="269" customFormat="1" ht="15" customHeight="1">
      <c r="A4" s="268" t="s">
        <v>220</v>
      </c>
      <c r="E4" s="270"/>
      <c r="K4" s="271"/>
    </row>
    <row r="5" spans="1:10" ht="15" customHeight="1" thickBot="1">
      <c r="A5" s="268"/>
      <c r="E5" s="270"/>
      <c r="I5" s="733" t="s">
        <v>221</v>
      </c>
      <c r="J5" s="733"/>
    </row>
    <row r="6" spans="1:11" s="278" customFormat="1" ht="15" customHeight="1" thickTop="1">
      <c r="A6" s="274"/>
      <c r="B6" s="275"/>
      <c r="C6" s="734" t="s">
        <v>222</v>
      </c>
      <c r="D6" s="734" t="s">
        <v>223</v>
      </c>
      <c r="E6" s="734" t="s">
        <v>224</v>
      </c>
      <c r="F6" s="276" t="s">
        <v>225</v>
      </c>
      <c r="G6" s="736" t="s">
        <v>226</v>
      </c>
      <c r="H6" s="737"/>
      <c r="I6" s="737"/>
      <c r="J6" s="737"/>
      <c r="K6" s="277"/>
    </row>
    <row r="7" spans="1:18" s="278" customFormat="1" ht="15" customHeight="1">
      <c r="A7" s="279"/>
      <c r="B7" s="280"/>
      <c r="C7" s="735"/>
      <c r="D7" s="735"/>
      <c r="E7" s="735"/>
      <c r="F7" s="281" t="s">
        <v>227</v>
      </c>
      <c r="G7" s="282" t="s">
        <v>228</v>
      </c>
      <c r="H7" s="738" t="s">
        <v>229</v>
      </c>
      <c r="I7" s="739"/>
      <c r="J7" s="283" t="s">
        <v>230</v>
      </c>
      <c r="K7" s="284"/>
      <c r="L7" s="285"/>
      <c r="M7" s="285"/>
      <c r="N7" s="285"/>
      <c r="O7" s="285"/>
      <c r="P7" s="285"/>
      <c r="Q7" s="285"/>
      <c r="R7" s="285"/>
    </row>
    <row r="8" spans="1:18" s="278" customFormat="1" ht="14.25" customHeight="1">
      <c r="A8" s="740" t="s">
        <v>231</v>
      </c>
      <c r="B8" s="743" t="s">
        <v>232</v>
      </c>
      <c r="C8" s="286">
        <v>1</v>
      </c>
      <c r="D8" s="287" t="s">
        <v>233</v>
      </c>
      <c r="E8" s="288" t="s">
        <v>234</v>
      </c>
      <c r="F8" s="289">
        <v>13.65</v>
      </c>
      <c r="G8" s="290" t="s">
        <v>235</v>
      </c>
      <c r="H8" s="291" t="s">
        <v>236</v>
      </c>
      <c r="I8" s="292" t="s">
        <v>237</v>
      </c>
      <c r="J8" s="291" t="s">
        <v>238</v>
      </c>
      <c r="K8" s="284"/>
      <c r="L8" s="285"/>
      <c r="M8" s="285"/>
      <c r="N8" s="285"/>
      <c r="O8" s="285"/>
      <c r="P8" s="285"/>
      <c r="Q8" s="285"/>
      <c r="R8" s="285"/>
    </row>
    <row r="9" spans="1:18" s="278" customFormat="1" ht="14.25" customHeight="1">
      <c r="A9" s="741"/>
      <c r="B9" s="744"/>
      <c r="C9" s="286">
        <v>2</v>
      </c>
      <c r="D9" s="293" t="s">
        <v>239</v>
      </c>
      <c r="E9" s="294" t="s">
        <v>234</v>
      </c>
      <c r="F9" s="295">
        <v>19.47</v>
      </c>
      <c r="G9" s="296" t="s">
        <v>240</v>
      </c>
      <c r="H9" s="297"/>
      <c r="I9" s="298" t="s">
        <v>241</v>
      </c>
      <c r="J9" s="297" t="s">
        <v>242</v>
      </c>
      <c r="K9" s="284"/>
      <c r="L9" s="285"/>
      <c r="M9" s="285"/>
      <c r="N9" s="285"/>
      <c r="O9" s="285"/>
      <c r="P9" s="285"/>
      <c r="Q9" s="285"/>
      <c r="R9" s="285"/>
    </row>
    <row r="10" spans="1:18" s="278" customFormat="1" ht="14.25" customHeight="1">
      <c r="A10" s="741"/>
      <c r="B10" s="744"/>
      <c r="C10" s="286">
        <v>3</v>
      </c>
      <c r="D10" s="293" t="s">
        <v>243</v>
      </c>
      <c r="E10" s="294" t="s">
        <v>234</v>
      </c>
      <c r="F10" s="295">
        <v>46.22</v>
      </c>
      <c r="G10" s="296" t="s">
        <v>244</v>
      </c>
      <c r="H10" s="297"/>
      <c r="I10" s="298" t="s">
        <v>245</v>
      </c>
      <c r="J10" s="297" t="s">
        <v>246</v>
      </c>
      <c r="K10" s="284"/>
      <c r="L10" s="285"/>
      <c r="M10" s="285"/>
      <c r="N10" s="285"/>
      <c r="O10" s="285"/>
      <c r="P10" s="285"/>
      <c r="Q10" s="285"/>
      <c r="R10" s="285"/>
    </row>
    <row r="11" spans="1:18" s="278" customFormat="1" ht="14.25" customHeight="1">
      <c r="A11" s="741"/>
      <c r="B11" s="744"/>
      <c r="C11" s="286">
        <v>4</v>
      </c>
      <c r="D11" s="293" t="s">
        <v>247</v>
      </c>
      <c r="E11" s="294" t="s">
        <v>234</v>
      </c>
      <c r="F11" s="295">
        <v>57.06</v>
      </c>
      <c r="G11" s="296" t="s">
        <v>248</v>
      </c>
      <c r="H11" s="297"/>
      <c r="I11" s="298" t="s">
        <v>249</v>
      </c>
      <c r="J11" s="297" t="s">
        <v>250</v>
      </c>
      <c r="K11" s="284"/>
      <c r="L11" s="285"/>
      <c r="M11" s="285"/>
      <c r="N11" s="285"/>
      <c r="O11" s="285"/>
      <c r="P11" s="285"/>
      <c r="Q11" s="285"/>
      <c r="R11" s="285"/>
    </row>
    <row r="12" spans="1:18" s="278" customFormat="1" ht="14.25" customHeight="1">
      <c r="A12" s="741"/>
      <c r="B12" s="744"/>
      <c r="C12" s="286">
        <v>5</v>
      </c>
      <c r="D12" s="293" t="s">
        <v>251</v>
      </c>
      <c r="E12" s="294" t="s">
        <v>234</v>
      </c>
      <c r="F12" s="295">
        <v>2.7</v>
      </c>
      <c r="G12" s="296" t="s">
        <v>252</v>
      </c>
      <c r="H12" s="297"/>
      <c r="I12" s="298" t="s">
        <v>253</v>
      </c>
      <c r="J12" s="297" t="s">
        <v>254</v>
      </c>
      <c r="K12" s="284"/>
      <c r="L12" s="285"/>
      <c r="M12" s="285"/>
      <c r="N12" s="285"/>
      <c r="O12" s="285"/>
      <c r="P12" s="285"/>
      <c r="Q12" s="285"/>
      <c r="R12" s="285"/>
    </row>
    <row r="13" spans="1:18" s="278" customFormat="1" ht="14.25" customHeight="1">
      <c r="A13" s="741"/>
      <c r="B13" s="744"/>
      <c r="C13" s="286">
        <v>6</v>
      </c>
      <c r="D13" s="293" t="s">
        <v>255</v>
      </c>
      <c r="E13" s="294" t="s">
        <v>234</v>
      </c>
      <c r="F13" s="295">
        <v>2.61</v>
      </c>
      <c r="G13" s="296" t="s">
        <v>256</v>
      </c>
      <c r="H13" s="297"/>
      <c r="I13" s="298" t="s">
        <v>250</v>
      </c>
      <c r="J13" s="297" t="s">
        <v>250</v>
      </c>
      <c r="K13" s="284"/>
      <c r="L13" s="285"/>
      <c r="M13" s="285"/>
      <c r="N13" s="285"/>
      <c r="O13" s="285"/>
      <c r="P13" s="285"/>
      <c r="Q13" s="285"/>
      <c r="R13" s="285"/>
    </row>
    <row r="14" spans="1:18" s="278" customFormat="1" ht="14.25" customHeight="1">
      <c r="A14" s="741"/>
      <c r="B14" s="744"/>
      <c r="C14" s="286">
        <v>7</v>
      </c>
      <c r="D14" s="293" t="s">
        <v>257</v>
      </c>
      <c r="E14" s="294" t="s">
        <v>234</v>
      </c>
      <c r="F14" s="295">
        <v>65.82</v>
      </c>
      <c r="G14" s="296" t="s">
        <v>258</v>
      </c>
      <c r="H14" s="297"/>
      <c r="I14" s="298" t="s">
        <v>259</v>
      </c>
      <c r="J14" s="297" t="s">
        <v>250</v>
      </c>
      <c r="K14" s="284"/>
      <c r="L14" s="285"/>
      <c r="M14" s="285"/>
      <c r="N14" s="285"/>
      <c r="O14" s="285"/>
      <c r="P14" s="285"/>
      <c r="Q14" s="285"/>
      <c r="R14" s="285"/>
    </row>
    <row r="15" spans="1:18" s="278" customFormat="1" ht="14.25" customHeight="1">
      <c r="A15" s="741"/>
      <c r="B15" s="744"/>
      <c r="C15" s="286">
        <v>8</v>
      </c>
      <c r="D15" s="293" t="s">
        <v>260</v>
      </c>
      <c r="E15" s="294" t="s">
        <v>234</v>
      </c>
      <c r="F15" s="295">
        <v>54.77</v>
      </c>
      <c r="G15" s="296" t="s">
        <v>261</v>
      </c>
      <c r="H15" s="297"/>
      <c r="I15" s="298" t="s">
        <v>249</v>
      </c>
      <c r="J15" s="297" t="s">
        <v>250</v>
      </c>
      <c r="K15" s="284"/>
      <c r="L15" s="285"/>
      <c r="M15" s="285"/>
      <c r="N15" s="285"/>
      <c r="O15" s="285"/>
      <c r="P15" s="285"/>
      <c r="Q15" s="285"/>
      <c r="R15" s="285"/>
    </row>
    <row r="16" spans="1:18" s="278" customFormat="1" ht="14.25" customHeight="1">
      <c r="A16" s="741"/>
      <c r="B16" s="744"/>
      <c r="C16" s="286">
        <v>9</v>
      </c>
      <c r="D16" s="293" t="s">
        <v>262</v>
      </c>
      <c r="E16" s="294" t="s">
        <v>234</v>
      </c>
      <c r="F16" s="295">
        <v>36.54</v>
      </c>
      <c r="G16" s="296" t="s">
        <v>263</v>
      </c>
      <c r="H16" s="297"/>
      <c r="I16" s="298" t="s">
        <v>259</v>
      </c>
      <c r="J16" s="297" t="s">
        <v>250</v>
      </c>
      <c r="K16" s="284"/>
      <c r="L16" s="285"/>
      <c r="M16" s="285"/>
      <c r="N16" s="285"/>
      <c r="O16" s="285"/>
      <c r="P16" s="285"/>
      <c r="Q16" s="285"/>
      <c r="R16" s="285"/>
    </row>
    <row r="17" spans="1:18" s="278" customFormat="1" ht="14.25" customHeight="1">
      <c r="A17" s="742"/>
      <c r="B17" s="744"/>
      <c r="C17" s="282"/>
      <c r="D17" s="281" t="s">
        <v>264</v>
      </c>
      <c r="E17" s="281"/>
      <c r="F17" s="299">
        <f>SUM(F8:F16)</f>
        <v>298.84000000000003</v>
      </c>
      <c r="G17" s="300"/>
      <c r="H17" s="301"/>
      <c r="I17" s="302"/>
      <c r="J17" s="301"/>
      <c r="K17" s="284"/>
      <c r="L17" s="285"/>
      <c r="M17" s="285"/>
      <c r="N17" s="285"/>
      <c r="O17" s="285"/>
      <c r="P17" s="285"/>
      <c r="Q17" s="285"/>
      <c r="R17" s="285"/>
    </row>
    <row r="18" spans="1:18" s="278" customFormat="1" ht="14.25" customHeight="1">
      <c r="A18" s="746" t="s">
        <v>265</v>
      </c>
      <c r="B18" s="744"/>
      <c r="C18" s="294">
        <v>10</v>
      </c>
      <c r="D18" s="303" t="s">
        <v>266</v>
      </c>
      <c r="E18" s="294" t="s">
        <v>234</v>
      </c>
      <c r="F18" s="304">
        <v>28.43</v>
      </c>
      <c r="G18" s="305" t="s">
        <v>267</v>
      </c>
      <c r="H18" s="305" t="s">
        <v>236</v>
      </c>
      <c r="I18" s="306" t="s">
        <v>268</v>
      </c>
      <c r="J18" s="305" t="s">
        <v>269</v>
      </c>
      <c r="K18" s="284"/>
      <c r="L18" s="285"/>
      <c r="M18" s="285"/>
      <c r="N18" s="285"/>
      <c r="O18" s="285"/>
      <c r="P18" s="285"/>
      <c r="Q18" s="285"/>
      <c r="R18" s="285"/>
    </row>
    <row r="19" spans="1:18" s="278" customFormat="1" ht="14.25" customHeight="1">
      <c r="A19" s="747"/>
      <c r="B19" s="744"/>
      <c r="C19" s="294">
        <v>11</v>
      </c>
      <c r="D19" s="303" t="s">
        <v>270</v>
      </c>
      <c r="E19" s="294" t="s">
        <v>234</v>
      </c>
      <c r="F19" s="304">
        <v>37.44</v>
      </c>
      <c r="G19" s="305" t="s">
        <v>271</v>
      </c>
      <c r="H19" s="305"/>
      <c r="I19" s="306" t="s">
        <v>272</v>
      </c>
      <c r="J19" s="305" t="s">
        <v>273</v>
      </c>
      <c r="K19" s="284"/>
      <c r="L19" s="285"/>
      <c r="M19" s="285"/>
      <c r="N19" s="285"/>
      <c r="O19" s="285"/>
      <c r="P19" s="285"/>
      <c r="Q19" s="285"/>
      <c r="R19" s="285"/>
    </row>
    <row r="20" spans="1:18" s="278" customFormat="1" ht="14.25" customHeight="1">
      <c r="A20" s="747"/>
      <c r="B20" s="744"/>
      <c r="C20" s="294">
        <v>12</v>
      </c>
      <c r="D20" s="303" t="s">
        <v>274</v>
      </c>
      <c r="E20" s="294" t="s">
        <v>234</v>
      </c>
      <c r="F20" s="304">
        <v>61.11</v>
      </c>
      <c r="G20" s="305" t="s">
        <v>275</v>
      </c>
      <c r="H20" s="305"/>
      <c r="I20" s="306" t="s">
        <v>276</v>
      </c>
      <c r="J20" s="305" t="s">
        <v>277</v>
      </c>
      <c r="K20" s="284"/>
      <c r="L20" s="285"/>
      <c r="M20" s="285"/>
      <c r="N20" s="285"/>
      <c r="O20" s="285"/>
      <c r="P20" s="285"/>
      <c r="Q20" s="285"/>
      <c r="R20" s="285"/>
    </row>
    <row r="21" spans="1:18" s="278" customFormat="1" ht="14.25" customHeight="1">
      <c r="A21" s="747"/>
      <c r="B21" s="744"/>
      <c r="C21" s="294">
        <v>13</v>
      </c>
      <c r="D21" s="303" t="s">
        <v>278</v>
      </c>
      <c r="E21" s="294" t="s">
        <v>234</v>
      </c>
      <c r="F21" s="304">
        <v>69.53</v>
      </c>
      <c r="G21" s="305" t="s">
        <v>279</v>
      </c>
      <c r="H21" s="305"/>
      <c r="I21" s="306" t="s">
        <v>280</v>
      </c>
      <c r="J21" s="305" t="s">
        <v>281</v>
      </c>
      <c r="K21" s="284"/>
      <c r="L21" s="285"/>
      <c r="M21" s="285"/>
      <c r="N21" s="285"/>
      <c r="O21" s="285"/>
      <c r="P21" s="285"/>
      <c r="Q21" s="285"/>
      <c r="R21" s="285"/>
    </row>
    <row r="22" spans="1:18" s="278" customFormat="1" ht="14.25" customHeight="1">
      <c r="A22" s="747"/>
      <c r="B22" s="744"/>
      <c r="C22" s="294">
        <v>14</v>
      </c>
      <c r="D22" s="293" t="s">
        <v>282</v>
      </c>
      <c r="E22" s="294" t="s">
        <v>283</v>
      </c>
      <c r="F22" s="307">
        <v>99.98</v>
      </c>
      <c r="G22" s="308" t="s">
        <v>284</v>
      </c>
      <c r="H22" s="309"/>
      <c r="I22" s="298" t="s">
        <v>285</v>
      </c>
      <c r="J22" s="309" t="s">
        <v>286</v>
      </c>
      <c r="K22" s="284"/>
      <c r="L22" s="285"/>
      <c r="M22" s="285"/>
      <c r="N22" s="285"/>
      <c r="O22" s="285"/>
      <c r="P22" s="285"/>
      <c r="Q22" s="285"/>
      <c r="R22" s="285"/>
    </row>
    <row r="23" spans="1:18" s="278" customFormat="1" ht="14.25" customHeight="1">
      <c r="A23" s="747"/>
      <c r="B23" s="744"/>
      <c r="C23" s="294">
        <v>15</v>
      </c>
      <c r="D23" s="303" t="s">
        <v>287</v>
      </c>
      <c r="E23" s="294" t="s">
        <v>234</v>
      </c>
      <c r="F23" s="304">
        <v>30.99</v>
      </c>
      <c r="G23" s="305" t="s">
        <v>288</v>
      </c>
      <c r="H23" s="305"/>
      <c r="I23" s="306" t="s">
        <v>289</v>
      </c>
      <c r="J23" s="305" t="s">
        <v>290</v>
      </c>
      <c r="K23" s="284"/>
      <c r="L23" s="285"/>
      <c r="M23" s="285"/>
      <c r="N23" s="285"/>
      <c r="O23" s="285"/>
      <c r="P23" s="285"/>
      <c r="Q23" s="285"/>
      <c r="R23" s="285"/>
    </row>
    <row r="24" spans="1:18" s="278" customFormat="1" ht="14.25" customHeight="1">
      <c r="A24" s="747"/>
      <c r="B24" s="744"/>
      <c r="C24" s="294">
        <v>16</v>
      </c>
      <c r="D24" s="303" t="s">
        <v>291</v>
      </c>
      <c r="E24" s="294" t="s">
        <v>234</v>
      </c>
      <c r="F24" s="304">
        <v>66.2</v>
      </c>
      <c r="G24" s="305" t="s">
        <v>288</v>
      </c>
      <c r="H24" s="305" t="s">
        <v>292</v>
      </c>
      <c r="I24" s="306" t="s">
        <v>293</v>
      </c>
      <c r="J24" s="305" t="s">
        <v>269</v>
      </c>
      <c r="K24" s="284"/>
      <c r="L24" s="285"/>
      <c r="M24" s="285"/>
      <c r="N24" s="285"/>
      <c r="O24" s="285"/>
      <c r="P24" s="285"/>
      <c r="Q24" s="285"/>
      <c r="R24" s="285"/>
    </row>
    <row r="25" spans="1:18" s="278" customFormat="1" ht="14.25" customHeight="1">
      <c r="A25" s="747"/>
      <c r="B25" s="744"/>
      <c r="C25" s="294">
        <v>17</v>
      </c>
      <c r="D25" s="303" t="s">
        <v>294</v>
      </c>
      <c r="E25" s="294" t="s">
        <v>234</v>
      </c>
      <c r="F25" s="304">
        <v>148.63</v>
      </c>
      <c r="G25" s="305" t="s">
        <v>295</v>
      </c>
      <c r="H25" s="305" t="s">
        <v>236</v>
      </c>
      <c r="I25" s="306" t="s">
        <v>296</v>
      </c>
      <c r="J25" s="305" t="s">
        <v>297</v>
      </c>
      <c r="K25" s="310"/>
      <c r="L25" s="310"/>
      <c r="M25" s="311"/>
      <c r="N25" s="312"/>
      <c r="O25" s="313"/>
      <c r="P25" s="313"/>
      <c r="Q25" s="313"/>
      <c r="R25" s="284"/>
    </row>
    <row r="26" spans="1:18" s="278" customFormat="1" ht="14.25" customHeight="1">
      <c r="A26" s="747"/>
      <c r="B26" s="744"/>
      <c r="C26" s="294">
        <v>18</v>
      </c>
      <c r="D26" s="303" t="s">
        <v>298</v>
      </c>
      <c r="E26" s="294" t="s">
        <v>234</v>
      </c>
      <c r="F26" s="304">
        <v>14.72</v>
      </c>
      <c r="G26" s="314" t="s">
        <v>299</v>
      </c>
      <c r="H26" s="314"/>
      <c r="I26" s="306" t="s">
        <v>300</v>
      </c>
      <c r="J26" s="305" t="s">
        <v>301</v>
      </c>
      <c r="K26" s="284"/>
      <c r="L26" s="285"/>
      <c r="M26" s="285"/>
      <c r="N26" s="285"/>
      <c r="O26" s="285"/>
      <c r="P26" s="285"/>
      <c r="Q26" s="285"/>
      <c r="R26" s="285"/>
    </row>
    <row r="27" spans="1:18" s="278" customFormat="1" ht="14.25" customHeight="1">
      <c r="A27" s="747"/>
      <c r="B27" s="744"/>
      <c r="C27" s="294">
        <v>19</v>
      </c>
      <c r="D27" s="303" t="s">
        <v>302</v>
      </c>
      <c r="E27" s="294" t="s">
        <v>234</v>
      </c>
      <c r="F27" s="304">
        <v>47.32</v>
      </c>
      <c r="G27" s="305" t="s">
        <v>303</v>
      </c>
      <c r="H27" s="305"/>
      <c r="I27" s="306" t="s">
        <v>304</v>
      </c>
      <c r="J27" s="305" t="s">
        <v>305</v>
      </c>
      <c r="K27" s="284"/>
      <c r="L27" s="285"/>
      <c r="M27" s="285"/>
      <c r="N27" s="285"/>
      <c r="O27" s="285"/>
      <c r="P27" s="285"/>
      <c r="Q27" s="285"/>
      <c r="R27" s="285"/>
    </row>
    <row r="28" spans="1:18" s="278" customFormat="1" ht="14.25" customHeight="1">
      <c r="A28" s="747"/>
      <c r="B28" s="744"/>
      <c r="C28" s="294">
        <v>20</v>
      </c>
      <c r="D28" s="303" t="s">
        <v>306</v>
      </c>
      <c r="E28" s="294" t="s">
        <v>234</v>
      </c>
      <c r="F28" s="304">
        <v>57.96</v>
      </c>
      <c r="G28" s="305" t="s">
        <v>303</v>
      </c>
      <c r="H28" s="305"/>
      <c r="I28" s="306" t="s">
        <v>307</v>
      </c>
      <c r="J28" s="305" t="s">
        <v>308</v>
      </c>
      <c r="K28" s="284"/>
      <c r="L28" s="285"/>
      <c r="M28" s="285"/>
      <c r="N28" s="285"/>
      <c r="O28" s="285"/>
      <c r="P28" s="285"/>
      <c r="Q28" s="285"/>
      <c r="R28" s="285"/>
    </row>
    <row r="29" spans="1:18" s="278" customFormat="1" ht="14.25" customHeight="1">
      <c r="A29" s="747"/>
      <c r="B29" s="744"/>
      <c r="C29" s="294">
        <v>21</v>
      </c>
      <c r="D29" s="303" t="s">
        <v>309</v>
      </c>
      <c r="E29" s="294" t="s">
        <v>234</v>
      </c>
      <c r="F29" s="304">
        <v>34.35</v>
      </c>
      <c r="G29" s="305" t="s">
        <v>310</v>
      </c>
      <c r="H29" s="305"/>
      <c r="I29" s="306" t="s">
        <v>311</v>
      </c>
      <c r="J29" s="305" t="s">
        <v>312</v>
      </c>
      <c r="K29" s="284"/>
      <c r="L29" s="285"/>
      <c r="M29" s="285"/>
      <c r="N29" s="285"/>
      <c r="O29" s="285"/>
      <c r="P29" s="285"/>
      <c r="Q29" s="285"/>
      <c r="R29" s="285"/>
    </row>
    <row r="30" spans="1:18" s="278" customFormat="1" ht="14.25" customHeight="1">
      <c r="A30" s="747"/>
      <c r="B30" s="744"/>
      <c r="C30" s="294">
        <v>22</v>
      </c>
      <c r="D30" s="303" t="s">
        <v>313</v>
      </c>
      <c r="E30" s="294" t="s">
        <v>234</v>
      </c>
      <c r="F30" s="304">
        <v>61.12</v>
      </c>
      <c r="G30" s="305" t="s">
        <v>314</v>
      </c>
      <c r="H30" s="305"/>
      <c r="I30" s="306" t="s">
        <v>315</v>
      </c>
      <c r="J30" s="305" t="s">
        <v>316</v>
      </c>
      <c r="K30" s="284"/>
      <c r="L30" s="285"/>
      <c r="M30" s="285"/>
      <c r="N30" s="285"/>
      <c r="O30" s="285"/>
      <c r="P30" s="285"/>
      <c r="Q30" s="285"/>
      <c r="R30" s="285"/>
    </row>
    <row r="31" spans="1:18" s="278" customFormat="1" ht="14.25" customHeight="1">
      <c r="A31" s="747"/>
      <c r="B31" s="744"/>
      <c r="C31" s="294">
        <v>23</v>
      </c>
      <c r="D31" s="303" t="s">
        <v>317</v>
      </c>
      <c r="E31" s="294" t="s">
        <v>234</v>
      </c>
      <c r="F31" s="304">
        <v>6.28</v>
      </c>
      <c r="G31" s="305" t="s">
        <v>318</v>
      </c>
      <c r="H31" s="305"/>
      <c r="I31" s="306" t="s">
        <v>319</v>
      </c>
      <c r="J31" s="305" t="s">
        <v>320</v>
      </c>
      <c r="K31" s="284"/>
      <c r="L31" s="285"/>
      <c r="M31" s="285"/>
      <c r="N31" s="285"/>
      <c r="O31" s="285"/>
      <c r="P31" s="285"/>
      <c r="Q31" s="285"/>
      <c r="R31" s="285"/>
    </row>
    <row r="32" spans="1:18" s="278" customFormat="1" ht="14.25" customHeight="1">
      <c r="A32" s="747"/>
      <c r="B32" s="744"/>
      <c r="C32" s="294">
        <v>24</v>
      </c>
      <c r="D32" s="303" t="s">
        <v>321</v>
      </c>
      <c r="E32" s="315" t="s">
        <v>322</v>
      </c>
      <c r="F32" s="304">
        <v>20.41</v>
      </c>
      <c r="G32" s="305" t="s">
        <v>323</v>
      </c>
      <c r="H32" s="305"/>
      <c r="I32" s="306" t="s">
        <v>324</v>
      </c>
      <c r="J32" s="309" t="s">
        <v>286</v>
      </c>
      <c r="K32" s="310"/>
      <c r="L32" s="311"/>
      <c r="M32" s="316"/>
      <c r="N32" s="317"/>
      <c r="O32" s="317"/>
      <c r="P32" s="317"/>
      <c r="Q32" s="285"/>
      <c r="R32" s="285"/>
    </row>
    <row r="33" spans="1:16" s="278" customFormat="1" ht="14.25" customHeight="1">
      <c r="A33" s="747"/>
      <c r="B33" s="744"/>
      <c r="C33" s="294">
        <v>25</v>
      </c>
      <c r="D33" s="303" t="s">
        <v>325</v>
      </c>
      <c r="E33" s="294" t="s">
        <v>234</v>
      </c>
      <c r="F33" s="304">
        <v>18.98</v>
      </c>
      <c r="G33" s="305" t="s">
        <v>326</v>
      </c>
      <c r="H33" s="305"/>
      <c r="I33" s="306" t="s">
        <v>327</v>
      </c>
      <c r="J33" s="305" t="s">
        <v>328</v>
      </c>
      <c r="K33" s="284"/>
      <c r="L33" s="285"/>
      <c r="M33" s="285"/>
      <c r="N33" s="285"/>
      <c r="O33" s="285"/>
      <c r="P33" s="285"/>
    </row>
    <row r="34" spans="1:16" s="278" customFormat="1" ht="14.25" customHeight="1">
      <c r="A34" s="747"/>
      <c r="B34" s="744"/>
      <c r="C34" s="294">
        <v>26</v>
      </c>
      <c r="D34" s="303" t="s">
        <v>97</v>
      </c>
      <c r="E34" s="294" t="s">
        <v>234</v>
      </c>
      <c r="F34" s="304">
        <v>48.62</v>
      </c>
      <c r="G34" s="305" t="s">
        <v>329</v>
      </c>
      <c r="H34" s="305"/>
      <c r="I34" s="306" t="s">
        <v>330</v>
      </c>
      <c r="J34" s="305" t="s">
        <v>331</v>
      </c>
      <c r="K34" s="310"/>
      <c r="L34" s="311"/>
      <c r="M34" s="318"/>
      <c r="N34" s="313"/>
      <c r="O34" s="313"/>
      <c r="P34" s="313"/>
    </row>
    <row r="35" spans="1:16" s="278" customFormat="1" ht="14.25" customHeight="1">
      <c r="A35" s="747"/>
      <c r="B35" s="744"/>
      <c r="C35" s="294">
        <v>27</v>
      </c>
      <c r="D35" s="303" t="s">
        <v>332</v>
      </c>
      <c r="E35" s="294" t="s">
        <v>234</v>
      </c>
      <c r="F35" s="304">
        <v>52.76</v>
      </c>
      <c r="G35" s="305" t="s">
        <v>333</v>
      </c>
      <c r="H35" s="305"/>
      <c r="I35" s="306" t="s">
        <v>334</v>
      </c>
      <c r="J35" s="305" t="s">
        <v>335</v>
      </c>
      <c r="K35" s="284"/>
      <c r="L35" s="285"/>
      <c r="M35" s="285"/>
      <c r="N35" s="285"/>
      <c r="O35" s="285"/>
      <c r="P35" s="285"/>
    </row>
    <row r="36" spans="1:16" s="278" customFormat="1" ht="14.25" customHeight="1">
      <c r="A36" s="747"/>
      <c r="B36" s="744"/>
      <c r="C36" s="294">
        <v>28</v>
      </c>
      <c r="D36" s="303" t="s">
        <v>336</v>
      </c>
      <c r="E36" s="294" t="s">
        <v>234</v>
      </c>
      <c r="F36" s="304">
        <v>35.2</v>
      </c>
      <c r="G36" s="305" t="s">
        <v>333</v>
      </c>
      <c r="H36" s="305" t="s">
        <v>292</v>
      </c>
      <c r="I36" s="306" t="s">
        <v>337</v>
      </c>
      <c r="J36" s="305" t="s">
        <v>338</v>
      </c>
      <c r="K36" s="284"/>
      <c r="L36" s="285"/>
      <c r="M36" s="285"/>
      <c r="N36" s="285"/>
      <c r="O36" s="285"/>
      <c r="P36" s="285"/>
    </row>
    <row r="37" spans="1:16" s="278" customFormat="1" ht="14.25" customHeight="1">
      <c r="A37" s="747"/>
      <c r="B37" s="744"/>
      <c r="C37" s="294">
        <v>29</v>
      </c>
      <c r="D37" s="303" t="s">
        <v>339</v>
      </c>
      <c r="E37" s="294" t="s">
        <v>234</v>
      </c>
      <c r="F37" s="304">
        <v>24.52</v>
      </c>
      <c r="G37" s="305" t="s">
        <v>340</v>
      </c>
      <c r="H37" s="305"/>
      <c r="I37" s="306" t="s">
        <v>341</v>
      </c>
      <c r="J37" s="305" t="s">
        <v>342</v>
      </c>
      <c r="K37" s="284"/>
      <c r="L37" s="285"/>
      <c r="M37" s="285"/>
      <c r="N37" s="285"/>
      <c r="O37" s="285"/>
      <c r="P37" s="285"/>
    </row>
    <row r="38" spans="1:16" s="278" customFormat="1" ht="14.25" customHeight="1">
      <c r="A38" s="747"/>
      <c r="B38" s="744"/>
      <c r="C38" s="294">
        <v>30</v>
      </c>
      <c r="D38" s="303" t="s">
        <v>343</v>
      </c>
      <c r="E38" s="315" t="s">
        <v>322</v>
      </c>
      <c r="F38" s="319">
        <v>60.89</v>
      </c>
      <c r="G38" s="308" t="s">
        <v>344</v>
      </c>
      <c r="H38" s="309"/>
      <c r="I38" s="298" t="s">
        <v>345</v>
      </c>
      <c r="J38" s="309" t="s">
        <v>286</v>
      </c>
      <c r="K38" s="284"/>
      <c r="L38" s="285"/>
      <c r="M38" s="285"/>
      <c r="N38" s="285"/>
      <c r="O38" s="285"/>
      <c r="P38" s="285"/>
    </row>
    <row r="39" spans="1:16" s="278" customFormat="1" ht="14.25" customHeight="1">
      <c r="A39" s="747"/>
      <c r="B39" s="744"/>
      <c r="C39" s="294">
        <v>31</v>
      </c>
      <c r="D39" s="303" t="s">
        <v>346</v>
      </c>
      <c r="E39" s="315" t="s">
        <v>322</v>
      </c>
      <c r="F39" s="319">
        <v>78.47</v>
      </c>
      <c r="G39" s="308" t="s">
        <v>344</v>
      </c>
      <c r="H39" s="309"/>
      <c r="I39" s="298" t="s">
        <v>347</v>
      </c>
      <c r="J39" s="309" t="s">
        <v>286</v>
      </c>
      <c r="K39" s="284"/>
      <c r="L39" s="285"/>
      <c r="M39" s="285"/>
      <c r="N39" s="285"/>
      <c r="O39" s="285"/>
      <c r="P39" s="285"/>
    </row>
    <row r="40" spans="1:16" s="278" customFormat="1" ht="14.25" customHeight="1">
      <c r="A40" s="747"/>
      <c r="B40" s="744"/>
      <c r="C40" s="294">
        <v>32</v>
      </c>
      <c r="D40" s="303" t="s">
        <v>348</v>
      </c>
      <c r="E40" s="315" t="s">
        <v>322</v>
      </c>
      <c r="F40" s="320">
        <v>44.89</v>
      </c>
      <c r="G40" s="296" t="s">
        <v>344</v>
      </c>
      <c r="H40" s="297"/>
      <c r="I40" s="321" t="s">
        <v>349</v>
      </c>
      <c r="J40" s="309" t="s">
        <v>286</v>
      </c>
      <c r="K40" s="284"/>
      <c r="L40" s="285"/>
      <c r="M40" s="285"/>
      <c r="N40" s="285"/>
      <c r="O40" s="285"/>
      <c r="P40" s="285"/>
    </row>
    <row r="41" spans="1:16" s="278" customFormat="1" ht="14.25" customHeight="1">
      <c r="A41" s="747"/>
      <c r="B41" s="744"/>
      <c r="C41" s="294">
        <v>33</v>
      </c>
      <c r="D41" s="303" t="s">
        <v>350</v>
      </c>
      <c r="E41" s="294" t="s">
        <v>234</v>
      </c>
      <c r="F41" s="320">
        <v>27.94</v>
      </c>
      <c r="G41" s="296" t="s">
        <v>351</v>
      </c>
      <c r="H41" s="297" t="s">
        <v>236</v>
      </c>
      <c r="I41" s="321" t="s">
        <v>352</v>
      </c>
      <c r="J41" s="297" t="s">
        <v>353</v>
      </c>
      <c r="K41" s="284"/>
      <c r="L41" s="285"/>
      <c r="M41" s="285"/>
      <c r="N41" s="285"/>
      <c r="O41" s="285"/>
      <c r="P41" s="285"/>
    </row>
    <row r="42" spans="1:16" s="278" customFormat="1" ht="14.25" customHeight="1">
      <c r="A42" s="747"/>
      <c r="B42" s="744"/>
      <c r="C42" s="294">
        <v>34</v>
      </c>
      <c r="D42" s="322" t="s">
        <v>354</v>
      </c>
      <c r="E42" s="294" t="s">
        <v>234</v>
      </c>
      <c r="F42" s="312">
        <v>71.73</v>
      </c>
      <c r="G42" s="305" t="s">
        <v>288</v>
      </c>
      <c r="H42" s="309" t="s">
        <v>292</v>
      </c>
      <c r="I42" s="306" t="s">
        <v>355</v>
      </c>
      <c r="J42" s="305" t="s">
        <v>356</v>
      </c>
      <c r="K42" s="284"/>
      <c r="L42" s="285"/>
      <c r="M42" s="285"/>
      <c r="N42" s="285"/>
      <c r="O42" s="285"/>
      <c r="P42" s="285"/>
    </row>
    <row r="43" spans="1:16" s="278" customFormat="1" ht="14.25" customHeight="1">
      <c r="A43" s="747"/>
      <c r="B43" s="744"/>
      <c r="C43" s="294">
        <v>35</v>
      </c>
      <c r="D43" s="303" t="s">
        <v>357</v>
      </c>
      <c r="E43" s="294" t="s">
        <v>234</v>
      </c>
      <c r="F43" s="307">
        <v>117.99</v>
      </c>
      <c r="G43" s="308" t="s">
        <v>358</v>
      </c>
      <c r="I43" s="298" t="s">
        <v>359</v>
      </c>
      <c r="J43" s="309" t="s">
        <v>360</v>
      </c>
      <c r="K43" s="284"/>
      <c r="L43" s="285"/>
      <c r="M43" s="285"/>
      <c r="N43" s="285"/>
      <c r="O43" s="285"/>
      <c r="P43" s="285"/>
    </row>
    <row r="44" spans="1:16" s="278" customFormat="1" ht="14.25" customHeight="1">
      <c r="A44" s="747"/>
      <c r="B44" s="744"/>
      <c r="C44" s="294">
        <v>36</v>
      </c>
      <c r="D44" s="303" t="s">
        <v>361</v>
      </c>
      <c r="E44" s="294" t="s">
        <v>234</v>
      </c>
      <c r="F44" s="323">
        <v>152.06</v>
      </c>
      <c r="G44" s="324" t="s">
        <v>362</v>
      </c>
      <c r="H44" s="305"/>
      <c r="I44" s="325" t="s">
        <v>363</v>
      </c>
      <c r="J44" s="305" t="s">
        <v>364</v>
      </c>
      <c r="K44" s="284"/>
      <c r="L44" s="285"/>
      <c r="M44" s="285"/>
      <c r="N44" s="285"/>
      <c r="O44" s="285"/>
      <c r="P44" s="285"/>
    </row>
    <row r="45" spans="1:16" s="278" customFormat="1" ht="14.25" customHeight="1">
      <c r="A45" s="747"/>
      <c r="B45" s="744"/>
      <c r="C45" s="294">
        <v>37</v>
      </c>
      <c r="D45" s="303" t="s">
        <v>365</v>
      </c>
      <c r="E45" s="294" t="s">
        <v>234</v>
      </c>
      <c r="F45" s="295">
        <v>97.12</v>
      </c>
      <c r="G45" s="296" t="s">
        <v>366</v>
      </c>
      <c r="H45" s="297"/>
      <c r="I45" s="298" t="s">
        <v>367</v>
      </c>
      <c r="J45" s="309" t="s">
        <v>368</v>
      </c>
      <c r="K45" s="284"/>
      <c r="L45" s="285"/>
      <c r="M45" s="285"/>
      <c r="N45" s="285"/>
      <c r="O45" s="285"/>
      <c r="P45" s="285"/>
    </row>
    <row r="46" spans="1:16" s="278" customFormat="1" ht="14.25" customHeight="1">
      <c r="A46" s="747"/>
      <c r="B46" s="744"/>
      <c r="C46" s="294">
        <v>38</v>
      </c>
      <c r="D46" s="303" t="s">
        <v>369</v>
      </c>
      <c r="E46" s="326" t="s">
        <v>234</v>
      </c>
      <c r="F46" s="327">
        <v>5.9</v>
      </c>
      <c r="G46" s="296" t="s">
        <v>370</v>
      </c>
      <c r="H46" s="297"/>
      <c r="I46" s="298" t="s">
        <v>371</v>
      </c>
      <c r="J46" s="309" t="s">
        <v>372</v>
      </c>
      <c r="K46" s="284"/>
      <c r="L46" s="285"/>
      <c r="M46" s="285"/>
      <c r="N46" s="285"/>
      <c r="O46" s="285"/>
      <c r="P46" s="285"/>
    </row>
    <row r="47" spans="1:16" s="278" customFormat="1" ht="14.25" customHeight="1">
      <c r="A47" s="747"/>
      <c r="B47" s="744"/>
      <c r="C47" s="294">
        <v>40</v>
      </c>
      <c r="D47" s="303" t="s">
        <v>373</v>
      </c>
      <c r="E47" s="315" t="s">
        <v>374</v>
      </c>
      <c r="F47" s="327">
        <v>10.66</v>
      </c>
      <c r="G47" s="324" t="s">
        <v>375</v>
      </c>
      <c r="H47" s="305"/>
      <c r="I47" s="325" t="s">
        <v>376</v>
      </c>
      <c r="J47" s="309" t="s">
        <v>286</v>
      </c>
      <c r="K47" s="284"/>
      <c r="L47" s="285"/>
      <c r="M47" s="285"/>
      <c r="N47" s="285"/>
      <c r="O47" s="285"/>
      <c r="P47" s="285"/>
    </row>
    <row r="48" spans="1:16" s="278" customFormat="1" ht="14.25" customHeight="1">
      <c r="A48" s="747"/>
      <c r="B48" s="744"/>
      <c r="C48" s="294">
        <v>43</v>
      </c>
      <c r="D48" s="303" t="s">
        <v>377</v>
      </c>
      <c r="E48" s="294" t="s">
        <v>378</v>
      </c>
      <c r="F48" s="295">
        <v>18.28</v>
      </c>
      <c r="G48" s="308" t="s">
        <v>379</v>
      </c>
      <c r="H48" s="297"/>
      <c r="I48" s="298" t="s">
        <v>380</v>
      </c>
      <c r="J48" s="309" t="s">
        <v>286</v>
      </c>
      <c r="K48" s="284"/>
      <c r="L48" s="285"/>
      <c r="M48" s="285"/>
      <c r="N48" s="285"/>
      <c r="O48" s="285"/>
      <c r="P48" s="285"/>
    </row>
    <row r="49" spans="1:16" s="278" customFormat="1" ht="14.25" customHeight="1">
      <c r="A49" s="747"/>
      <c r="B49" s="744"/>
      <c r="C49" s="294">
        <v>44</v>
      </c>
      <c r="D49" s="303" t="s">
        <v>381</v>
      </c>
      <c r="E49" s="315" t="s">
        <v>382</v>
      </c>
      <c r="F49" s="295">
        <v>2.42</v>
      </c>
      <c r="G49" s="296" t="s">
        <v>383</v>
      </c>
      <c r="H49" s="297"/>
      <c r="I49" s="298" t="s">
        <v>384</v>
      </c>
      <c r="J49" s="309" t="s">
        <v>286</v>
      </c>
      <c r="K49" s="284"/>
      <c r="L49" s="285"/>
      <c r="M49" s="285"/>
      <c r="N49" s="285"/>
      <c r="O49" s="285"/>
      <c r="P49" s="285"/>
    </row>
    <row r="50" spans="1:16" s="278" customFormat="1" ht="14.25" customHeight="1">
      <c r="A50" s="747"/>
      <c r="B50" s="744"/>
      <c r="C50" s="315">
        <v>45</v>
      </c>
      <c r="D50" s="303" t="s">
        <v>385</v>
      </c>
      <c r="E50" s="315" t="s">
        <v>382</v>
      </c>
      <c r="F50" s="328">
        <v>0.33</v>
      </c>
      <c r="G50" s="329" t="s">
        <v>386</v>
      </c>
      <c r="H50" s="330"/>
      <c r="I50" s="331" t="s">
        <v>387</v>
      </c>
      <c r="J50" s="330" t="s">
        <v>286</v>
      </c>
      <c r="K50" s="284"/>
      <c r="L50" s="285"/>
      <c r="M50" s="285"/>
      <c r="N50" s="285"/>
      <c r="O50" s="285"/>
      <c r="P50" s="285"/>
    </row>
    <row r="51" spans="1:16" s="278" customFormat="1" ht="14.25" customHeight="1">
      <c r="A51" s="747"/>
      <c r="B51" s="745"/>
      <c r="C51" s="281"/>
      <c r="D51" s="281" t="s">
        <v>264</v>
      </c>
      <c r="E51" s="332"/>
      <c r="F51" s="333">
        <f>SUM(F18:F50)</f>
        <v>1653.2300000000005</v>
      </c>
      <c r="G51" s="300"/>
      <c r="H51" s="301"/>
      <c r="I51" s="302"/>
      <c r="J51" s="301"/>
      <c r="K51" s="284"/>
      <c r="L51" s="285"/>
      <c r="M51" s="285"/>
      <c r="N51" s="285"/>
      <c r="O51" s="285"/>
      <c r="P51" s="285"/>
    </row>
    <row r="52" spans="1:16" s="278" customFormat="1" ht="14.25" customHeight="1">
      <c r="A52" s="747"/>
      <c r="B52" s="743" t="s">
        <v>388</v>
      </c>
      <c r="C52" s="294">
        <v>39</v>
      </c>
      <c r="D52" s="303" t="s">
        <v>389</v>
      </c>
      <c r="E52" s="315" t="s">
        <v>322</v>
      </c>
      <c r="F52" s="295">
        <v>54.44</v>
      </c>
      <c r="G52" s="296" t="s">
        <v>390</v>
      </c>
      <c r="H52" s="297"/>
      <c r="I52" s="334" t="s">
        <v>391</v>
      </c>
      <c r="J52" s="309" t="s">
        <v>286</v>
      </c>
      <c r="K52" s="284"/>
      <c r="L52" s="285"/>
      <c r="M52" s="285"/>
      <c r="N52" s="285"/>
      <c r="O52" s="285"/>
      <c r="P52" s="285"/>
    </row>
    <row r="53" spans="1:16" s="278" customFormat="1" ht="14.25" customHeight="1">
      <c r="A53" s="747"/>
      <c r="B53" s="744"/>
      <c r="C53" s="294">
        <v>41</v>
      </c>
      <c r="D53" s="303" t="s">
        <v>392</v>
      </c>
      <c r="E53" s="315" t="s">
        <v>374</v>
      </c>
      <c r="F53" s="295">
        <v>24.8</v>
      </c>
      <c r="G53" s="296" t="s">
        <v>393</v>
      </c>
      <c r="H53" s="297"/>
      <c r="I53" s="335" t="s">
        <v>286</v>
      </c>
      <c r="J53" s="309" t="s">
        <v>286</v>
      </c>
      <c r="K53" s="284"/>
      <c r="L53" s="285"/>
      <c r="M53" s="285"/>
      <c r="N53" s="285"/>
      <c r="O53" s="285"/>
      <c r="P53" s="285"/>
    </row>
    <row r="54" spans="1:16" s="278" customFormat="1" ht="14.25" customHeight="1">
      <c r="A54" s="747"/>
      <c r="B54" s="744"/>
      <c r="C54" s="294">
        <v>42</v>
      </c>
      <c r="D54" s="303" t="s">
        <v>394</v>
      </c>
      <c r="E54" s="315" t="s">
        <v>322</v>
      </c>
      <c r="F54" s="295">
        <v>69.03</v>
      </c>
      <c r="G54" s="296" t="s">
        <v>395</v>
      </c>
      <c r="H54" s="297"/>
      <c r="I54" s="335" t="s">
        <v>286</v>
      </c>
      <c r="J54" s="309" t="s">
        <v>286</v>
      </c>
      <c r="K54" s="284"/>
      <c r="L54" s="285"/>
      <c r="M54" s="285"/>
      <c r="N54" s="285"/>
      <c r="O54" s="285"/>
      <c r="P54" s="285"/>
    </row>
    <row r="55" spans="1:16" s="278" customFormat="1" ht="14.25" customHeight="1">
      <c r="A55" s="748"/>
      <c r="B55" s="745"/>
      <c r="C55" s="281"/>
      <c r="D55" s="281" t="s">
        <v>264</v>
      </c>
      <c r="E55" s="281"/>
      <c r="F55" s="333">
        <f>SUM(F52:F54)</f>
        <v>148.26999999999998</v>
      </c>
      <c r="G55" s="300"/>
      <c r="H55" s="301"/>
      <c r="I55" s="336"/>
      <c r="J55" s="301"/>
      <c r="K55" s="284"/>
      <c r="L55" s="285"/>
      <c r="M55" s="285"/>
      <c r="N55" s="285"/>
      <c r="O55" s="285"/>
      <c r="P55" s="285"/>
    </row>
    <row r="56" spans="1:16" s="278" customFormat="1" ht="14.25" customHeight="1">
      <c r="A56" s="749" t="s">
        <v>396</v>
      </c>
      <c r="B56" s="749"/>
      <c r="C56" s="749"/>
      <c r="D56" s="739"/>
      <c r="E56" s="281"/>
      <c r="F56" s="337">
        <f>F17+F51+F55</f>
        <v>2100.3400000000006</v>
      </c>
      <c r="G56" s="338"/>
      <c r="H56" s="339"/>
      <c r="I56" s="340"/>
      <c r="J56" s="341"/>
      <c r="K56" s="284"/>
      <c r="L56" s="285"/>
      <c r="M56" s="285"/>
      <c r="N56" s="285"/>
      <c r="O56" s="285"/>
      <c r="P56" s="285"/>
    </row>
    <row r="57" spans="1:16" ht="13.5">
      <c r="A57" s="342" t="s">
        <v>397</v>
      </c>
      <c r="B57" s="343"/>
      <c r="C57" s="343"/>
      <c r="D57" s="343"/>
      <c r="E57" s="344"/>
      <c r="F57" s="343"/>
      <c r="G57" s="345"/>
      <c r="H57" s="345"/>
      <c r="I57" s="345"/>
      <c r="J57" s="346" t="s">
        <v>398</v>
      </c>
      <c r="K57" s="347"/>
      <c r="L57" s="348"/>
      <c r="M57" s="348"/>
      <c r="N57" s="348"/>
      <c r="O57" s="348"/>
      <c r="P57" s="348"/>
    </row>
    <row r="58" spans="1:16" s="345" customFormat="1" ht="12.75" customHeight="1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49"/>
      <c r="L58" s="343"/>
      <c r="M58" s="343"/>
      <c r="N58" s="343"/>
      <c r="O58" s="343"/>
      <c r="P58" s="343"/>
    </row>
    <row r="59" spans="1:16" ht="13.5">
      <c r="A59" s="348"/>
      <c r="B59" s="348"/>
      <c r="C59" s="348"/>
      <c r="D59" s="348"/>
      <c r="E59" s="348"/>
      <c r="F59" s="348"/>
      <c r="G59" s="348"/>
      <c r="H59" s="348"/>
      <c r="I59" s="348"/>
      <c r="J59" s="348"/>
      <c r="K59" s="347"/>
      <c r="L59" s="348"/>
      <c r="M59" s="348"/>
      <c r="N59" s="348"/>
      <c r="O59" s="348"/>
      <c r="P59" s="348"/>
    </row>
    <row r="60" spans="1:16" ht="13.5">
      <c r="A60" s="348"/>
      <c r="B60" s="348"/>
      <c r="C60" s="348"/>
      <c r="D60" s="348"/>
      <c r="E60" s="348"/>
      <c r="F60" s="348"/>
      <c r="G60" s="348"/>
      <c r="H60" s="348"/>
      <c r="I60" s="348"/>
      <c r="J60" s="348"/>
      <c r="K60" s="347"/>
      <c r="L60" s="348"/>
      <c r="M60" s="348"/>
      <c r="N60" s="348"/>
      <c r="O60" s="348"/>
      <c r="P60" s="348"/>
    </row>
    <row r="61" spans="1:16" ht="13.5">
      <c r="A61" s="348"/>
      <c r="B61" s="348"/>
      <c r="C61" s="348"/>
      <c r="D61" s="348"/>
      <c r="E61" s="348"/>
      <c r="F61" s="348"/>
      <c r="G61" s="348"/>
      <c r="H61" s="348"/>
      <c r="I61" s="348"/>
      <c r="J61" s="348"/>
      <c r="K61" s="347"/>
      <c r="L61" s="348"/>
      <c r="M61" s="348"/>
      <c r="N61" s="348"/>
      <c r="O61" s="348"/>
      <c r="P61" s="348"/>
    </row>
    <row r="62" spans="1:16" ht="13.5">
      <c r="A62" s="348"/>
      <c r="B62" s="348"/>
      <c r="C62" s="348"/>
      <c r="D62" s="348"/>
      <c r="E62" s="348"/>
      <c r="F62" s="348"/>
      <c r="G62" s="348"/>
      <c r="H62" s="348"/>
      <c r="I62" s="348"/>
      <c r="J62" s="348"/>
      <c r="K62" s="347"/>
      <c r="L62" s="348"/>
      <c r="M62" s="348"/>
      <c r="N62" s="348"/>
      <c r="O62" s="348"/>
      <c r="P62" s="348"/>
    </row>
    <row r="63" spans="1:16" ht="13.5">
      <c r="A63" s="348"/>
      <c r="B63" s="348"/>
      <c r="C63" s="348"/>
      <c r="D63" s="348"/>
      <c r="E63" s="348"/>
      <c r="F63" s="348"/>
      <c r="G63" s="348"/>
      <c r="H63" s="348"/>
      <c r="I63" s="348"/>
      <c r="J63" s="348"/>
      <c r="K63" s="347"/>
      <c r="L63" s="348"/>
      <c r="M63" s="348"/>
      <c r="N63" s="348"/>
      <c r="O63" s="348"/>
      <c r="P63" s="348"/>
    </row>
    <row r="64" spans="1:16" ht="13.5">
      <c r="A64" s="348"/>
      <c r="B64" s="348"/>
      <c r="C64" s="348"/>
      <c r="D64" s="348"/>
      <c r="E64" s="348"/>
      <c r="F64" s="348"/>
      <c r="G64" s="348"/>
      <c r="H64" s="348"/>
      <c r="I64" s="348"/>
      <c r="J64" s="348"/>
      <c r="K64" s="347"/>
      <c r="L64" s="348"/>
      <c r="M64" s="348"/>
      <c r="N64" s="348"/>
      <c r="O64" s="348"/>
      <c r="P64" s="348"/>
    </row>
    <row r="65" spans="1:16" ht="13.5">
      <c r="A65" s="348"/>
      <c r="B65" s="348"/>
      <c r="C65" s="348"/>
      <c r="D65" s="348"/>
      <c r="E65" s="348"/>
      <c r="F65" s="348"/>
      <c r="G65" s="348"/>
      <c r="H65" s="348"/>
      <c r="I65" s="348"/>
      <c r="J65" s="348"/>
      <c r="K65" s="347"/>
      <c r="L65" s="348"/>
      <c r="M65" s="348"/>
      <c r="N65" s="348"/>
      <c r="O65" s="348"/>
      <c r="P65" s="348"/>
    </row>
    <row r="66" spans="1:16" ht="13.5">
      <c r="A66" s="348"/>
      <c r="B66" s="348"/>
      <c r="C66" s="348"/>
      <c r="D66" s="348"/>
      <c r="E66" s="348"/>
      <c r="F66" s="348"/>
      <c r="G66" s="348"/>
      <c r="H66" s="348"/>
      <c r="I66" s="348"/>
      <c r="J66" s="348"/>
      <c r="K66" s="347"/>
      <c r="L66" s="348"/>
      <c r="M66" s="348"/>
      <c r="N66" s="348"/>
      <c r="O66" s="348"/>
      <c r="P66" s="348"/>
    </row>
    <row r="67" spans="1:16" ht="13.5">
      <c r="A67" s="348"/>
      <c r="B67" s="348"/>
      <c r="C67" s="348"/>
      <c r="D67" s="348"/>
      <c r="E67" s="348"/>
      <c r="F67" s="348"/>
      <c r="G67" s="348"/>
      <c r="H67" s="348"/>
      <c r="I67" s="348"/>
      <c r="J67" s="348"/>
      <c r="K67" s="347"/>
      <c r="L67" s="348"/>
      <c r="M67" s="348"/>
      <c r="N67" s="348"/>
      <c r="O67" s="348"/>
      <c r="P67" s="348"/>
    </row>
    <row r="68" spans="11:16" ht="13.5">
      <c r="K68" s="347"/>
      <c r="L68" s="348"/>
      <c r="M68" s="348"/>
      <c r="N68" s="348"/>
      <c r="O68" s="348"/>
      <c r="P68" s="348"/>
    </row>
  </sheetData>
  <sheetProtection/>
  <mergeCells count="11">
    <mergeCell ref="A8:A17"/>
    <mergeCell ref="B8:B51"/>
    <mergeCell ref="A18:A55"/>
    <mergeCell ref="B52:B55"/>
    <mergeCell ref="A56:D56"/>
    <mergeCell ref="I5:J5"/>
    <mergeCell ref="C6:C7"/>
    <mergeCell ref="D6:D7"/>
    <mergeCell ref="E6:E7"/>
    <mergeCell ref="G6:J6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K6" sqref="K6"/>
    </sheetView>
  </sheetViews>
  <sheetFormatPr defaultColWidth="8.796875" defaultRowHeight="14.25"/>
  <cols>
    <col min="1" max="1" width="14.09765625" style="390" customWidth="1"/>
    <col min="2" max="2" width="4.69921875" style="390" customWidth="1"/>
    <col min="3" max="3" width="20.09765625" style="390" customWidth="1"/>
    <col min="4" max="4" width="8" style="391" customWidth="1"/>
    <col min="5" max="5" width="8" style="390" customWidth="1"/>
    <col min="6" max="6" width="8.09765625" style="390" customWidth="1"/>
    <col min="7" max="7" width="7.8984375" style="390" customWidth="1"/>
    <col min="8" max="9" width="8" style="390" customWidth="1"/>
    <col min="10" max="16384" width="9" style="390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7" s="352" customFormat="1" ht="15" customHeight="1">
      <c r="A4" s="66" t="s">
        <v>399</v>
      </c>
      <c r="B4" s="350"/>
      <c r="C4" s="350"/>
      <c r="D4" s="351"/>
      <c r="E4" s="350"/>
      <c r="F4" s="350"/>
      <c r="G4" s="350"/>
    </row>
    <row r="5" spans="1:9" s="67" customFormat="1" ht="12.75" customHeight="1" thickBot="1">
      <c r="A5" s="33"/>
      <c r="B5" s="64"/>
      <c r="C5" s="64"/>
      <c r="D5" s="353"/>
      <c r="E5" s="97"/>
      <c r="F5" s="97"/>
      <c r="G5" s="97"/>
      <c r="H5" s="665" t="s">
        <v>400</v>
      </c>
      <c r="I5" s="64"/>
    </row>
    <row r="6" spans="1:9" s="28" customFormat="1" ht="16.5" customHeight="1" thickTop="1">
      <c r="A6" s="5" t="s">
        <v>401</v>
      </c>
      <c r="B6" s="750" t="s">
        <v>402</v>
      </c>
      <c r="C6" s="354"/>
      <c r="D6" s="355"/>
      <c r="E6" s="753" t="s">
        <v>403</v>
      </c>
      <c r="F6" s="753"/>
      <c r="G6" s="753"/>
      <c r="H6" s="753"/>
      <c r="I6" s="355"/>
    </row>
    <row r="7" spans="1:9" s="28" customFormat="1" ht="16.5" customHeight="1">
      <c r="A7" s="356"/>
      <c r="B7" s="751"/>
      <c r="C7" s="357" t="s">
        <v>404</v>
      </c>
      <c r="D7" s="358" t="s">
        <v>405</v>
      </c>
      <c r="E7" s="359" t="s">
        <v>406</v>
      </c>
      <c r="F7" s="360" t="s">
        <v>407</v>
      </c>
      <c r="G7" s="677" t="s">
        <v>408</v>
      </c>
      <c r="H7" s="359" t="s">
        <v>409</v>
      </c>
      <c r="I7" s="359" t="s">
        <v>410</v>
      </c>
    </row>
    <row r="8" spans="1:9" s="28" customFormat="1" ht="16.5" customHeight="1">
      <c r="A8" s="361" t="s">
        <v>411</v>
      </c>
      <c r="B8" s="752"/>
      <c r="C8" s="362"/>
      <c r="D8" s="363" t="s">
        <v>412</v>
      </c>
      <c r="E8" s="364" t="s">
        <v>413</v>
      </c>
      <c r="F8" s="365" t="s">
        <v>414</v>
      </c>
      <c r="G8" s="678"/>
      <c r="H8" s="364" t="s">
        <v>413</v>
      </c>
      <c r="I8" s="364" t="s">
        <v>415</v>
      </c>
    </row>
    <row r="9" spans="1:9" s="28" customFormat="1" ht="18" customHeight="1">
      <c r="A9" s="366" t="s">
        <v>416</v>
      </c>
      <c r="B9" s="367" t="s">
        <v>417</v>
      </c>
      <c r="C9" s="368" t="s">
        <v>418</v>
      </c>
      <c r="D9" s="369" t="s">
        <v>419</v>
      </c>
      <c r="E9" s="370" t="s">
        <v>420</v>
      </c>
      <c r="F9" s="371" t="s">
        <v>421</v>
      </c>
      <c r="G9" s="370" t="s">
        <v>422</v>
      </c>
      <c r="H9" s="372" t="s">
        <v>423</v>
      </c>
      <c r="I9" s="373" t="s">
        <v>424</v>
      </c>
    </row>
    <row r="10" spans="1:9" s="28" customFormat="1" ht="18" customHeight="1">
      <c r="A10" s="366" t="s">
        <v>425</v>
      </c>
      <c r="B10" s="367" t="s">
        <v>426</v>
      </c>
      <c r="C10" s="368" t="s">
        <v>427</v>
      </c>
      <c r="D10" s="374" t="s">
        <v>428</v>
      </c>
      <c r="E10" s="356" t="s">
        <v>429</v>
      </c>
      <c r="F10" s="375" t="s">
        <v>430</v>
      </c>
      <c r="G10" s="356" t="s">
        <v>431</v>
      </c>
      <c r="H10" s="376" t="s">
        <v>432</v>
      </c>
      <c r="I10" s="376" t="s">
        <v>433</v>
      </c>
    </row>
    <row r="11" spans="1:9" s="28" customFormat="1" ht="20.25" customHeight="1">
      <c r="A11" s="366" t="s">
        <v>434</v>
      </c>
      <c r="B11" s="367" t="s">
        <v>435</v>
      </c>
      <c r="C11" s="368" t="s">
        <v>436</v>
      </c>
      <c r="D11" s="374" t="s">
        <v>437</v>
      </c>
      <c r="E11" s="356" t="s">
        <v>438</v>
      </c>
      <c r="F11" s="375" t="s">
        <v>439</v>
      </c>
      <c r="G11" s="356" t="s">
        <v>440</v>
      </c>
      <c r="H11" s="376" t="s">
        <v>441</v>
      </c>
      <c r="I11" s="376" t="s">
        <v>442</v>
      </c>
    </row>
    <row r="12" spans="1:9" s="385" customFormat="1" ht="18" customHeight="1">
      <c r="A12" s="377" t="s">
        <v>443</v>
      </c>
      <c r="B12" s="378" t="s">
        <v>444</v>
      </c>
      <c r="C12" s="379" t="s">
        <v>445</v>
      </c>
      <c r="D12" s="380" t="s">
        <v>446</v>
      </c>
      <c r="E12" s="381" t="s">
        <v>447</v>
      </c>
      <c r="F12" s="382" t="s">
        <v>448</v>
      </c>
      <c r="G12" s="383" t="s">
        <v>449</v>
      </c>
      <c r="H12" s="384" t="s">
        <v>449</v>
      </c>
      <c r="I12" s="383" t="s">
        <v>449</v>
      </c>
    </row>
    <row r="13" spans="1:4" s="4" customFormat="1" ht="12" customHeight="1">
      <c r="A13" s="7" t="s">
        <v>450</v>
      </c>
      <c r="D13" s="386"/>
    </row>
    <row r="14" s="387" customFormat="1" ht="13.5" customHeight="1">
      <c r="D14" s="388"/>
    </row>
    <row r="15" spans="1:4" s="387" customFormat="1" ht="16.5" customHeight="1">
      <c r="A15" s="45"/>
      <c r="D15" s="388"/>
    </row>
    <row r="16" s="387" customFormat="1" ht="16.5" customHeight="1">
      <c r="D16" s="388"/>
    </row>
    <row r="17" spans="1:13" s="387" customFormat="1" ht="16.5" customHeight="1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</row>
    <row r="18" spans="1:13" s="387" customFormat="1" ht="16.5" customHeight="1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</row>
    <row r="19" spans="1:13" ht="16.5" customHeight="1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</row>
    <row r="20" spans="1:13" ht="16.5" customHeight="1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</row>
    <row r="21" spans="1:13" ht="16.5" customHeight="1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</row>
    <row r="22" spans="1:13" ht="16.5" customHeight="1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</row>
    <row r="23" spans="1:13" ht="16.5" customHeight="1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</row>
    <row r="24" spans="1:13" ht="16.5" customHeight="1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</row>
    <row r="25" spans="1:13" ht="16.5" customHeight="1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</row>
    <row r="26" spans="1:13" ht="16.5" customHeight="1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</row>
    <row r="27" spans="1:13" ht="16.5" customHeight="1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</row>
    <row r="28" spans="1:13" ht="16.5" customHeight="1">
      <c r="A28" s="389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</row>
    <row r="29" spans="1:13" ht="16.5" customHeight="1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</row>
    <row r="30" spans="1:13" ht="16.5" customHeight="1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</row>
    <row r="31" spans="1:13" ht="16.5" customHeight="1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</row>
    <row r="32" spans="1:13" ht="16.5" customHeight="1">
      <c r="A32" s="389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ht="16.5" customHeight="1">
      <c r="A33" s="389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</row>
    <row r="34" spans="1:13" ht="16.5" customHeight="1">
      <c r="A34" s="389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</row>
    <row r="35" spans="1:13" ht="16.5" customHeight="1">
      <c r="A35" s="389"/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</row>
    <row r="36" spans="1:13" ht="16.5" customHeight="1">
      <c r="A36" s="389"/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</row>
    <row r="37" spans="1:13" ht="16.5" customHeight="1">
      <c r="A37" s="389"/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</row>
    <row r="38" spans="1:13" ht="16.5" customHeight="1">
      <c r="A38" s="389"/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</row>
    <row r="39" spans="1:13" ht="16.5" customHeight="1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</row>
    <row r="40" spans="1:13" ht="16.5" customHeight="1">
      <c r="A40" s="389"/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</row>
    <row r="41" spans="1:13" ht="16.5" customHeight="1">
      <c r="A41" s="389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</row>
    <row r="42" spans="1:13" ht="16.5" customHeight="1">
      <c r="A42" s="389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</row>
    <row r="43" spans="1:13" ht="16.5" customHeight="1">
      <c r="A43" s="389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</row>
    <row r="44" spans="1:13" ht="16.5" customHeight="1">
      <c r="A44" s="389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</row>
    <row r="45" spans="1:13" ht="16.5" customHeight="1">
      <c r="A45" s="389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</row>
    <row r="46" spans="1:13" ht="16.5" customHeight="1">
      <c r="A46" s="389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</row>
    <row r="47" spans="1:13" ht="16.5" customHeight="1">
      <c r="A47" s="389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</row>
    <row r="48" spans="1:13" ht="16.5" customHeight="1">
      <c r="A48" s="389"/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</row>
    <row r="49" spans="1:13" ht="16.5" customHeight="1">
      <c r="A49" s="389"/>
      <c r="B49" s="389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</row>
    <row r="50" spans="1:13" ht="16.5" customHeight="1">
      <c r="A50" s="389"/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</row>
    <row r="51" spans="1:13" ht="16.5" customHeight="1">
      <c r="A51" s="389"/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</row>
    <row r="52" spans="1:13" ht="16.5" customHeight="1">
      <c r="A52" s="389"/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</row>
    <row r="53" spans="1:13" ht="16.5" customHeight="1">
      <c r="A53" s="389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</row>
    <row r="54" spans="1:13" ht="16.5" customHeight="1">
      <c r="A54" s="389"/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</row>
    <row r="55" spans="1:13" ht="16.5" customHeight="1">
      <c r="A55" s="389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</row>
    <row r="56" spans="1:13" ht="16.5" customHeight="1">
      <c r="A56" s="389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</row>
    <row r="57" spans="1:13" ht="16.5" customHeight="1">
      <c r="A57" s="389"/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</row>
    <row r="58" spans="1:13" ht="16.5" customHeight="1">
      <c r="A58" s="389"/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</row>
    <row r="59" spans="1:13" ht="16.5" customHeight="1">
      <c r="A59" s="389"/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</row>
    <row r="60" spans="1:13" ht="16.5" customHeight="1">
      <c r="A60" s="389"/>
      <c r="B60" s="389"/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89"/>
    </row>
    <row r="61" spans="1:13" ht="16.5" customHeight="1">
      <c r="A61" s="389"/>
      <c r="B61" s="389"/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</row>
    <row r="62" spans="1:13" ht="16.5" customHeight="1">
      <c r="A62" s="389"/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</row>
    <row r="63" spans="1:13" ht="16.5" customHeight="1">
      <c r="A63" s="389"/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</row>
    <row r="64" spans="1:13" ht="16.5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</row>
    <row r="65" spans="1:13" ht="16.5" customHeight="1">
      <c r="A65" s="389"/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</row>
    <row r="66" spans="1:13" ht="16.5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</row>
    <row r="67" spans="1:13" ht="16.5" customHeight="1">
      <c r="A67" s="389"/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</row>
    <row r="68" spans="1:13" ht="16.5" customHeight="1">
      <c r="A68" s="389"/>
      <c r="B68" s="389"/>
      <c r="C68" s="389"/>
      <c r="D68" s="389"/>
      <c r="E68" s="389"/>
      <c r="F68" s="389"/>
      <c r="G68" s="389"/>
      <c r="H68" s="389"/>
      <c r="I68" s="389"/>
      <c r="J68" s="389"/>
      <c r="K68" s="389"/>
      <c r="L68" s="389"/>
      <c r="M68" s="389"/>
    </row>
    <row r="69" spans="1:13" ht="16.5" customHeight="1">
      <c r="A69" s="389"/>
      <c r="B69" s="389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</row>
    <row r="70" spans="1:13" ht="16.5" customHeight="1">
      <c r="A70" s="389"/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</row>
    <row r="71" spans="1:13" ht="16.5" customHeight="1">
      <c r="A71" s="389"/>
      <c r="B71" s="389"/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</row>
    <row r="72" spans="1:13" ht="16.5" customHeight="1">
      <c r="A72" s="389"/>
      <c r="B72" s="389"/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89"/>
    </row>
    <row r="73" spans="1:13" ht="16.5" customHeight="1">
      <c r="A73" s="389"/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</row>
    <row r="74" spans="1:13" ht="16.5" customHeight="1">
      <c r="A74" s="389"/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</row>
    <row r="75" spans="1:13" ht="16.5" customHeight="1">
      <c r="A75" s="389"/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</row>
    <row r="76" spans="1:13" ht="16.5" customHeight="1">
      <c r="A76" s="389"/>
      <c r="B76" s="389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</row>
    <row r="77" spans="1:13" ht="16.5" customHeight="1">
      <c r="A77" s="389"/>
      <c r="B77" s="389"/>
      <c r="C77" s="389"/>
      <c r="D77" s="389"/>
      <c r="E77" s="389"/>
      <c r="F77" s="389"/>
      <c r="G77" s="389"/>
      <c r="H77" s="389"/>
      <c r="I77" s="389"/>
      <c r="J77" s="389"/>
      <c r="K77" s="389"/>
      <c r="L77" s="389"/>
      <c r="M77" s="389"/>
    </row>
    <row r="78" spans="1:13" ht="16.5" customHeight="1">
      <c r="A78" s="389"/>
      <c r="B78" s="389"/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89"/>
    </row>
    <row r="79" spans="1:13" ht="16.5" customHeight="1">
      <c r="A79" s="389"/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</row>
    <row r="80" spans="1:13" ht="16.5" customHeight="1">
      <c r="A80" s="389"/>
      <c r="B80" s="389"/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89"/>
    </row>
    <row r="81" spans="1:13" ht="16.5" customHeight="1">
      <c r="A81" s="389"/>
      <c r="B81" s="389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</row>
    <row r="82" spans="1:13" ht="16.5" customHeight="1">
      <c r="A82" s="389"/>
      <c r="B82" s="389"/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</row>
    <row r="83" spans="1:13" ht="16.5" customHeight="1">
      <c r="A83" s="389"/>
      <c r="B83" s="389"/>
      <c r="C83" s="389"/>
      <c r="D83" s="389"/>
      <c r="E83" s="389"/>
      <c r="F83" s="389"/>
      <c r="G83" s="389"/>
      <c r="H83" s="389"/>
      <c r="I83" s="389"/>
      <c r="J83" s="389"/>
      <c r="K83" s="389"/>
      <c r="L83" s="389"/>
      <c r="M83" s="389"/>
    </row>
    <row r="84" spans="1:13" ht="16.5" customHeight="1">
      <c r="A84" s="389"/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</row>
    <row r="85" spans="1:13" ht="16.5" customHeight="1">
      <c r="A85" s="389"/>
      <c r="B85" s="389"/>
      <c r="C85" s="389"/>
      <c r="D85" s="389"/>
      <c r="E85" s="389"/>
      <c r="F85" s="389"/>
      <c r="G85" s="389"/>
      <c r="H85" s="389"/>
      <c r="I85" s="389"/>
      <c r="J85" s="389"/>
      <c r="K85" s="389"/>
      <c r="L85" s="389"/>
      <c r="M85" s="389"/>
    </row>
    <row r="86" spans="1:13" ht="16.5" customHeight="1">
      <c r="A86" s="389"/>
      <c r="B86" s="389"/>
      <c r="C86" s="389"/>
      <c r="D86" s="389"/>
      <c r="E86" s="389"/>
      <c r="F86" s="389"/>
      <c r="G86" s="389"/>
      <c r="H86" s="389"/>
      <c r="I86" s="389"/>
      <c r="J86" s="389"/>
      <c r="K86" s="389"/>
      <c r="L86" s="389"/>
      <c r="M86" s="389"/>
    </row>
    <row r="87" spans="1:13" ht="16.5" customHeight="1">
      <c r="A87" s="389"/>
      <c r="B87" s="389"/>
      <c r="C87" s="389"/>
      <c r="D87" s="389"/>
      <c r="E87" s="389"/>
      <c r="F87" s="389"/>
      <c r="G87" s="389"/>
      <c r="H87" s="389"/>
      <c r="I87" s="389"/>
      <c r="J87" s="389"/>
      <c r="K87" s="389"/>
      <c r="L87" s="389"/>
      <c r="M87" s="389"/>
    </row>
    <row r="88" spans="1:13" ht="16.5" customHeight="1">
      <c r="A88" s="389"/>
      <c r="B88" s="389"/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389"/>
    </row>
    <row r="89" spans="1:13" ht="16.5" customHeight="1">
      <c r="A89" s="389"/>
      <c r="B89" s="389"/>
      <c r="C89" s="389"/>
      <c r="D89" s="389"/>
      <c r="E89" s="389"/>
      <c r="F89" s="389"/>
      <c r="G89" s="389"/>
      <c r="H89" s="389"/>
      <c r="I89" s="389"/>
      <c r="J89" s="389"/>
      <c r="K89" s="389"/>
      <c r="L89" s="389"/>
      <c r="M89" s="389"/>
    </row>
  </sheetData>
  <sheetProtection/>
  <mergeCells count="3">
    <mergeCell ref="B6:B8"/>
    <mergeCell ref="E6:H6"/>
    <mergeCell ref="G7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3" sqref="B13"/>
    </sheetView>
  </sheetViews>
  <sheetFormatPr defaultColWidth="8.796875" defaultRowHeight="14.25"/>
  <cols>
    <col min="1" max="1" width="9.59765625" style="428" customWidth="1"/>
    <col min="2" max="2" width="7.59765625" style="428" customWidth="1"/>
    <col min="3" max="3" width="11.59765625" style="428" customWidth="1"/>
    <col min="4" max="4" width="7.59765625" style="428" customWidth="1"/>
    <col min="5" max="5" width="11.59765625" style="428" customWidth="1"/>
    <col min="6" max="6" width="7.59765625" style="428" customWidth="1"/>
    <col min="7" max="7" width="11.59765625" style="428" customWidth="1"/>
    <col min="8" max="8" width="7.59765625" style="428" customWidth="1"/>
    <col min="9" max="9" width="11.59765625" style="428" customWidth="1"/>
    <col min="10" max="16384" width="9" style="428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9" s="395" customFormat="1" ht="15" customHeight="1">
      <c r="A4" s="66" t="s">
        <v>451</v>
      </c>
      <c r="B4" s="392"/>
      <c r="C4" s="392"/>
      <c r="D4" s="392"/>
      <c r="E4" s="393"/>
      <c r="F4" s="393"/>
      <c r="G4" s="393"/>
      <c r="H4" s="394"/>
      <c r="I4" s="394"/>
    </row>
    <row r="5" spans="1:9" s="395" customFormat="1" ht="9.75" customHeight="1" thickBot="1">
      <c r="A5" s="396"/>
      <c r="B5" s="397"/>
      <c r="C5" s="397"/>
      <c r="D5" s="397"/>
      <c r="E5" s="398"/>
      <c r="F5" s="398"/>
      <c r="G5" s="398"/>
      <c r="H5" s="397"/>
      <c r="I5" s="399" t="s">
        <v>452</v>
      </c>
    </row>
    <row r="6" spans="1:9" s="401" customFormat="1" ht="15.75" customHeight="1" thickTop="1">
      <c r="A6" s="400" t="s">
        <v>453</v>
      </c>
      <c r="B6" s="754" t="s">
        <v>454</v>
      </c>
      <c r="C6" s="755"/>
      <c r="D6" s="756" t="s">
        <v>455</v>
      </c>
      <c r="E6" s="757"/>
      <c r="F6" s="754" t="s">
        <v>456</v>
      </c>
      <c r="G6" s="757"/>
      <c r="H6" s="756" t="s">
        <v>457</v>
      </c>
      <c r="I6" s="754"/>
    </row>
    <row r="7" spans="1:9" s="401" customFormat="1" ht="26.25" customHeight="1">
      <c r="A7" s="402" t="s">
        <v>458</v>
      </c>
      <c r="B7" s="403" t="s">
        <v>459</v>
      </c>
      <c r="C7" s="404" t="s">
        <v>460</v>
      </c>
      <c r="D7" s="403" t="s">
        <v>459</v>
      </c>
      <c r="E7" s="405" t="s">
        <v>460</v>
      </c>
      <c r="F7" s="406" t="s">
        <v>459</v>
      </c>
      <c r="G7" s="405" t="s">
        <v>460</v>
      </c>
      <c r="H7" s="406" t="s">
        <v>459</v>
      </c>
      <c r="I7" s="407" t="s">
        <v>460</v>
      </c>
    </row>
    <row r="8" spans="1:10" s="401" customFormat="1" ht="13.5" customHeight="1">
      <c r="A8" s="408">
        <v>27</v>
      </c>
      <c r="B8" s="409">
        <v>42</v>
      </c>
      <c r="C8" s="410">
        <v>1125.8</v>
      </c>
      <c r="D8" s="409">
        <v>6</v>
      </c>
      <c r="E8" s="411">
        <v>92.19</v>
      </c>
      <c r="F8" s="412">
        <v>4</v>
      </c>
      <c r="G8" s="411">
        <v>143.9</v>
      </c>
      <c r="H8" s="412">
        <v>52</v>
      </c>
      <c r="I8" s="413">
        <v>1361.89</v>
      </c>
      <c r="J8" s="414"/>
    </row>
    <row r="9" spans="1:10" s="401" customFormat="1" ht="18" customHeight="1">
      <c r="A9" s="408">
        <v>28</v>
      </c>
      <c r="B9" s="409">
        <v>44</v>
      </c>
      <c r="C9" s="410">
        <v>1134.6</v>
      </c>
      <c r="D9" s="409">
        <v>6</v>
      </c>
      <c r="E9" s="411">
        <v>92.19</v>
      </c>
      <c r="F9" s="412">
        <v>4</v>
      </c>
      <c r="G9" s="411">
        <v>143.9</v>
      </c>
      <c r="H9" s="412">
        <v>54</v>
      </c>
      <c r="I9" s="413">
        <v>1370.69</v>
      </c>
      <c r="J9" s="414"/>
    </row>
    <row r="10" spans="1:10" s="401" customFormat="1" ht="18" customHeight="1">
      <c r="A10" s="415">
        <v>29</v>
      </c>
      <c r="B10" s="416">
        <v>44</v>
      </c>
      <c r="C10" s="417">
        <v>1134.6</v>
      </c>
      <c r="D10" s="418">
        <v>6</v>
      </c>
      <c r="E10" s="419">
        <v>92.19</v>
      </c>
      <c r="F10" s="420">
        <v>4</v>
      </c>
      <c r="G10" s="419">
        <v>143.9</v>
      </c>
      <c r="H10" s="420">
        <v>54</v>
      </c>
      <c r="I10" s="421">
        <v>1370.69</v>
      </c>
      <c r="J10" s="414"/>
    </row>
    <row r="11" spans="1:9" s="401" customFormat="1" ht="11.25" customHeight="1">
      <c r="A11" s="7" t="s">
        <v>450</v>
      </c>
      <c r="B11" s="394"/>
      <c r="C11" s="394"/>
      <c r="D11" s="394"/>
      <c r="E11" s="422"/>
      <c r="F11" s="423"/>
      <c r="G11" s="422"/>
      <c r="H11" s="394"/>
      <c r="I11" s="424"/>
    </row>
    <row r="12" s="425" customFormat="1" ht="12" customHeight="1">
      <c r="G12" s="426"/>
    </row>
    <row r="13" s="427" customFormat="1" ht="13.5" customHeight="1"/>
    <row r="15" ht="13.5">
      <c r="A15" s="45"/>
    </row>
  </sheetData>
  <sheetProtection/>
  <mergeCells count="4">
    <mergeCell ref="B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F13" sqref="F13"/>
    </sheetView>
  </sheetViews>
  <sheetFormatPr defaultColWidth="8.796875" defaultRowHeight="16.5" customHeight="1"/>
  <cols>
    <col min="1" max="1" width="4.5" style="390" customWidth="1"/>
    <col min="2" max="2" width="7" style="390" customWidth="1"/>
    <col min="3" max="3" width="7.59765625" style="390" customWidth="1"/>
    <col min="4" max="4" width="7.19921875" style="390" customWidth="1"/>
    <col min="5" max="5" width="7.69921875" style="390" customWidth="1"/>
    <col min="6" max="7" width="7.5" style="390" customWidth="1"/>
    <col min="8" max="8" width="5.8984375" style="390" customWidth="1"/>
    <col min="9" max="9" width="7.3984375" style="390" customWidth="1"/>
    <col min="10" max="10" width="4.19921875" style="390" customWidth="1"/>
    <col min="11" max="11" width="6.8984375" style="390" customWidth="1"/>
    <col min="12" max="12" width="7.5" style="390" customWidth="1"/>
    <col min="13" max="13" width="4.8984375" style="390" customWidth="1"/>
    <col min="14" max="14" width="5" style="390" customWidth="1"/>
    <col min="15" max="16384" width="9" style="390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12" s="352" customFormat="1" ht="15" customHeight="1">
      <c r="A4" s="66" t="s">
        <v>461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</row>
    <row r="5" spans="1:14" s="67" customFormat="1" ht="12.75" customHeight="1" thickBot="1">
      <c r="A5" s="3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0" t="s">
        <v>462</v>
      </c>
    </row>
    <row r="6" spans="1:14" s="4" customFormat="1" ht="27.75" customHeight="1" thickTop="1">
      <c r="A6" s="762" t="s">
        <v>463</v>
      </c>
      <c r="B6" s="750" t="s">
        <v>464</v>
      </c>
      <c r="C6" s="750" t="s">
        <v>465</v>
      </c>
      <c r="D6" s="750" t="s">
        <v>466</v>
      </c>
      <c r="E6" s="750" t="s">
        <v>467</v>
      </c>
      <c r="F6" s="750" t="s">
        <v>468</v>
      </c>
      <c r="G6" s="750" t="s">
        <v>469</v>
      </c>
      <c r="H6" s="750" t="s">
        <v>470</v>
      </c>
      <c r="I6" s="750" t="s">
        <v>471</v>
      </c>
      <c r="J6" s="750" t="s">
        <v>472</v>
      </c>
      <c r="K6" s="761" t="s">
        <v>473</v>
      </c>
      <c r="L6" s="761"/>
      <c r="M6" s="750" t="s">
        <v>474</v>
      </c>
      <c r="N6" s="758" t="s">
        <v>475</v>
      </c>
    </row>
    <row r="7" spans="1:14" s="4" customFormat="1" ht="27" customHeight="1">
      <c r="A7" s="763"/>
      <c r="B7" s="752"/>
      <c r="C7" s="752"/>
      <c r="D7" s="752"/>
      <c r="E7" s="752"/>
      <c r="F7" s="752"/>
      <c r="G7" s="752"/>
      <c r="H7" s="752"/>
      <c r="I7" s="760"/>
      <c r="J7" s="752"/>
      <c r="K7" s="362"/>
      <c r="L7" s="115" t="s">
        <v>476</v>
      </c>
      <c r="M7" s="752"/>
      <c r="N7" s="759"/>
    </row>
    <row r="8" spans="1:15" s="28" customFormat="1" ht="18" customHeight="1">
      <c r="A8" s="431" t="s">
        <v>225</v>
      </c>
      <c r="B8" s="432">
        <v>4810</v>
      </c>
      <c r="C8" s="432">
        <v>401.9</v>
      </c>
      <c r="D8" s="432">
        <v>1148.6</v>
      </c>
      <c r="E8" s="432">
        <v>87.6</v>
      </c>
      <c r="F8" s="432">
        <v>1173.8</v>
      </c>
      <c r="G8" s="432">
        <v>15.7</v>
      </c>
      <c r="H8" s="432">
        <v>89.8</v>
      </c>
      <c r="I8" s="432">
        <v>506.3</v>
      </c>
      <c r="J8" s="432">
        <v>99.9</v>
      </c>
      <c r="K8" s="432">
        <v>1104.5</v>
      </c>
      <c r="L8" s="432">
        <v>319.9</v>
      </c>
      <c r="M8" s="432">
        <v>167.9</v>
      </c>
      <c r="N8" s="433">
        <v>14</v>
      </c>
      <c r="O8" s="434"/>
    </row>
    <row r="9" spans="1:14" s="4" customFormat="1" ht="12" customHeight="1">
      <c r="A9" s="7" t="s">
        <v>450</v>
      </c>
      <c r="N9" s="5" t="s">
        <v>477</v>
      </c>
    </row>
    <row r="10" s="387" customFormat="1" ht="13.5" customHeight="1">
      <c r="G10" s="388"/>
    </row>
    <row r="11" s="387" customFormat="1" ht="16.5" customHeight="1">
      <c r="G11" s="388"/>
    </row>
    <row r="12" s="387" customFormat="1" ht="16.5" customHeight="1">
      <c r="G12" s="388"/>
    </row>
    <row r="13" spans="3:11" s="387" customFormat="1" ht="16.5" customHeight="1">
      <c r="C13" s="390"/>
      <c r="D13" s="390"/>
      <c r="E13" s="390"/>
      <c r="F13" s="390"/>
      <c r="G13" s="391"/>
      <c r="H13" s="390"/>
      <c r="I13" s="390"/>
      <c r="J13" s="390"/>
      <c r="K13" s="390"/>
    </row>
    <row r="14" spans="3:11" s="387" customFormat="1" ht="16.5" customHeight="1">
      <c r="C14" s="390"/>
      <c r="D14" s="390"/>
      <c r="E14" s="390"/>
      <c r="F14" s="390"/>
      <c r="G14" s="391"/>
      <c r="H14" s="390"/>
      <c r="I14" s="390"/>
      <c r="J14" s="390"/>
      <c r="K14" s="390"/>
    </row>
    <row r="15" spans="1:7" ht="16.5" customHeight="1">
      <c r="A15" s="45"/>
      <c r="G15" s="391"/>
    </row>
  </sheetData>
  <sheetProtection/>
  <mergeCells count="13">
    <mergeCell ref="A6:A7"/>
    <mergeCell ref="B6:B7"/>
    <mergeCell ref="C6:C7"/>
    <mergeCell ref="D6:D7"/>
    <mergeCell ref="E6:E7"/>
    <mergeCell ref="F6:F7"/>
    <mergeCell ref="N6:N7"/>
    <mergeCell ref="G6:G7"/>
    <mergeCell ref="H6:H7"/>
    <mergeCell ref="I6:I7"/>
    <mergeCell ref="J6:J7"/>
    <mergeCell ref="K6:L6"/>
    <mergeCell ref="M6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N5" sqref="N5"/>
    </sheetView>
  </sheetViews>
  <sheetFormatPr defaultColWidth="8.796875" defaultRowHeight="14.25"/>
  <cols>
    <col min="1" max="1" width="5.69921875" style="390" customWidth="1"/>
    <col min="2" max="2" width="7.09765625" style="390" customWidth="1"/>
    <col min="3" max="3" width="6.69921875" style="390" customWidth="1"/>
    <col min="4" max="5" width="7.3984375" style="390" customWidth="1"/>
    <col min="6" max="6" width="7.59765625" style="390" customWidth="1"/>
    <col min="7" max="7" width="6.19921875" style="390" customWidth="1"/>
    <col min="8" max="8" width="6.59765625" style="390" customWidth="1"/>
    <col min="9" max="9" width="6.19921875" style="390" customWidth="1"/>
    <col min="10" max="10" width="7.59765625" style="390" customWidth="1"/>
    <col min="11" max="11" width="5.8984375" style="390" customWidth="1"/>
    <col min="12" max="13" width="6.19921875" style="390" customWidth="1"/>
    <col min="14" max="16384" width="9" style="390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764"/>
      <c r="E3" s="764"/>
      <c r="F3" s="764"/>
      <c r="G3" s="44"/>
      <c r="H3" s="43"/>
      <c r="I3" s="42"/>
      <c r="J3" s="42"/>
    </row>
    <row r="4" spans="1:11" s="352" customFormat="1" ht="15" customHeight="1">
      <c r="A4" s="435" t="s">
        <v>478</v>
      </c>
      <c r="B4" s="350"/>
      <c r="C4" s="350"/>
      <c r="D4" s="765"/>
      <c r="E4" s="765"/>
      <c r="F4" s="765"/>
      <c r="G4" s="765"/>
      <c r="H4" s="436"/>
      <c r="I4" s="350"/>
      <c r="J4" s="350"/>
      <c r="K4" s="350"/>
    </row>
    <row r="5" spans="1:13" s="67" customFormat="1" ht="12.75" customHeight="1" thickBot="1">
      <c r="A5" s="3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5" t="s">
        <v>684</v>
      </c>
    </row>
    <row r="6" spans="1:13" s="438" customFormat="1" ht="45" customHeight="1" thickTop="1">
      <c r="A6" s="437" t="s">
        <v>35</v>
      </c>
      <c r="B6" s="430" t="s">
        <v>24</v>
      </c>
      <c r="C6" s="430" t="s">
        <v>479</v>
      </c>
      <c r="D6" s="430" t="s">
        <v>480</v>
      </c>
      <c r="E6" s="430" t="s">
        <v>481</v>
      </c>
      <c r="F6" s="430" t="s">
        <v>482</v>
      </c>
      <c r="G6" s="430" t="s">
        <v>483</v>
      </c>
      <c r="H6" s="430" t="s">
        <v>484</v>
      </c>
      <c r="I6" s="430" t="s">
        <v>485</v>
      </c>
      <c r="J6" s="430" t="s">
        <v>486</v>
      </c>
      <c r="K6" s="430" t="s">
        <v>487</v>
      </c>
      <c r="L6" s="101" t="s">
        <v>488</v>
      </c>
      <c r="M6" s="101" t="s">
        <v>189</v>
      </c>
    </row>
    <row r="7" spans="1:13" s="28" customFormat="1" ht="18" customHeight="1">
      <c r="A7" s="439" t="s">
        <v>225</v>
      </c>
      <c r="B7" s="440">
        <v>5320</v>
      </c>
      <c r="C7" s="441">
        <v>2864</v>
      </c>
      <c r="D7" s="440">
        <v>360</v>
      </c>
      <c r="E7" s="441">
        <v>391</v>
      </c>
      <c r="F7" s="440">
        <v>117</v>
      </c>
      <c r="G7" s="441">
        <v>50</v>
      </c>
      <c r="H7" s="440">
        <v>1063</v>
      </c>
      <c r="I7" s="441">
        <v>70</v>
      </c>
      <c r="J7" s="440">
        <v>297</v>
      </c>
      <c r="K7" s="441">
        <v>1</v>
      </c>
      <c r="L7" s="440">
        <v>106</v>
      </c>
      <c r="M7" s="442">
        <v>1</v>
      </c>
    </row>
    <row r="8" spans="1:13" s="28" customFormat="1" ht="18" customHeight="1">
      <c r="A8" s="443" t="s">
        <v>489</v>
      </c>
      <c r="B8" s="444">
        <v>100</v>
      </c>
      <c r="C8" s="444">
        <v>53.8</v>
      </c>
      <c r="D8" s="444">
        <v>6.8</v>
      </c>
      <c r="E8" s="444">
        <v>7.4</v>
      </c>
      <c r="F8" s="444">
        <v>2.2</v>
      </c>
      <c r="G8" s="444">
        <v>0.9</v>
      </c>
      <c r="H8" s="444">
        <v>20</v>
      </c>
      <c r="I8" s="444">
        <v>1.3</v>
      </c>
      <c r="J8" s="444">
        <v>5.6</v>
      </c>
      <c r="K8" s="444">
        <v>0</v>
      </c>
      <c r="L8" s="444">
        <v>2</v>
      </c>
      <c r="M8" s="445">
        <v>0</v>
      </c>
    </row>
    <row r="9" spans="1:13" s="4" customFormat="1" ht="12" customHeight="1">
      <c r="A9" s="7" t="s">
        <v>490</v>
      </c>
      <c r="M9" s="5" t="s">
        <v>491</v>
      </c>
    </row>
    <row r="10" spans="10:13" s="4" customFormat="1" ht="12" customHeight="1">
      <c r="J10" s="2"/>
      <c r="K10" s="1"/>
      <c r="M10" s="5" t="s">
        <v>492</v>
      </c>
    </row>
    <row r="11" s="387" customFormat="1" ht="13.5" customHeight="1"/>
    <row r="12" s="387" customFormat="1" ht="13.5" customHeight="1"/>
    <row r="13" s="387" customFormat="1" ht="13.5" customHeight="1">
      <c r="B13" s="446"/>
    </row>
    <row r="14" s="387" customFormat="1" ht="13.5" customHeight="1">
      <c r="G14" s="388"/>
    </row>
    <row r="15" s="387" customFormat="1" ht="16.5" customHeight="1">
      <c r="G15" s="388"/>
    </row>
    <row r="16" s="387" customFormat="1" ht="16.5" customHeight="1">
      <c r="G16" s="388"/>
    </row>
    <row r="17" s="387" customFormat="1" ht="16.5" customHeight="1">
      <c r="G17" s="388"/>
    </row>
    <row r="18" s="387" customFormat="1" ht="16.5" customHeight="1">
      <c r="G18" s="388"/>
    </row>
    <row r="19" ht="16.5" customHeight="1">
      <c r="G19" s="391"/>
    </row>
    <row r="20" ht="16.5" customHeight="1">
      <c r="G20" s="391"/>
    </row>
    <row r="21" ht="16.5" customHeight="1">
      <c r="G21" s="391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>
      <c r="K29" s="447"/>
    </row>
    <row r="30" ht="16.5" customHeight="1">
      <c r="K30" s="447"/>
    </row>
  </sheetData>
  <sheetProtection/>
  <mergeCells count="2">
    <mergeCell ref="D3:F3"/>
    <mergeCell ref="D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4" sqref="B14"/>
    </sheetView>
  </sheetViews>
  <sheetFormatPr defaultColWidth="8.796875" defaultRowHeight="16.5" customHeight="1"/>
  <cols>
    <col min="1" max="1" width="10.09765625" style="390" customWidth="1"/>
    <col min="2" max="6" width="15.3984375" style="390" customWidth="1"/>
    <col min="7" max="16384" width="9" style="390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C3" s="764"/>
      <c r="D3" s="764"/>
      <c r="E3" s="764"/>
      <c r="F3" s="44"/>
      <c r="G3" s="44"/>
      <c r="H3" s="43"/>
      <c r="I3" s="42"/>
      <c r="J3" s="42"/>
    </row>
    <row r="4" spans="1:7" ht="15" customHeight="1">
      <c r="A4" s="435" t="s">
        <v>493</v>
      </c>
      <c r="B4" s="448"/>
      <c r="C4" s="765"/>
      <c r="D4" s="764"/>
      <c r="E4" s="764"/>
      <c r="G4" s="449"/>
    </row>
    <row r="5" spans="1:7" s="67" customFormat="1" ht="12.75" customHeight="1" thickBot="1">
      <c r="A5" s="33"/>
      <c r="B5" s="450"/>
      <c r="C5" s="64"/>
      <c r="D5" s="64"/>
      <c r="E5" s="64"/>
      <c r="F5" s="30" t="s">
        <v>494</v>
      </c>
      <c r="G5" s="97"/>
    </row>
    <row r="6" spans="1:7" s="28" customFormat="1" ht="16.5" customHeight="1" thickTop="1">
      <c r="A6" s="68" t="s">
        <v>495</v>
      </c>
      <c r="B6" s="451" t="s">
        <v>496</v>
      </c>
      <c r="C6" s="452" t="s">
        <v>497</v>
      </c>
      <c r="D6" s="451" t="s">
        <v>498</v>
      </c>
      <c r="E6" s="452" t="s">
        <v>499</v>
      </c>
      <c r="F6" s="453" t="s">
        <v>500</v>
      </c>
      <c r="G6" s="29"/>
    </row>
    <row r="7" spans="1:7" s="28" customFormat="1" ht="16.5" customHeight="1">
      <c r="A7" s="454" t="s">
        <v>501</v>
      </c>
      <c r="B7" s="455" t="s">
        <v>204</v>
      </c>
      <c r="C7" s="456" t="s">
        <v>502</v>
      </c>
      <c r="D7" s="455" t="s">
        <v>502</v>
      </c>
      <c r="E7" s="456" t="s">
        <v>502</v>
      </c>
      <c r="F7" s="457" t="s">
        <v>502</v>
      </c>
      <c r="G7" s="29"/>
    </row>
    <row r="8" spans="1:7" s="28" customFormat="1" ht="19.5" customHeight="1">
      <c r="A8" s="78">
        <v>27</v>
      </c>
      <c r="B8" s="89">
        <v>4752.5</v>
      </c>
      <c r="C8" s="89">
        <v>145</v>
      </c>
      <c r="D8" s="89">
        <v>2039.9</v>
      </c>
      <c r="E8" s="89">
        <v>2203.1</v>
      </c>
      <c r="F8" s="458">
        <v>364.5</v>
      </c>
      <c r="G8" s="459"/>
    </row>
    <row r="9" spans="1:7" s="28" customFormat="1" ht="19.5" customHeight="1">
      <c r="A9" s="75">
        <v>28</v>
      </c>
      <c r="B9" s="91">
        <v>4753.8</v>
      </c>
      <c r="C9" s="91">
        <v>145</v>
      </c>
      <c r="D9" s="91">
        <v>2036.6</v>
      </c>
      <c r="E9" s="91">
        <v>2206.4</v>
      </c>
      <c r="F9" s="460">
        <v>365.8</v>
      </c>
      <c r="G9" s="459"/>
    </row>
    <row r="10" spans="1:7" s="28" customFormat="1" ht="19.5" customHeight="1">
      <c r="A10" s="72">
        <v>29</v>
      </c>
      <c r="B10" s="92">
        <v>4753.8</v>
      </c>
      <c r="C10" s="92">
        <v>145</v>
      </c>
      <c r="D10" s="92">
        <v>2036.6</v>
      </c>
      <c r="E10" s="92">
        <v>2206.4</v>
      </c>
      <c r="F10" s="461">
        <v>365.8</v>
      </c>
      <c r="G10" s="459"/>
    </row>
    <row r="11" spans="1:7" s="4" customFormat="1" ht="12" customHeight="1">
      <c r="A11" s="7" t="s">
        <v>450</v>
      </c>
      <c r="F11" s="5" t="s">
        <v>477</v>
      </c>
      <c r="G11" s="19"/>
    </row>
    <row r="12" s="387" customFormat="1" ht="13.5" customHeight="1">
      <c r="G12" s="462"/>
    </row>
    <row r="13" s="387" customFormat="1" ht="13.5" customHeight="1"/>
    <row r="14" s="387" customFormat="1" ht="13.5" customHeight="1"/>
    <row r="15" s="387" customFormat="1" ht="13.5" customHeight="1">
      <c r="B15" s="45"/>
    </row>
    <row r="16" s="387" customFormat="1" ht="16.5" customHeight="1"/>
    <row r="17" s="387" customFormat="1" ht="16.5" customHeight="1"/>
    <row r="18" s="387" customFormat="1" ht="16.5" customHeight="1"/>
    <row r="19" s="387" customFormat="1" ht="16.5" customHeight="1"/>
  </sheetData>
  <sheetProtection/>
  <mergeCells count="2">
    <mergeCell ref="C3:E3"/>
    <mergeCell ref="C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zoomScalePageLayoutView="0" workbookViewId="0" topLeftCell="A1">
      <selection activeCell="A1" sqref="A1:IV1"/>
    </sheetView>
  </sheetViews>
  <sheetFormatPr defaultColWidth="8.796875" defaultRowHeight="14.25"/>
  <cols>
    <col min="1" max="1" width="21.8984375" style="1" customWidth="1"/>
    <col min="2" max="2" width="21.59765625" style="1" customWidth="1"/>
    <col min="3" max="3" width="21.8984375" style="1" customWidth="1"/>
    <col min="4" max="4" width="21.59765625" style="1" customWidth="1"/>
    <col min="5" max="16384" width="9" style="1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3" s="41" customFormat="1" ht="15" customHeight="1">
      <c r="A4" s="66" t="s">
        <v>46</v>
      </c>
      <c r="B4" s="65"/>
      <c r="C4" s="65"/>
    </row>
    <row r="5" spans="1:4" ht="12.75" customHeight="1" thickBot="1">
      <c r="A5" s="33"/>
      <c r="B5" s="64"/>
      <c r="C5" s="64"/>
      <c r="D5" s="30" t="s">
        <v>45</v>
      </c>
    </row>
    <row r="6" spans="1:4" s="47" customFormat="1" ht="22.5" customHeight="1" thickTop="1">
      <c r="A6" s="63" t="s">
        <v>44</v>
      </c>
      <c r="B6" s="62" t="s">
        <v>43</v>
      </c>
      <c r="C6" s="61"/>
      <c r="D6" s="666" t="s">
        <v>42</v>
      </c>
    </row>
    <row r="7" spans="1:5" s="47" customFormat="1" ht="22.5" customHeight="1">
      <c r="A7" s="60" t="s">
        <v>41</v>
      </c>
      <c r="B7" s="59" t="s">
        <v>40</v>
      </c>
      <c r="C7" s="58" t="s">
        <v>39</v>
      </c>
      <c r="D7" s="667"/>
      <c r="E7" s="48"/>
    </row>
    <row r="8" spans="1:5" s="47" customFormat="1" ht="18" customHeight="1">
      <c r="A8" s="57">
        <v>27</v>
      </c>
      <c r="B8" s="56">
        <v>949879</v>
      </c>
      <c r="C8" s="56">
        <v>7260053</v>
      </c>
      <c r="D8" s="55">
        <v>544392</v>
      </c>
      <c r="E8" s="48"/>
    </row>
    <row r="9" spans="1:5" s="47" customFormat="1" ht="18" customHeight="1">
      <c r="A9" s="54">
        <v>28</v>
      </c>
      <c r="B9" s="53">
        <v>950350</v>
      </c>
      <c r="C9" s="53">
        <v>7266419.8</v>
      </c>
      <c r="D9" s="52">
        <v>548215</v>
      </c>
      <c r="E9" s="48"/>
    </row>
    <row r="10" spans="1:5" s="47" customFormat="1" ht="18" customHeight="1">
      <c r="A10" s="51">
        <v>29</v>
      </c>
      <c r="B10" s="50">
        <v>954482</v>
      </c>
      <c r="C10" s="50">
        <v>7320393</v>
      </c>
      <c r="D10" s="49">
        <v>550267</v>
      </c>
      <c r="E10" s="48"/>
    </row>
    <row r="11" spans="1:4" ht="12" customHeight="1">
      <c r="A11" s="46" t="s">
        <v>38</v>
      </c>
      <c r="B11" s="15"/>
      <c r="C11" s="15"/>
      <c r="D11" s="15"/>
    </row>
    <row r="12" spans="1:4" ht="13.5">
      <c r="A12" s="7"/>
      <c r="B12" s="4"/>
      <c r="C12" s="4"/>
      <c r="D12" s="4"/>
    </row>
  </sheetData>
  <sheetProtection/>
  <mergeCells count="1">
    <mergeCell ref="D6:D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zoomScalePageLayoutView="0" workbookViewId="0" topLeftCell="A1">
      <selection activeCell="R5" sqref="R5"/>
    </sheetView>
  </sheetViews>
  <sheetFormatPr defaultColWidth="8.796875" defaultRowHeight="14.25"/>
  <cols>
    <col min="1" max="1" width="4.69921875" style="67" customWidth="1"/>
    <col min="2" max="2" width="6.69921875" style="67" customWidth="1"/>
    <col min="3" max="11" width="5.09765625" style="67" customWidth="1"/>
    <col min="12" max="12" width="6" style="67" customWidth="1"/>
    <col min="13" max="13" width="6.19921875" style="67" customWidth="1"/>
    <col min="14" max="17" width="5.09765625" style="67" customWidth="1"/>
    <col min="18" max="18" width="3.59765625" style="67" customWidth="1"/>
    <col min="19" max="16384" width="9" style="67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256" ht="13.5">
      <c r="A4" s="66" t="s">
        <v>503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17" ht="14.25" thickBot="1">
      <c r="A5" s="3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30" t="s">
        <v>685</v>
      </c>
    </row>
    <row r="6" spans="1:17" ht="14.25" thickTop="1">
      <c r="A6" s="463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8"/>
    </row>
    <row r="7" spans="1:256" ht="109.5" customHeight="1">
      <c r="A7" s="464" t="s">
        <v>504</v>
      </c>
      <c r="B7" s="465" t="s">
        <v>152</v>
      </c>
      <c r="C7" s="465" t="s">
        <v>505</v>
      </c>
      <c r="D7" s="465" t="s">
        <v>506</v>
      </c>
      <c r="E7" s="465" t="s">
        <v>507</v>
      </c>
      <c r="F7" s="465" t="s">
        <v>508</v>
      </c>
      <c r="G7" s="465" t="s">
        <v>509</v>
      </c>
      <c r="H7" s="465" t="s">
        <v>510</v>
      </c>
      <c r="I7" s="465" t="s">
        <v>511</v>
      </c>
      <c r="J7" s="465" t="s">
        <v>512</v>
      </c>
      <c r="K7" s="465" t="s">
        <v>513</v>
      </c>
      <c r="L7" s="465" t="s">
        <v>514</v>
      </c>
      <c r="M7" s="465" t="s">
        <v>515</v>
      </c>
      <c r="N7" s="465" t="s">
        <v>516</v>
      </c>
      <c r="O7" s="465" t="s">
        <v>517</v>
      </c>
      <c r="P7" s="465" t="s">
        <v>518</v>
      </c>
      <c r="Q7" s="466" t="s">
        <v>519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13.5">
      <c r="A8" s="467"/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9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13.5">
      <c r="A9" s="470" t="s">
        <v>225</v>
      </c>
      <c r="B9" s="471">
        <v>2864</v>
      </c>
      <c r="C9" s="472">
        <v>19</v>
      </c>
      <c r="D9" s="471">
        <v>229</v>
      </c>
      <c r="E9" s="472">
        <v>49</v>
      </c>
      <c r="F9" s="471">
        <v>61</v>
      </c>
      <c r="G9" s="472">
        <v>68</v>
      </c>
      <c r="H9" s="471">
        <v>102</v>
      </c>
      <c r="I9" s="472">
        <v>184</v>
      </c>
      <c r="J9" s="471">
        <v>13</v>
      </c>
      <c r="K9" s="472">
        <v>17</v>
      </c>
      <c r="L9" s="471">
        <v>1050</v>
      </c>
      <c r="M9" s="472">
        <v>691</v>
      </c>
      <c r="N9" s="471">
        <v>140</v>
      </c>
      <c r="O9" s="472">
        <v>67</v>
      </c>
      <c r="P9" s="471">
        <v>173</v>
      </c>
      <c r="Q9" s="472">
        <v>1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3.5">
      <c r="A10" s="473" t="s">
        <v>489</v>
      </c>
      <c r="B10" s="474">
        <v>100</v>
      </c>
      <c r="C10" s="475">
        <v>0.7</v>
      </c>
      <c r="D10" s="474">
        <v>8</v>
      </c>
      <c r="E10" s="475">
        <v>1.7</v>
      </c>
      <c r="F10" s="474">
        <v>2.1</v>
      </c>
      <c r="G10" s="475">
        <v>2.4</v>
      </c>
      <c r="H10" s="474">
        <v>3.6</v>
      </c>
      <c r="I10" s="475">
        <v>6.4</v>
      </c>
      <c r="J10" s="474">
        <v>0.5</v>
      </c>
      <c r="K10" s="475">
        <v>0.6</v>
      </c>
      <c r="L10" s="474">
        <v>36.7</v>
      </c>
      <c r="M10" s="475">
        <v>24.1</v>
      </c>
      <c r="N10" s="474">
        <v>4.9</v>
      </c>
      <c r="O10" s="475">
        <v>2.3</v>
      </c>
      <c r="P10" s="474">
        <v>6</v>
      </c>
      <c r="Q10" s="475">
        <v>0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3.5">
      <c r="A11" s="7" t="s">
        <v>490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 t="s">
        <v>520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3.5">
      <c r="A12" s="4"/>
      <c r="B12" s="4"/>
      <c r="C12" s="4"/>
      <c r="D12" s="4"/>
      <c r="E12" s="4"/>
      <c r="F12" s="4"/>
      <c r="G12" s="4"/>
      <c r="H12" s="766" t="s">
        <v>521</v>
      </c>
      <c r="I12" s="766"/>
      <c r="J12" s="766"/>
      <c r="K12" s="766"/>
      <c r="L12" s="766"/>
      <c r="M12" s="766"/>
      <c r="N12" s="766"/>
      <c r="O12" s="766"/>
      <c r="P12" s="766"/>
      <c r="Q12" s="76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3.5">
      <c r="A15" s="28"/>
      <c r="B15" s="28"/>
      <c r="C15" s="28"/>
      <c r="D15" s="4"/>
      <c r="E15" s="4"/>
      <c r="F15" s="4"/>
      <c r="G15" s="4"/>
      <c r="H15" s="4"/>
      <c r="I15" s="4"/>
      <c r="J15" s="4"/>
      <c r="K15" s="4"/>
      <c r="L15" s="4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ht="13.5">
      <c r="A16" s="4"/>
      <c r="B16" s="4"/>
      <c r="C16" s="4"/>
      <c r="D16" s="4"/>
      <c r="E16" s="4"/>
      <c r="F16" s="4"/>
      <c r="G16" s="4"/>
      <c r="H16" s="38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3.5">
      <c r="A17" s="4"/>
      <c r="B17" s="4"/>
      <c r="C17" s="4"/>
      <c r="D17" s="4"/>
      <c r="E17" s="4"/>
      <c r="F17" s="4"/>
      <c r="G17" s="4"/>
      <c r="H17" s="38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3.5">
      <c r="A18" s="4"/>
      <c r="B18" s="476"/>
      <c r="C18" s="4"/>
      <c r="D18" s="4"/>
      <c r="E18" s="4"/>
      <c r="F18" s="4"/>
      <c r="G18" s="4"/>
      <c r="H18" s="38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3.5">
      <c r="A19" s="4"/>
      <c r="B19" s="4"/>
      <c r="C19" s="4"/>
      <c r="D19" s="4"/>
      <c r="E19" s="4"/>
      <c r="F19" s="4"/>
      <c r="G19" s="4"/>
      <c r="H19" s="38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3.5">
      <c r="A20" s="4"/>
      <c r="B20" s="4"/>
      <c r="C20" s="4"/>
      <c r="D20" s="4"/>
      <c r="E20" s="4"/>
      <c r="F20" s="4"/>
      <c r="G20" s="4"/>
      <c r="H20" s="38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3.5">
      <c r="A21" s="4"/>
      <c r="B21" s="4"/>
      <c r="C21" s="4"/>
      <c r="H21" s="477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ht="13.5">
      <c r="H22" s="477"/>
    </row>
    <row r="23" ht="13.5">
      <c r="H23" s="477"/>
    </row>
  </sheetData>
  <sheetProtection/>
  <mergeCells count="1">
    <mergeCell ref="H12:Q12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M5" sqref="M5"/>
    </sheetView>
  </sheetViews>
  <sheetFormatPr defaultColWidth="8.796875" defaultRowHeight="14.25"/>
  <cols>
    <col min="1" max="1" width="5.69921875" style="1" customWidth="1"/>
    <col min="2" max="2" width="7.3984375" style="1" customWidth="1"/>
    <col min="3" max="3" width="6.3984375" style="1" customWidth="1"/>
    <col min="4" max="4" width="7.09765625" style="1" customWidth="1"/>
    <col min="5" max="5" width="7.3984375" style="1" customWidth="1"/>
    <col min="6" max="6" width="6.59765625" style="1" customWidth="1"/>
    <col min="7" max="7" width="7.5" style="1" customWidth="1"/>
    <col min="8" max="8" width="6.8984375" style="1" customWidth="1"/>
    <col min="9" max="9" width="5.59765625" style="1" customWidth="1"/>
    <col min="10" max="10" width="7.8984375" style="1" customWidth="1"/>
    <col min="11" max="11" width="9.19921875" style="1" customWidth="1"/>
    <col min="12" max="12" width="9" style="1" customWidth="1"/>
    <col min="13" max="16384" width="9" style="1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256" ht="13.5">
      <c r="A4" s="478" t="s">
        <v>522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12" ht="14.25" thickBot="1">
      <c r="A5" s="478"/>
      <c r="L5" s="5" t="s">
        <v>686</v>
      </c>
    </row>
    <row r="6" spans="1:256" ht="18" customHeight="1" thickTop="1">
      <c r="A6" s="769" t="s">
        <v>35</v>
      </c>
      <c r="B6" s="479" t="s">
        <v>523</v>
      </c>
      <c r="C6" s="479" t="s">
        <v>524</v>
      </c>
      <c r="D6" s="761" t="s">
        <v>525</v>
      </c>
      <c r="E6" s="479" t="s">
        <v>526</v>
      </c>
      <c r="F6" s="771" t="s">
        <v>527</v>
      </c>
      <c r="G6" s="772"/>
      <c r="H6" s="771" t="s">
        <v>528</v>
      </c>
      <c r="I6" s="772"/>
      <c r="J6" s="773" t="s">
        <v>529</v>
      </c>
      <c r="K6" s="761" t="s">
        <v>530</v>
      </c>
      <c r="L6" s="767" t="s">
        <v>531</v>
      </c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213"/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213"/>
      <c r="GE6" s="213"/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213"/>
      <c r="GR6" s="213"/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3"/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  <c r="HU6" s="213"/>
      <c r="HV6" s="213"/>
      <c r="HW6" s="213"/>
      <c r="HX6" s="213"/>
      <c r="HY6" s="213"/>
      <c r="HZ6" s="213"/>
      <c r="IA6" s="213"/>
      <c r="IB6" s="213"/>
      <c r="IC6" s="213"/>
      <c r="ID6" s="213"/>
      <c r="IE6" s="213"/>
      <c r="IF6" s="213"/>
      <c r="IG6" s="213"/>
      <c r="IH6" s="213"/>
      <c r="II6" s="213"/>
      <c r="IJ6" s="213"/>
      <c r="IK6" s="213"/>
      <c r="IL6" s="213"/>
      <c r="IM6" s="213"/>
      <c r="IN6" s="213"/>
      <c r="IO6" s="213"/>
      <c r="IP6" s="213"/>
      <c r="IQ6" s="213"/>
      <c r="IR6" s="213"/>
      <c r="IS6" s="213"/>
      <c r="IT6" s="213"/>
      <c r="IU6" s="213"/>
      <c r="IV6" s="213"/>
    </row>
    <row r="7" spans="1:256" ht="18" customHeight="1">
      <c r="A7" s="770"/>
      <c r="B7" s="480" t="s">
        <v>532</v>
      </c>
      <c r="C7" s="480" t="s">
        <v>533</v>
      </c>
      <c r="D7" s="678"/>
      <c r="E7" s="480" t="s">
        <v>533</v>
      </c>
      <c r="F7" s="443" t="s">
        <v>534</v>
      </c>
      <c r="G7" s="102" t="s">
        <v>535</v>
      </c>
      <c r="H7" s="443" t="s">
        <v>536</v>
      </c>
      <c r="I7" s="102" t="s">
        <v>537</v>
      </c>
      <c r="J7" s="774"/>
      <c r="K7" s="775"/>
      <c r="L7" s="768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3"/>
      <c r="FG7" s="213"/>
      <c r="FH7" s="213"/>
      <c r="FI7" s="213"/>
      <c r="FJ7" s="213"/>
      <c r="FK7" s="213"/>
      <c r="FL7" s="213"/>
      <c r="FM7" s="213"/>
      <c r="FN7" s="213"/>
      <c r="FO7" s="213"/>
      <c r="FP7" s="213"/>
      <c r="FQ7" s="213"/>
      <c r="FR7" s="213"/>
      <c r="FS7" s="213"/>
      <c r="FT7" s="213"/>
      <c r="FU7" s="213"/>
      <c r="FV7" s="213"/>
      <c r="FW7" s="213"/>
      <c r="FX7" s="213"/>
      <c r="FY7" s="213"/>
      <c r="FZ7" s="213"/>
      <c r="GA7" s="213"/>
      <c r="GB7" s="213"/>
      <c r="GC7" s="213"/>
      <c r="GD7" s="213"/>
      <c r="GE7" s="213"/>
      <c r="GF7" s="213"/>
      <c r="GG7" s="213"/>
      <c r="GH7" s="213"/>
      <c r="GI7" s="213"/>
      <c r="GJ7" s="213"/>
      <c r="GK7" s="213"/>
      <c r="GL7" s="213"/>
      <c r="GM7" s="213"/>
      <c r="GN7" s="213"/>
      <c r="GO7" s="213"/>
      <c r="GP7" s="213"/>
      <c r="GQ7" s="213"/>
      <c r="GR7" s="213"/>
      <c r="GS7" s="213"/>
      <c r="GT7" s="213"/>
      <c r="GU7" s="213"/>
      <c r="GV7" s="213"/>
      <c r="GW7" s="213"/>
      <c r="GX7" s="213"/>
      <c r="GY7" s="213"/>
      <c r="GZ7" s="213"/>
      <c r="HA7" s="213"/>
      <c r="HB7" s="213"/>
      <c r="HC7" s="213"/>
      <c r="HD7" s="213"/>
      <c r="HE7" s="213"/>
      <c r="HF7" s="213"/>
      <c r="HG7" s="213"/>
      <c r="HH7" s="213"/>
      <c r="HI7" s="213"/>
      <c r="HJ7" s="213"/>
      <c r="HK7" s="213"/>
      <c r="HL7" s="213"/>
      <c r="HM7" s="213"/>
      <c r="HN7" s="213"/>
      <c r="HO7" s="213"/>
      <c r="HP7" s="213"/>
      <c r="HQ7" s="213"/>
      <c r="HR7" s="213"/>
      <c r="HS7" s="213"/>
      <c r="HT7" s="213"/>
      <c r="HU7" s="213"/>
      <c r="HV7" s="213"/>
      <c r="HW7" s="213"/>
      <c r="HX7" s="213"/>
      <c r="HY7" s="213"/>
      <c r="HZ7" s="213"/>
      <c r="IA7" s="213"/>
      <c r="IB7" s="213"/>
      <c r="IC7" s="213"/>
      <c r="ID7" s="213"/>
      <c r="IE7" s="213"/>
      <c r="IF7" s="213"/>
      <c r="IG7" s="213"/>
      <c r="IH7" s="213"/>
      <c r="II7" s="213"/>
      <c r="IJ7" s="213"/>
      <c r="IK7" s="213"/>
      <c r="IL7" s="213"/>
      <c r="IM7" s="213"/>
      <c r="IN7" s="213"/>
      <c r="IO7" s="213"/>
      <c r="IP7" s="213"/>
      <c r="IQ7" s="213"/>
      <c r="IR7" s="213"/>
      <c r="IS7" s="213"/>
      <c r="IT7" s="213"/>
      <c r="IU7" s="213"/>
      <c r="IV7" s="213"/>
    </row>
    <row r="8" spans="1:256" ht="13.5">
      <c r="A8" s="443" t="s">
        <v>538</v>
      </c>
      <c r="B8" s="481">
        <v>25.7</v>
      </c>
      <c r="C8" s="481">
        <v>71.2</v>
      </c>
      <c r="D8" s="482">
        <v>2.2</v>
      </c>
      <c r="E8" s="481">
        <v>71.3</v>
      </c>
      <c r="F8" s="482">
        <v>56.4</v>
      </c>
      <c r="G8" s="481">
        <v>14.9</v>
      </c>
      <c r="H8" s="482">
        <v>26.3</v>
      </c>
      <c r="I8" s="481">
        <v>2.4</v>
      </c>
      <c r="J8" s="482">
        <v>386</v>
      </c>
      <c r="K8" s="483">
        <v>137832</v>
      </c>
      <c r="L8" s="482">
        <v>17.9</v>
      </c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ht="13.5">
      <c r="A9" s="7" t="s">
        <v>490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5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2:12" ht="13.5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5" t="s">
        <v>539</v>
      </c>
    </row>
    <row r="11" ht="13.5">
      <c r="L11" s="5" t="s">
        <v>540</v>
      </c>
    </row>
    <row r="12" spans="4:11" ht="13.5">
      <c r="D12" s="4"/>
      <c r="E12" s="4"/>
      <c r="F12" s="4"/>
      <c r="G12" s="4"/>
      <c r="H12" s="4"/>
      <c r="I12" s="4"/>
      <c r="J12" s="4"/>
      <c r="K12" s="4"/>
    </row>
    <row r="13" spans="3:11" ht="13.5">
      <c r="C13" s="4"/>
      <c r="D13" s="4"/>
      <c r="E13" s="4"/>
      <c r="F13" s="4"/>
      <c r="G13" s="4"/>
      <c r="H13" s="4"/>
      <c r="I13" s="4"/>
      <c r="J13" s="4"/>
      <c r="K13" s="4"/>
    </row>
    <row r="14" spans="3:11" ht="13.5">
      <c r="C14" s="4"/>
      <c r="D14" s="4"/>
      <c r="E14" s="4"/>
      <c r="F14" s="4"/>
      <c r="G14" s="4"/>
      <c r="H14" s="4"/>
      <c r="I14" s="4"/>
      <c r="J14" s="4"/>
      <c r="K14" s="4"/>
    </row>
    <row r="15" spans="3:13" ht="13.5">
      <c r="C15" s="4"/>
      <c r="D15" s="4"/>
      <c r="E15" s="4"/>
      <c r="F15" s="4"/>
      <c r="G15" s="4"/>
      <c r="H15" s="4"/>
      <c r="I15" s="386"/>
      <c r="J15" s="4"/>
      <c r="K15" s="4"/>
      <c r="L15" s="4"/>
      <c r="M15" s="4"/>
    </row>
    <row r="16" spans="3:13" ht="13.5">
      <c r="C16" s="4"/>
      <c r="D16" s="4"/>
      <c r="E16" s="4"/>
      <c r="F16" s="4"/>
      <c r="G16" s="4"/>
      <c r="H16" s="4"/>
      <c r="I16" s="386"/>
      <c r="J16" s="4"/>
      <c r="K16" s="4"/>
      <c r="L16" s="4"/>
      <c r="M16" s="4"/>
    </row>
    <row r="17" spans="3:13" ht="13.5">
      <c r="C17" s="67"/>
      <c r="D17" s="4"/>
      <c r="E17" s="4"/>
      <c r="F17" s="4"/>
      <c r="G17" s="4"/>
      <c r="H17" s="4"/>
      <c r="I17" s="386"/>
      <c r="J17" s="4"/>
      <c r="K17" s="4"/>
      <c r="L17" s="4"/>
      <c r="M17" s="4"/>
    </row>
    <row r="18" spans="4:13" ht="13.5">
      <c r="D18" s="4"/>
      <c r="E18" s="4"/>
      <c r="F18" s="4"/>
      <c r="G18" s="4"/>
      <c r="H18" s="4"/>
      <c r="I18" s="386"/>
      <c r="J18" s="4"/>
      <c r="K18" s="4"/>
      <c r="L18" s="4"/>
      <c r="M18" s="4"/>
    </row>
    <row r="19" spans="4:13" ht="13.5">
      <c r="D19" s="4"/>
      <c r="E19" s="4"/>
      <c r="F19" s="4"/>
      <c r="G19" s="4"/>
      <c r="H19" s="4"/>
      <c r="I19" s="386"/>
      <c r="J19" s="4"/>
      <c r="K19" s="4"/>
      <c r="L19" s="4"/>
      <c r="M19" s="4"/>
    </row>
    <row r="20" spans="4:13" ht="13.5">
      <c r="D20" s="4"/>
      <c r="E20" s="67"/>
      <c r="F20" s="67"/>
      <c r="G20" s="67"/>
      <c r="H20" s="67"/>
      <c r="I20" s="477"/>
      <c r="J20" s="67"/>
      <c r="K20" s="67"/>
      <c r="L20" s="67"/>
      <c r="M20" s="67"/>
    </row>
    <row r="21" spans="4:13" ht="13.5">
      <c r="D21" s="67"/>
      <c r="E21" s="67"/>
      <c r="F21" s="67"/>
      <c r="G21" s="67"/>
      <c r="H21" s="67"/>
      <c r="I21" s="477"/>
      <c r="J21" s="67"/>
      <c r="K21" s="67"/>
      <c r="L21" s="67"/>
      <c r="M21" s="67"/>
    </row>
    <row r="22" spans="4:13" ht="13.5">
      <c r="D22" s="67"/>
      <c r="E22" s="67"/>
      <c r="F22" s="67"/>
      <c r="G22" s="67"/>
      <c r="H22" s="67"/>
      <c r="I22" s="477"/>
      <c r="J22" s="67"/>
      <c r="K22" s="67"/>
      <c r="L22" s="67"/>
      <c r="M22" s="67"/>
    </row>
    <row r="23" spans="4:13" ht="13.5"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4:13" ht="13.5">
      <c r="D24" s="67"/>
      <c r="E24" s="67"/>
      <c r="F24" s="67"/>
      <c r="G24" s="67"/>
      <c r="H24" s="67"/>
      <c r="I24" s="67"/>
      <c r="J24" s="67"/>
      <c r="K24" s="67"/>
      <c r="L24" s="67"/>
      <c r="M24" s="67"/>
    </row>
  </sheetData>
  <sheetProtection/>
  <mergeCells count="7">
    <mergeCell ref="L6:L7"/>
    <mergeCell ref="A6:A7"/>
    <mergeCell ref="D6:D7"/>
    <mergeCell ref="F6:G6"/>
    <mergeCell ref="H6:I6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390" customWidth="1"/>
    <col min="2" max="5" width="19.3984375" style="390" customWidth="1"/>
    <col min="6" max="16384" width="9" style="390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5" s="352" customFormat="1" ht="15" customHeight="1">
      <c r="A4" s="478" t="s">
        <v>541</v>
      </c>
      <c r="B4" s="350"/>
      <c r="C4" s="350"/>
      <c r="D4" s="350"/>
      <c r="E4" s="484"/>
    </row>
    <row r="5" spans="1:5" s="67" customFormat="1" ht="12.75" customHeight="1" thickBot="1">
      <c r="A5" s="485"/>
      <c r="B5" s="64"/>
      <c r="C5" s="64"/>
      <c r="D5" s="64"/>
      <c r="E5" s="30" t="s">
        <v>542</v>
      </c>
    </row>
    <row r="6" spans="1:5" s="28" customFormat="1" ht="17.25" customHeight="1" thickTop="1">
      <c r="A6" s="68" t="s">
        <v>543</v>
      </c>
      <c r="B6" s="486" t="s">
        <v>544</v>
      </c>
      <c r="C6" s="61"/>
      <c r="D6" s="668" t="s">
        <v>545</v>
      </c>
      <c r="E6" s="666" t="s">
        <v>546</v>
      </c>
    </row>
    <row r="7" spans="1:5" s="28" customFormat="1" ht="17.25" customHeight="1">
      <c r="A7" s="454" t="s">
        <v>547</v>
      </c>
      <c r="B7" s="81"/>
      <c r="C7" s="123" t="s">
        <v>548</v>
      </c>
      <c r="D7" s="669"/>
      <c r="E7" s="667"/>
    </row>
    <row r="8" spans="1:6" s="28" customFormat="1" ht="18" customHeight="1">
      <c r="A8" s="78">
        <v>27</v>
      </c>
      <c r="B8" s="89">
        <v>4749.1</v>
      </c>
      <c r="C8" s="89">
        <v>42.7</v>
      </c>
      <c r="D8" s="89">
        <v>909.8</v>
      </c>
      <c r="E8" s="458">
        <v>3839.3</v>
      </c>
      <c r="F8" s="487"/>
    </row>
    <row r="9" spans="1:6" s="28" customFormat="1" ht="18" customHeight="1">
      <c r="A9" s="75">
        <v>28</v>
      </c>
      <c r="B9" s="91">
        <v>4749.1</v>
      </c>
      <c r="C9" s="91">
        <v>700.4</v>
      </c>
      <c r="D9" s="91">
        <v>911.1</v>
      </c>
      <c r="E9" s="460">
        <v>3838</v>
      </c>
      <c r="F9" s="487"/>
    </row>
    <row r="10" spans="1:6" s="28" customFormat="1" ht="18" customHeight="1">
      <c r="A10" s="72">
        <v>29</v>
      </c>
      <c r="B10" s="92">
        <v>4749.1</v>
      </c>
      <c r="C10" s="92">
        <v>700.4</v>
      </c>
      <c r="D10" s="92">
        <v>911.1</v>
      </c>
      <c r="E10" s="461">
        <v>3838</v>
      </c>
      <c r="F10" s="487"/>
    </row>
    <row r="11" spans="1:5" s="4" customFormat="1" ht="12" customHeight="1">
      <c r="A11" s="7" t="s">
        <v>450</v>
      </c>
      <c r="E11" s="5" t="s">
        <v>549</v>
      </c>
    </row>
    <row r="12" s="387" customFormat="1" ht="13.5" customHeight="1">
      <c r="E12" s="488"/>
    </row>
    <row r="13" s="387" customFormat="1" ht="13.5" customHeight="1"/>
    <row r="14" s="387" customFormat="1" ht="13.5" customHeight="1">
      <c r="D14" s="489"/>
    </row>
    <row r="15" s="387" customFormat="1" ht="13.5" customHeight="1"/>
    <row r="16" s="387" customFormat="1" ht="16.5" customHeight="1"/>
    <row r="17" s="387" customFormat="1" ht="16.5" customHeight="1"/>
    <row r="18" s="387" customFormat="1" ht="16.5" customHeight="1"/>
    <row r="19" s="387" customFormat="1" ht="16.5" customHeight="1"/>
  </sheetData>
  <sheetProtection/>
  <mergeCells count="2"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13" sqref="B13"/>
    </sheetView>
  </sheetViews>
  <sheetFormatPr defaultColWidth="8.796875" defaultRowHeight="16.5" customHeight="1"/>
  <cols>
    <col min="1" max="1" width="28.8984375" style="390" customWidth="1"/>
    <col min="2" max="3" width="29.09765625" style="390" customWidth="1"/>
    <col min="4" max="16384" width="9" style="390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2" s="352" customFormat="1" ht="15" customHeight="1">
      <c r="A4" s="66" t="s">
        <v>561</v>
      </c>
      <c r="B4" s="350"/>
    </row>
    <row r="5" spans="1:3" s="67" customFormat="1" ht="12.75" customHeight="1" thickBot="1">
      <c r="A5" s="33"/>
      <c r="B5" s="64"/>
      <c r="C5" s="30" t="s">
        <v>562</v>
      </c>
    </row>
    <row r="6" spans="1:3" s="28" customFormat="1" ht="15.75" customHeight="1" thickTop="1">
      <c r="A6" s="68" t="s">
        <v>563</v>
      </c>
      <c r="B6" s="668" t="s">
        <v>564</v>
      </c>
      <c r="C6" s="666" t="s">
        <v>565</v>
      </c>
    </row>
    <row r="7" spans="1:3" s="28" customFormat="1" ht="15.75" customHeight="1">
      <c r="A7" s="454" t="s">
        <v>566</v>
      </c>
      <c r="B7" s="669"/>
      <c r="C7" s="667"/>
    </row>
    <row r="8" spans="1:3" s="28" customFormat="1" ht="19.5" customHeight="1">
      <c r="A8" s="78">
        <v>26</v>
      </c>
      <c r="B8" s="508">
        <v>33.38</v>
      </c>
      <c r="C8" s="76">
        <v>217</v>
      </c>
    </row>
    <row r="9" spans="1:3" s="28" customFormat="1" ht="19.5" customHeight="1">
      <c r="A9" s="75">
        <v>27</v>
      </c>
      <c r="B9" s="509">
        <v>33.19</v>
      </c>
      <c r="C9" s="73">
        <v>214</v>
      </c>
    </row>
    <row r="10" spans="1:3" s="28" customFormat="1" ht="19.5" customHeight="1">
      <c r="A10" s="72">
        <v>28</v>
      </c>
      <c r="B10" s="510">
        <v>32.68</v>
      </c>
      <c r="C10" s="70">
        <v>212</v>
      </c>
    </row>
    <row r="11" spans="1:3" s="4" customFormat="1" ht="12" customHeight="1">
      <c r="A11" s="7" t="s">
        <v>450</v>
      </c>
      <c r="C11" s="5"/>
    </row>
    <row r="12" s="387" customFormat="1" ht="13.5" customHeight="1"/>
    <row r="13" s="387" customFormat="1" ht="13.5" customHeight="1"/>
    <row r="14" s="387" customFormat="1" ht="13.5" customHeight="1"/>
    <row r="15" s="387" customFormat="1" ht="13.5" customHeight="1"/>
    <row r="16" s="387" customFormat="1" ht="16.5" customHeight="1"/>
    <row r="17" s="387" customFormat="1" ht="16.5" customHeight="1"/>
    <row r="18" s="387" customFormat="1" ht="16.5" customHeight="1"/>
    <row r="19" s="387" customFormat="1" ht="16.5" customHeight="1"/>
  </sheetData>
  <sheetProtection/>
  <mergeCells count="2"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.5" style="428" customWidth="1"/>
    <col min="2" max="7" width="12.19921875" style="428" customWidth="1"/>
    <col min="8" max="16384" width="9" style="428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="395" customFormat="1" ht="15" customHeight="1">
      <c r="A4" s="490" t="s">
        <v>550</v>
      </c>
    </row>
    <row r="5" s="395" customFormat="1" ht="9.75" customHeight="1" thickBot="1"/>
    <row r="6" spans="1:7" s="401" customFormat="1" ht="13.5" customHeight="1" thickTop="1">
      <c r="A6" s="491" t="s">
        <v>151</v>
      </c>
      <c r="B6" s="776" t="s">
        <v>551</v>
      </c>
      <c r="C6" s="779" t="s">
        <v>552</v>
      </c>
      <c r="D6" s="779"/>
      <c r="E6" s="779"/>
      <c r="F6" s="780"/>
      <c r="G6" s="781" t="s">
        <v>553</v>
      </c>
    </row>
    <row r="7" spans="1:7" s="401" customFormat="1" ht="13.5" customHeight="1">
      <c r="A7" s="492"/>
      <c r="B7" s="777"/>
      <c r="C7" s="784" t="s">
        <v>554</v>
      </c>
      <c r="D7" s="784" t="s">
        <v>555</v>
      </c>
      <c r="E7" s="784" t="s">
        <v>556</v>
      </c>
      <c r="F7" s="786" t="s">
        <v>557</v>
      </c>
      <c r="G7" s="782"/>
    </row>
    <row r="8" spans="1:7" s="401" customFormat="1" ht="13.5" customHeight="1">
      <c r="A8" s="493" t="s">
        <v>558</v>
      </c>
      <c r="B8" s="778"/>
      <c r="C8" s="785"/>
      <c r="D8" s="785"/>
      <c r="E8" s="785"/>
      <c r="F8" s="787"/>
      <c r="G8" s="783"/>
    </row>
    <row r="9" spans="1:7" s="401" customFormat="1" ht="18" customHeight="1">
      <c r="A9" s="494">
        <v>26</v>
      </c>
      <c r="B9" s="495">
        <v>165</v>
      </c>
      <c r="C9" s="496">
        <v>4</v>
      </c>
      <c r="D9" s="496">
        <v>3</v>
      </c>
      <c r="E9" s="496">
        <v>3</v>
      </c>
      <c r="F9" s="496">
        <v>31</v>
      </c>
      <c r="G9" s="497">
        <v>124</v>
      </c>
    </row>
    <row r="10" spans="1:7" s="401" customFormat="1" ht="18" customHeight="1">
      <c r="A10" s="498">
        <v>27</v>
      </c>
      <c r="B10" s="499">
        <v>130</v>
      </c>
      <c r="C10" s="500">
        <v>5</v>
      </c>
      <c r="D10" s="500">
        <v>1</v>
      </c>
      <c r="E10" s="501" t="s">
        <v>559</v>
      </c>
      <c r="F10" s="500">
        <v>4</v>
      </c>
      <c r="G10" s="502">
        <v>120</v>
      </c>
    </row>
    <row r="11" spans="1:7" s="401" customFormat="1" ht="18" customHeight="1">
      <c r="A11" s="503">
        <v>28</v>
      </c>
      <c r="B11" s="504">
        <v>152</v>
      </c>
      <c r="C11" s="505">
        <v>3</v>
      </c>
      <c r="D11" s="505">
        <v>10</v>
      </c>
      <c r="E11" s="506">
        <v>1</v>
      </c>
      <c r="F11" s="505">
        <v>3</v>
      </c>
      <c r="G11" s="507">
        <v>135</v>
      </c>
    </row>
    <row r="12" spans="1:7" s="425" customFormat="1" ht="12" customHeight="1">
      <c r="A12" s="425" t="s">
        <v>560</v>
      </c>
      <c r="G12" s="426"/>
    </row>
    <row r="13" s="427" customFormat="1" ht="13.5" customHeight="1"/>
    <row r="15" ht="13.5">
      <c r="A15" s="45"/>
    </row>
  </sheetData>
  <sheetProtection/>
  <mergeCells count="7">
    <mergeCell ref="B6:B8"/>
    <mergeCell ref="C6:F6"/>
    <mergeCell ref="G6:G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17" sqref="B17"/>
    </sheetView>
  </sheetViews>
  <sheetFormatPr defaultColWidth="8.796875" defaultRowHeight="14.25"/>
  <cols>
    <col min="1" max="1" width="29.3984375" style="513" customWidth="1"/>
    <col min="2" max="3" width="28.8984375" style="513" customWidth="1"/>
    <col min="4" max="4" width="25.5" style="513" bestFit="1" customWidth="1"/>
    <col min="5" max="16384" width="9" style="513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3" ht="15" customHeight="1">
      <c r="A4" s="478" t="s">
        <v>567</v>
      </c>
      <c r="B4" s="511"/>
      <c r="C4" s="512" t="s">
        <v>568</v>
      </c>
    </row>
    <row r="5" spans="1:3" ht="9.75" customHeight="1" thickBot="1">
      <c r="A5" s="514"/>
      <c r="B5" s="514"/>
      <c r="C5" s="515"/>
    </row>
    <row r="6" spans="1:3" s="517" customFormat="1" ht="15" customHeight="1" thickTop="1">
      <c r="A6" s="516" t="s">
        <v>52</v>
      </c>
      <c r="B6" s="788" t="s">
        <v>569</v>
      </c>
      <c r="C6" s="789" t="s">
        <v>570</v>
      </c>
    </row>
    <row r="7" spans="1:3" s="517" customFormat="1" ht="15" customHeight="1">
      <c r="A7" s="518" t="s">
        <v>571</v>
      </c>
      <c r="B7" s="669"/>
      <c r="C7" s="667"/>
    </row>
    <row r="8" spans="1:3" s="517" customFormat="1" ht="18" customHeight="1">
      <c r="A8" s="78">
        <v>26</v>
      </c>
      <c r="B8" s="519">
        <v>2735</v>
      </c>
      <c r="C8" s="520">
        <v>121</v>
      </c>
    </row>
    <row r="9" spans="1:3" s="517" customFormat="1" ht="18" customHeight="1">
      <c r="A9" s="75">
        <v>27</v>
      </c>
      <c r="B9" s="521">
        <v>2663</v>
      </c>
      <c r="C9" s="522">
        <v>140</v>
      </c>
    </row>
    <row r="10" spans="1:3" s="517" customFormat="1" ht="18" customHeight="1">
      <c r="A10" s="72">
        <v>28</v>
      </c>
      <c r="B10" s="523">
        <v>2803</v>
      </c>
      <c r="C10" s="524">
        <v>133</v>
      </c>
    </row>
    <row r="11" spans="1:3" s="525" customFormat="1" ht="12" customHeight="1">
      <c r="A11" s="4" t="s">
        <v>572</v>
      </c>
      <c r="B11" s="67"/>
      <c r="C11" s="5" t="s">
        <v>573</v>
      </c>
    </row>
    <row r="12" spans="1:3" ht="12" customHeight="1">
      <c r="A12" s="4"/>
      <c r="B12" s="5"/>
      <c r="C12" s="5" t="s">
        <v>574</v>
      </c>
    </row>
    <row r="13" spans="1:2" ht="13.5">
      <c r="A13"/>
      <c r="B13" s="5"/>
    </row>
  </sheetData>
  <sheetProtection/>
  <mergeCells count="2"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16" sqref="F16"/>
    </sheetView>
  </sheetViews>
  <sheetFormatPr defaultColWidth="8.796875" defaultRowHeight="14.25"/>
  <cols>
    <col min="1" max="1" width="10" style="513" customWidth="1"/>
    <col min="2" max="3" width="11.69921875" style="513" customWidth="1"/>
    <col min="4" max="5" width="12.09765625" style="513" customWidth="1"/>
    <col min="6" max="6" width="17.5" style="513" customWidth="1"/>
    <col min="7" max="7" width="11.59765625" style="513" customWidth="1"/>
    <col min="8" max="16384" width="9" style="513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7" ht="15" customHeight="1" thickBot="1">
      <c r="A4" s="526" t="s">
        <v>575</v>
      </c>
      <c r="B4" s="514"/>
      <c r="C4" s="514"/>
      <c r="D4" s="514"/>
      <c r="E4" s="514"/>
      <c r="F4" s="514"/>
      <c r="G4" s="515" t="s">
        <v>568</v>
      </c>
    </row>
    <row r="5" spans="1:7" s="517" customFormat="1" ht="15" customHeight="1" thickTop="1">
      <c r="A5" s="63" t="s">
        <v>52</v>
      </c>
      <c r="B5" s="788" t="s">
        <v>152</v>
      </c>
      <c r="C5" s="788" t="s">
        <v>576</v>
      </c>
      <c r="D5" s="527" t="s">
        <v>577</v>
      </c>
      <c r="E5" s="527" t="s">
        <v>578</v>
      </c>
      <c r="F5" s="527" t="s">
        <v>579</v>
      </c>
      <c r="G5" s="789" t="s">
        <v>189</v>
      </c>
    </row>
    <row r="6" spans="1:7" s="517" customFormat="1" ht="15" customHeight="1">
      <c r="A6" s="200" t="s">
        <v>571</v>
      </c>
      <c r="B6" s="669"/>
      <c r="C6" s="669"/>
      <c r="D6" s="528" t="s">
        <v>580</v>
      </c>
      <c r="E6" s="528" t="s">
        <v>580</v>
      </c>
      <c r="F6" s="528" t="s">
        <v>581</v>
      </c>
      <c r="G6" s="667"/>
    </row>
    <row r="7" spans="1:7" s="517" customFormat="1" ht="18" customHeight="1">
      <c r="A7" s="78">
        <v>26</v>
      </c>
      <c r="B7" s="169">
        <v>2735</v>
      </c>
      <c r="C7" s="169">
        <v>2023</v>
      </c>
      <c r="D7" s="169">
        <v>4</v>
      </c>
      <c r="E7" s="169">
        <v>72</v>
      </c>
      <c r="F7" s="169">
        <v>443</v>
      </c>
      <c r="G7" s="170">
        <v>193</v>
      </c>
    </row>
    <row r="8" spans="1:7" s="517" customFormat="1" ht="18" customHeight="1">
      <c r="A8" s="75">
        <v>27</v>
      </c>
      <c r="B8" s="172">
        <v>2663</v>
      </c>
      <c r="C8" s="172">
        <v>1946</v>
      </c>
      <c r="D8" s="172">
        <v>4</v>
      </c>
      <c r="E8" s="172">
        <v>81</v>
      </c>
      <c r="F8" s="172">
        <v>409</v>
      </c>
      <c r="G8" s="173">
        <v>223</v>
      </c>
    </row>
    <row r="9" spans="1:7" s="517" customFormat="1" ht="18" customHeight="1">
      <c r="A9" s="72">
        <v>28</v>
      </c>
      <c r="B9" s="174">
        <v>2803</v>
      </c>
      <c r="C9" s="174">
        <v>2105</v>
      </c>
      <c r="D9" s="174">
        <v>1</v>
      </c>
      <c r="E9" s="174">
        <v>82</v>
      </c>
      <c r="F9" s="174">
        <v>435</v>
      </c>
      <c r="G9" s="175">
        <v>180</v>
      </c>
    </row>
    <row r="10" spans="1:7" s="525" customFormat="1" ht="12" customHeight="1">
      <c r="A10" s="4" t="s">
        <v>582</v>
      </c>
      <c r="E10" s="529"/>
      <c r="F10" s="7"/>
      <c r="G10" s="5" t="s">
        <v>583</v>
      </c>
    </row>
    <row r="11" spans="5:7" s="525" customFormat="1" ht="12" customHeight="1">
      <c r="E11" s="4"/>
      <c r="F11" s="7"/>
      <c r="G11" s="5" t="s">
        <v>584</v>
      </c>
    </row>
    <row r="14" ht="13.5">
      <c r="B14" s="530"/>
    </row>
  </sheetData>
  <sheetProtection/>
  <mergeCells count="3">
    <mergeCell ref="B5:B6"/>
    <mergeCell ref="C5:C6"/>
    <mergeCell ref="G5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C14" sqref="C14"/>
    </sheetView>
  </sheetViews>
  <sheetFormatPr defaultColWidth="8.796875" defaultRowHeight="14.25"/>
  <cols>
    <col min="1" max="1" width="8.19921875" style="513" customWidth="1"/>
    <col min="2" max="2" width="6.3984375" style="513" customWidth="1"/>
    <col min="3" max="3" width="6.8984375" style="513" customWidth="1"/>
    <col min="4" max="5" width="6.3984375" style="513" customWidth="1"/>
    <col min="6" max="6" width="7.3984375" style="513" customWidth="1"/>
    <col min="7" max="8" width="6.3984375" style="513" customWidth="1"/>
    <col min="9" max="9" width="6.8984375" style="513" customWidth="1"/>
    <col min="10" max="11" width="6.3984375" style="513" customWidth="1"/>
    <col min="12" max="12" width="6.8984375" style="513" customWidth="1"/>
    <col min="13" max="13" width="6.3984375" style="513" customWidth="1"/>
    <col min="14" max="16384" width="9" style="513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13" ht="15" customHeight="1">
      <c r="A4" s="478" t="s">
        <v>585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2" t="s">
        <v>568</v>
      </c>
    </row>
    <row r="5" spans="1:13" ht="9.75" customHeight="1" thickBot="1">
      <c r="A5" s="485"/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5"/>
    </row>
    <row r="6" spans="1:13" s="517" customFormat="1" ht="15" customHeight="1" thickTop="1">
      <c r="A6" s="194" t="s">
        <v>52</v>
      </c>
      <c r="B6" s="710" t="s">
        <v>586</v>
      </c>
      <c r="C6" s="790"/>
      <c r="D6" s="791"/>
      <c r="E6" s="710" t="s">
        <v>587</v>
      </c>
      <c r="F6" s="790"/>
      <c r="G6" s="791"/>
      <c r="H6" s="710" t="s">
        <v>588</v>
      </c>
      <c r="I6" s="790"/>
      <c r="J6" s="791"/>
      <c r="K6" s="710" t="s">
        <v>589</v>
      </c>
      <c r="L6" s="790"/>
      <c r="M6" s="790"/>
    </row>
    <row r="7" spans="1:13" s="517" customFormat="1" ht="15" customHeight="1">
      <c r="A7" s="518" t="s">
        <v>571</v>
      </c>
      <c r="B7" s="123" t="s">
        <v>590</v>
      </c>
      <c r="C7" s="113" t="s">
        <v>591</v>
      </c>
      <c r="D7" s="531" t="s">
        <v>189</v>
      </c>
      <c r="E7" s="123" t="s">
        <v>590</v>
      </c>
      <c r="F7" s="113" t="s">
        <v>591</v>
      </c>
      <c r="G7" s="531" t="s">
        <v>189</v>
      </c>
      <c r="H7" s="123" t="s">
        <v>590</v>
      </c>
      <c r="I7" s="113" t="s">
        <v>591</v>
      </c>
      <c r="J7" s="532" t="s">
        <v>189</v>
      </c>
      <c r="K7" s="123" t="s">
        <v>590</v>
      </c>
      <c r="L7" s="113" t="s">
        <v>591</v>
      </c>
      <c r="M7" s="532" t="s">
        <v>189</v>
      </c>
    </row>
    <row r="8" spans="1:13" s="517" customFormat="1" ht="18" customHeight="1">
      <c r="A8" s="533">
        <v>26</v>
      </c>
      <c r="B8" s="534">
        <v>740</v>
      </c>
      <c r="C8" s="534">
        <v>595</v>
      </c>
      <c r="D8" s="534">
        <v>145</v>
      </c>
      <c r="E8" s="534">
        <v>713</v>
      </c>
      <c r="F8" s="534">
        <v>569</v>
      </c>
      <c r="G8" s="534">
        <v>144</v>
      </c>
      <c r="H8" s="534">
        <v>702</v>
      </c>
      <c r="I8" s="534">
        <v>569</v>
      </c>
      <c r="J8" s="534">
        <v>133</v>
      </c>
      <c r="K8" s="534">
        <v>700</v>
      </c>
      <c r="L8" s="534">
        <v>569</v>
      </c>
      <c r="M8" s="520">
        <v>131</v>
      </c>
    </row>
    <row r="9" spans="1:14" s="517" customFormat="1" ht="18" customHeight="1">
      <c r="A9" s="535">
        <v>27</v>
      </c>
      <c r="B9" s="536">
        <v>726</v>
      </c>
      <c r="C9" s="536">
        <v>590</v>
      </c>
      <c r="D9" s="536">
        <v>136</v>
      </c>
      <c r="E9" s="536">
        <v>718</v>
      </c>
      <c r="F9" s="536">
        <v>582</v>
      </c>
      <c r="G9" s="536">
        <v>136</v>
      </c>
      <c r="H9" s="536">
        <v>690</v>
      </c>
      <c r="I9" s="536">
        <v>565</v>
      </c>
      <c r="J9" s="536">
        <v>125</v>
      </c>
      <c r="K9" s="536">
        <v>690</v>
      </c>
      <c r="L9" s="536">
        <v>565</v>
      </c>
      <c r="M9" s="522">
        <v>125</v>
      </c>
      <c r="N9" s="537"/>
    </row>
    <row r="10" spans="1:14" s="517" customFormat="1" ht="18" customHeight="1">
      <c r="A10" s="538">
        <v>28</v>
      </c>
      <c r="B10" s="539">
        <v>833</v>
      </c>
      <c r="C10" s="539">
        <v>704</v>
      </c>
      <c r="D10" s="539">
        <v>129</v>
      </c>
      <c r="E10" s="539">
        <v>660</v>
      </c>
      <c r="F10" s="539">
        <v>566</v>
      </c>
      <c r="G10" s="539">
        <v>94</v>
      </c>
      <c r="H10" s="539">
        <v>532</v>
      </c>
      <c r="I10" s="539">
        <v>467</v>
      </c>
      <c r="J10" s="539">
        <v>65</v>
      </c>
      <c r="K10" s="539">
        <v>532</v>
      </c>
      <c r="L10" s="539">
        <v>467</v>
      </c>
      <c r="M10" s="540">
        <v>65</v>
      </c>
      <c r="N10" s="537"/>
    </row>
    <row r="11" spans="1:13" ht="12" customHeight="1">
      <c r="A11" s="4" t="s">
        <v>582</v>
      </c>
      <c r="B11" s="529"/>
      <c r="C11" s="529"/>
      <c r="D11" s="529"/>
      <c r="E11" s="529"/>
      <c r="F11" s="529"/>
      <c r="G11" s="4"/>
      <c r="H11" s="529"/>
      <c r="I11" s="529"/>
      <c r="J11" s="5"/>
      <c r="K11" s="541"/>
      <c r="L11" s="541"/>
      <c r="M11" s="5" t="s">
        <v>592</v>
      </c>
    </row>
    <row r="12" spans="1:13" ht="12" customHeight="1">
      <c r="A12" s="529"/>
      <c r="B12" s="529"/>
      <c r="C12" s="529"/>
      <c r="D12" s="529"/>
      <c r="E12" s="529"/>
      <c r="F12" s="529"/>
      <c r="G12" s="4"/>
      <c r="H12" s="529"/>
      <c r="I12" s="529"/>
      <c r="J12" s="5"/>
      <c r="K12" s="541"/>
      <c r="L12" s="541"/>
      <c r="M12" s="5" t="s">
        <v>593</v>
      </c>
    </row>
    <row r="13" spans="1:13" ht="12" customHeight="1">
      <c r="A13" s="529"/>
      <c r="B13" s="529"/>
      <c r="C13" s="529"/>
      <c r="D13" s="529"/>
      <c r="E13" s="529"/>
      <c r="F13" s="529"/>
      <c r="G13" s="529"/>
      <c r="H13" s="529"/>
      <c r="I13" s="529"/>
      <c r="J13" s="5"/>
      <c r="K13" s="541"/>
      <c r="L13" s="541"/>
      <c r="M13" s="5" t="s">
        <v>594</v>
      </c>
    </row>
  </sheetData>
  <sheetProtection/>
  <mergeCells count="4">
    <mergeCell ref="B6:D6"/>
    <mergeCell ref="E6:G6"/>
    <mergeCell ref="H6:J6"/>
    <mergeCell ref="K6:M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4" sqref="B14"/>
    </sheetView>
  </sheetViews>
  <sheetFormatPr defaultColWidth="8.796875" defaultRowHeight="14.25"/>
  <cols>
    <col min="1" max="1" width="13.5" style="513" customWidth="1"/>
    <col min="2" max="5" width="18.3984375" style="513" customWidth="1"/>
    <col min="6" max="16384" width="9" style="513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5" s="543" customFormat="1" ht="15" customHeight="1">
      <c r="A4" s="478" t="s">
        <v>595</v>
      </c>
      <c r="B4" s="542"/>
      <c r="C4" s="542"/>
      <c r="D4" s="542"/>
      <c r="E4" s="512" t="s">
        <v>596</v>
      </c>
    </row>
    <row r="5" spans="1:5" s="525" customFormat="1" ht="9.75" customHeight="1" thickBot="1">
      <c r="A5" s="485"/>
      <c r="B5" s="485"/>
      <c r="C5" s="485"/>
      <c r="D5" s="485"/>
      <c r="E5" s="30"/>
    </row>
    <row r="6" spans="1:5" s="517" customFormat="1" ht="15" customHeight="1" thickTop="1">
      <c r="A6" s="516" t="s">
        <v>52</v>
      </c>
      <c r="B6" s="788" t="s">
        <v>597</v>
      </c>
      <c r="C6" s="788" t="s">
        <v>598</v>
      </c>
      <c r="D6" s="788" t="s">
        <v>599</v>
      </c>
      <c r="E6" s="789" t="s">
        <v>600</v>
      </c>
    </row>
    <row r="7" spans="1:5" s="517" customFormat="1" ht="15" customHeight="1">
      <c r="A7" s="518" t="s">
        <v>601</v>
      </c>
      <c r="B7" s="669"/>
      <c r="C7" s="669"/>
      <c r="D7" s="669"/>
      <c r="E7" s="667"/>
    </row>
    <row r="8" spans="1:5" s="517" customFormat="1" ht="18" customHeight="1">
      <c r="A8" s="78">
        <v>26</v>
      </c>
      <c r="B8" s="534">
        <v>2471</v>
      </c>
      <c r="C8" s="534">
        <v>2425</v>
      </c>
      <c r="D8" s="534">
        <v>2366</v>
      </c>
      <c r="E8" s="544">
        <v>2354</v>
      </c>
    </row>
    <row r="9" spans="1:5" s="517" customFormat="1" ht="18" customHeight="1">
      <c r="A9" s="75">
        <v>27</v>
      </c>
      <c r="B9" s="545">
        <v>2383</v>
      </c>
      <c r="C9" s="545">
        <v>2339</v>
      </c>
      <c r="D9" s="536">
        <v>2273</v>
      </c>
      <c r="E9" s="546">
        <v>2269</v>
      </c>
    </row>
    <row r="10" spans="1:6" s="517" customFormat="1" ht="18" customHeight="1">
      <c r="A10" s="72">
        <v>28</v>
      </c>
      <c r="B10" s="539">
        <v>2562</v>
      </c>
      <c r="C10" s="539">
        <v>1334</v>
      </c>
      <c r="D10" s="539">
        <v>1226</v>
      </c>
      <c r="E10" s="547">
        <v>1220</v>
      </c>
      <c r="F10" s="537"/>
    </row>
    <row r="11" spans="1:5" s="525" customFormat="1" ht="12" customHeight="1">
      <c r="A11" s="4" t="s">
        <v>602</v>
      </c>
      <c r="B11" s="529"/>
      <c r="C11" s="529"/>
      <c r="D11" s="7" t="s">
        <v>603</v>
      </c>
      <c r="E11" s="5"/>
    </row>
    <row r="12" spans="1:5" ht="12" customHeight="1">
      <c r="A12" s="548"/>
      <c r="B12" s="548"/>
      <c r="C12" s="549"/>
      <c r="D12" s="550" t="s">
        <v>604</v>
      </c>
      <c r="E12" s="549"/>
    </row>
    <row r="13" spans="1:5" ht="12" customHeight="1">
      <c r="A13" s="548"/>
      <c r="B13" s="548"/>
      <c r="C13" s="551"/>
      <c r="D13" s="550" t="s">
        <v>605</v>
      </c>
      <c r="E13" s="549"/>
    </row>
    <row r="14" spans="3:5" ht="12" customHeight="1">
      <c r="C14" s="552"/>
      <c r="D14" s="550" t="s">
        <v>606</v>
      </c>
      <c r="E14" s="553"/>
    </row>
    <row r="15" ht="13.5">
      <c r="C15" s="552"/>
    </row>
  </sheetData>
  <sheetProtection/>
  <mergeCells count="4"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16" sqref="C16"/>
    </sheetView>
  </sheetViews>
  <sheetFormatPr defaultColWidth="8.796875" defaultRowHeight="18" customHeight="1"/>
  <cols>
    <col min="1" max="1" width="8.3984375" style="67" customWidth="1"/>
    <col min="2" max="11" width="7.8984375" style="67" customWidth="1"/>
    <col min="12" max="16384" width="9" style="67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11" ht="15" customHeight="1">
      <c r="A4" s="66" t="s">
        <v>607</v>
      </c>
      <c r="B4" s="97"/>
      <c r="C4" s="97"/>
      <c r="D4" s="97"/>
      <c r="E4" s="97"/>
      <c r="F4" s="97"/>
      <c r="G4" s="97"/>
      <c r="H4" s="97"/>
      <c r="I4" s="66"/>
      <c r="J4" s="1"/>
      <c r="K4" s="554"/>
    </row>
    <row r="5" spans="1:11" ht="9.75" customHeight="1" thickBot="1">
      <c r="A5" s="33"/>
      <c r="B5" s="64"/>
      <c r="C5" s="64"/>
      <c r="D5" s="64"/>
      <c r="E5" s="64"/>
      <c r="F5" s="64"/>
      <c r="G5" s="64"/>
      <c r="H5" s="64"/>
      <c r="I5" s="33"/>
      <c r="J5" s="555"/>
      <c r="K5" s="30"/>
    </row>
    <row r="6" spans="1:11" s="69" customFormat="1" ht="15" customHeight="1" thickTop="1">
      <c r="A6" s="63" t="s">
        <v>194</v>
      </c>
      <c r="B6" s="556" t="s">
        <v>204</v>
      </c>
      <c r="C6" s="557"/>
      <c r="D6" s="792" t="s">
        <v>608</v>
      </c>
      <c r="E6" s="793"/>
      <c r="F6" s="794" t="s">
        <v>609</v>
      </c>
      <c r="G6" s="793"/>
      <c r="H6" s="794" t="s">
        <v>610</v>
      </c>
      <c r="I6" s="793"/>
      <c r="J6" s="794" t="s">
        <v>611</v>
      </c>
      <c r="K6" s="711"/>
    </row>
    <row r="7" spans="1:11" s="69" customFormat="1" ht="15" customHeight="1">
      <c r="A7" s="79" t="s">
        <v>196</v>
      </c>
      <c r="B7" s="81" t="s">
        <v>612</v>
      </c>
      <c r="C7" s="124" t="s">
        <v>613</v>
      </c>
      <c r="D7" s="124" t="s">
        <v>612</v>
      </c>
      <c r="E7" s="124" t="s">
        <v>613</v>
      </c>
      <c r="F7" s="124" t="s">
        <v>612</v>
      </c>
      <c r="G7" s="124" t="s">
        <v>613</v>
      </c>
      <c r="H7" s="124" t="s">
        <v>612</v>
      </c>
      <c r="I7" s="124" t="s">
        <v>613</v>
      </c>
      <c r="J7" s="124" t="s">
        <v>612</v>
      </c>
      <c r="K7" s="124" t="s">
        <v>613</v>
      </c>
    </row>
    <row r="8" spans="1:11" s="69" customFormat="1" ht="18" customHeight="1">
      <c r="A8" s="78">
        <v>26</v>
      </c>
      <c r="B8" s="182">
        <v>46</v>
      </c>
      <c r="C8" s="558">
        <v>8.81</v>
      </c>
      <c r="D8" s="182">
        <v>21</v>
      </c>
      <c r="E8" s="558">
        <v>1.48</v>
      </c>
      <c r="F8" s="182">
        <v>20</v>
      </c>
      <c r="G8" s="558">
        <v>2.95</v>
      </c>
      <c r="H8" s="182">
        <v>4</v>
      </c>
      <c r="I8" s="558">
        <v>1.81</v>
      </c>
      <c r="J8" s="182">
        <v>1</v>
      </c>
      <c r="K8" s="559">
        <v>2.57</v>
      </c>
    </row>
    <row r="9" spans="1:12" s="69" customFormat="1" ht="18" customHeight="1">
      <c r="A9" s="75">
        <v>27</v>
      </c>
      <c r="B9" s="183">
        <v>65</v>
      </c>
      <c r="C9" s="560">
        <v>8.43</v>
      </c>
      <c r="D9" s="183">
        <v>39</v>
      </c>
      <c r="E9" s="560">
        <v>2.92</v>
      </c>
      <c r="F9" s="183">
        <v>24</v>
      </c>
      <c r="G9" s="560">
        <v>3.82</v>
      </c>
      <c r="H9" s="183" t="s">
        <v>135</v>
      </c>
      <c r="I9" s="183" t="s">
        <v>135</v>
      </c>
      <c r="J9" s="183">
        <v>2</v>
      </c>
      <c r="K9" s="561">
        <v>1.69</v>
      </c>
      <c r="L9" s="562"/>
    </row>
    <row r="10" spans="1:12" s="69" customFormat="1" ht="18" customHeight="1">
      <c r="A10" s="72">
        <v>28</v>
      </c>
      <c r="B10" s="184">
        <v>79</v>
      </c>
      <c r="C10" s="563">
        <v>10.97</v>
      </c>
      <c r="D10" s="184">
        <v>30</v>
      </c>
      <c r="E10" s="563">
        <v>2.24</v>
      </c>
      <c r="F10" s="184">
        <v>48</v>
      </c>
      <c r="G10" s="563">
        <v>7.68</v>
      </c>
      <c r="H10" s="184" t="s">
        <v>135</v>
      </c>
      <c r="I10" s="184" t="s">
        <v>135</v>
      </c>
      <c r="J10" s="184">
        <v>1</v>
      </c>
      <c r="K10" s="564">
        <v>1.05</v>
      </c>
      <c r="L10" s="565"/>
    </row>
    <row r="11" spans="1:11" s="4" customFormat="1" ht="12" customHeight="1">
      <c r="A11" s="7" t="s">
        <v>614</v>
      </c>
      <c r="K11" s="5" t="s">
        <v>615</v>
      </c>
    </row>
    <row r="12" s="4" customFormat="1" ht="13.5" customHeight="1"/>
    <row r="13" s="4" customFormat="1" ht="13.5" customHeight="1">
      <c r="C13" s="566"/>
    </row>
    <row r="14" s="4" customFormat="1" ht="13.5" customHeight="1">
      <c r="C14" s="566"/>
    </row>
    <row r="15" s="4" customFormat="1" ht="13.5" customHeight="1"/>
    <row r="16" s="4" customFormat="1" ht="13.5" customHeight="1"/>
    <row r="17" s="28" customFormat="1" ht="13.5" customHeight="1"/>
    <row r="18" s="28" customFormat="1" ht="13.5" customHeight="1"/>
  </sheetData>
  <sheetProtection/>
  <mergeCells count="4"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zoomScalePageLayoutView="0" workbookViewId="0" topLeftCell="A1">
      <selection activeCell="A1" sqref="A1"/>
    </sheetView>
  </sheetViews>
  <sheetFormatPr defaultColWidth="8.796875" defaultRowHeight="16.5" customHeight="1"/>
  <cols>
    <col min="1" max="1" width="22.09765625" style="67" customWidth="1"/>
    <col min="2" max="4" width="21.59765625" style="67" customWidth="1"/>
    <col min="5" max="16384" width="9" style="67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3" s="41" customFormat="1" ht="15" customHeight="1">
      <c r="A4" s="66" t="s">
        <v>54</v>
      </c>
      <c r="B4" s="65"/>
      <c r="C4" s="65"/>
    </row>
    <row r="5" spans="1:4" ht="12.75" customHeight="1" thickBot="1">
      <c r="A5" s="33"/>
      <c r="B5" s="64"/>
      <c r="C5" s="64"/>
      <c r="D5" s="80" t="s">
        <v>53</v>
      </c>
    </row>
    <row r="6" spans="1:4" s="69" customFormat="1" ht="16.5" customHeight="1" thickTop="1">
      <c r="A6" s="63" t="s">
        <v>52</v>
      </c>
      <c r="B6" s="668" t="s">
        <v>51</v>
      </c>
      <c r="C6" s="668" t="s">
        <v>50</v>
      </c>
      <c r="D6" s="666" t="s">
        <v>49</v>
      </c>
    </row>
    <row r="7" spans="1:4" s="69" customFormat="1" ht="16.5" customHeight="1">
      <c r="A7" s="79" t="s">
        <v>48</v>
      </c>
      <c r="B7" s="669"/>
      <c r="C7" s="669"/>
      <c r="D7" s="667"/>
    </row>
    <row r="8" spans="1:4" s="69" customFormat="1" ht="18" customHeight="1">
      <c r="A8" s="78">
        <v>27</v>
      </c>
      <c r="B8" s="77">
        <v>536</v>
      </c>
      <c r="C8" s="77">
        <v>46517</v>
      </c>
      <c r="D8" s="76">
        <v>150813</v>
      </c>
    </row>
    <row r="9" spans="1:4" s="69" customFormat="1" ht="18" customHeight="1">
      <c r="A9" s="75">
        <v>28</v>
      </c>
      <c r="B9" s="74">
        <v>536</v>
      </c>
      <c r="C9" s="74">
        <v>46517</v>
      </c>
      <c r="D9" s="73">
        <v>151010</v>
      </c>
    </row>
    <row r="10" spans="1:4" s="69" customFormat="1" ht="18" customHeight="1">
      <c r="A10" s="72">
        <v>29</v>
      </c>
      <c r="B10" s="71">
        <v>536</v>
      </c>
      <c r="C10" s="71">
        <v>46517</v>
      </c>
      <c r="D10" s="70">
        <v>151027</v>
      </c>
    </row>
    <row r="11" spans="1:4" s="1" customFormat="1" ht="12" customHeight="1">
      <c r="A11" s="46" t="s">
        <v>47</v>
      </c>
      <c r="B11" s="15"/>
      <c r="C11" s="15"/>
      <c r="D11" s="15"/>
    </row>
    <row r="12" s="28" customFormat="1" ht="13.5" customHeight="1">
      <c r="D12" s="68"/>
    </row>
    <row r="13" s="28" customFormat="1" ht="13.5" customHeight="1"/>
    <row r="14" s="28" customFormat="1" ht="13.5" customHeight="1"/>
    <row r="15" s="28" customFormat="1" ht="13.5" customHeight="1"/>
    <row r="16" s="28" customFormat="1" ht="13.5" customHeight="1"/>
    <row r="17" s="28" customFormat="1" ht="13.5" customHeight="1"/>
    <row r="18" s="28" customFormat="1" ht="13.5" customHeight="1"/>
    <row r="19" s="28" customFormat="1" ht="13.5" customHeight="1"/>
    <row r="20" s="28" customFormat="1" ht="13.5" customHeight="1"/>
  </sheetData>
  <sheetProtection/>
  <mergeCells count="3">
    <mergeCell ref="B6:B7"/>
    <mergeCell ref="C6:C7"/>
    <mergeCell ref="D6:D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15" sqref="E15"/>
    </sheetView>
  </sheetViews>
  <sheetFormatPr defaultColWidth="8.796875" defaultRowHeight="18" customHeight="1"/>
  <cols>
    <col min="1" max="1" width="6.59765625" style="67" customWidth="1"/>
    <col min="2" max="2" width="9.59765625" style="67" customWidth="1"/>
    <col min="3" max="5" width="8.3984375" style="67" customWidth="1"/>
    <col min="6" max="8" width="9.59765625" style="67" customWidth="1"/>
    <col min="9" max="10" width="8.3984375" style="67" customWidth="1"/>
    <col min="11" max="16384" width="9" style="67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10" s="34" customFormat="1" ht="15" customHeight="1">
      <c r="A4" s="66" t="s">
        <v>616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28" customFormat="1" ht="9.75" customHeight="1" thickBot="1">
      <c r="A5" s="33"/>
      <c r="B5" s="32"/>
      <c r="C5" s="32"/>
      <c r="D5" s="32"/>
      <c r="E5" s="32"/>
      <c r="F5" s="32"/>
      <c r="G5" s="32"/>
      <c r="H5" s="32"/>
      <c r="I5" s="32"/>
      <c r="J5" s="32"/>
    </row>
    <row r="6" spans="1:10" s="69" customFormat="1" ht="18" customHeight="1" thickTop="1">
      <c r="A6" s="68" t="s">
        <v>35</v>
      </c>
      <c r="B6" s="667" t="s">
        <v>617</v>
      </c>
      <c r="C6" s="799"/>
      <c r="D6" s="799"/>
      <c r="E6" s="688"/>
      <c r="F6" s="710" t="s">
        <v>618</v>
      </c>
      <c r="G6" s="790"/>
      <c r="H6" s="800"/>
      <c r="I6" s="567" t="s">
        <v>619</v>
      </c>
      <c r="J6" s="81" t="s">
        <v>189</v>
      </c>
    </row>
    <row r="7" spans="1:10" s="569" customFormat="1" ht="18" customHeight="1">
      <c r="A7" s="568"/>
      <c r="B7" s="795" t="s">
        <v>620</v>
      </c>
      <c r="C7" s="795" t="s">
        <v>621</v>
      </c>
      <c r="D7" s="795" t="s">
        <v>622</v>
      </c>
      <c r="E7" s="795" t="s">
        <v>623</v>
      </c>
      <c r="F7" s="795" t="s">
        <v>624</v>
      </c>
      <c r="G7" s="795" t="s">
        <v>625</v>
      </c>
      <c r="H7" s="795" t="s">
        <v>626</v>
      </c>
      <c r="I7" s="795" t="s">
        <v>627</v>
      </c>
      <c r="J7" s="797" t="s">
        <v>628</v>
      </c>
    </row>
    <row r="8" spans="1:10" s="569" customFormat="1" ht="18" customHeight="1">
      <c r="A8" s="570" t="s">
        <v>629</v>
      </c>
      <c r="B8" s="796"/>
      <c r="C8" s="796"/>
      <c r="D8" s="796"/>
      <c r="E8" s="796"/>
      <c r="F8" s="796"/>
      <c r="G8" s="796"/>
      <c r="H8" s="796"/>
      <c r="I8" s="796"/>
      <c r="J8" s="798"/>
    </row>
    <row r="9" spans="1:11" s="167" customFormat="1" ht="18" customHeight="1">
      <c r="A9" s="78">
        <v>26</v>
      </c>
      <c r="B9" s="169">
        <v>1</v>
      </c>
      <c r="C9" s="182" t="s">
        <v>135</v>
      </c>
      <c r="D9" s="169">
        <v>4</v>
      </c>
      <c r="E9" s="169">
        <v>49</v>
      </c>
      <c r="F9" s="169">
        <v>517</v>
      </c>
      <c r="G9" s="182">
        <v>1</v>
      </c>
      <c r="H9" s="182">
        <v>6</v>
      </c>
      <c r="I9" s="182">
        <v>0</v>
      </c>
      <c r="J9" s="170">
        <v>2</v>
      </c>
      <c r="K9" s="571"/>
    </row>
    <row r="10" spans="1:11" s="167" customFormat="1" ht="18" customHeight="1">
      <c r="A10" s="75">
        <v>27</v>
      </c>
      <c r="B10" s="172">
        <v>1</v>
      </c>
      <c r="C10" s="183" t="s">
        <v>135</v>
      </c>
      <c r="D10" s="172">
        <v>1</v>
      </c>
      <c r="E10" s="172">
        <v>46</v>
      </c>
      <c r="F10" s="172">
        <v>421</v>
      </c>
      <c r="G10" s="183">
        <v>1</v>
      </c>
      <c r="H10" s="183">
        <v>3</v>
      </c>
      <c r="I10" s="183" t="s">
        <v>135</v>
      </c>
      <c r="J10" s="215" t="s">
        <v>135</v>
      </c>
      <c r="K10" s="571"/>
    </row>
    <row r="11" spans="1:11" s="167" customFormat="1" ht="18" customHeight="1">
      <c r="A11" s="72">
        <v>28</v>
      </c>
      <c r="B11" s="174">
        <v>1</v>
      </c>
      <c r="C11" s="184" t="s">
        <v>559</v>
      </c>
      <c r="D11" s="184" t="s">
        <v>559</v>
      </c>
      <c r="E11" s="174">
        <v>47</v>
      </c>
      <c r="F11" s="174">
        <v>267</v>
      </c>
      <c r="G11" s="184">
        <v>1</v>
      </c>
      <c r="H11" s="184">
        <v>6</v>
      </c>
      <c r="I11" s="184" t="s">
        <v>559</v>
      </c>
      <c r="J11" s="216">
        <v>1</v>
      </c>
      <c r="K11" s="572"/>
    </row>
    <row r="12" s="4" customFormat="1" ht="12" customHeight="1">
      <c r="A12" s="7" t="s">
        <v>630</v>
      </c>
    </row>
    <row r="13" s="28" customFormat="1" ht="13.5" customHeight="1"/>
    <row r="14" s="28" customFormat="1" ht="13.5" customHeight="1"/>
    <row r="15" s="28" customFormat="1" ht="13.5" customHeight="1"/>
    <row r="16" s="28" customFormat="1" ht="13.5" customHeight="1"/>
    <row r="17" s="28" customFormat="1" ht="13.5" customHeight="1"/>
    <row r="18" s="28" customFormat="1" ht="13.5" customHeight="1"/>
  </sheetData>
  <sheetProtection/>
  <mergeCells count="11">
    <mergeCell ref="F7:F8"/>
    <mergeCell ref="G7:G8"/>
    <mergeCell ref="H7:H8"/>
    <mergeCell ref="I7:I8"/>
    <mergeCell ref="J7:J8"/>
    <mergeCell ref="B6:E6"/>
    <mergeCell ref="F6:H6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14" sqref="D14"/>
    </sheetView>
  </sheetViews>
  <sheetFormatPr defaultColWidth="8.796875" defaultRowHeight="18" customHeight="1"/>
  <cols>
    <col min="1" max="1" width="11.09765625" style="67" customWidth="1"/>
    <col min="2" max="6" width="15.09765625" style="67" customWidth="1"/>
    <col min="7" max="7" width="10.5" style="67" bestFit="1" customWidth="1"/>
    <col min="8" max="16384" width="9" style="67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6" s="34" customFormat="1" ht="15" customHeight="1">
      <c r="A4" s="478" t="s">
        <v>631</v>
      </c>
      <c r="B4" s="35"/>
      <c r="C4" s="35"/>
      <c r="D4" s="35"/>
      <c r="E4" s="35"/>
      <c r="F4" s="35"/>
    </row>
    <row r="5" spans="1:6" s="28" customFormat="1" ht="9.75" customHeight="1" thickBot="1">
      <c r="A5" s="485"/>
      <c r="B5" s="32"/>
      <c r="C5" s="32"/>
      <c r="D5" s="32"/>
      <c r="E5" s="32"/>
      <c r="F5" s="32"/>
    </row>
    <row r="6" spans="1:6" s="69" customFormat="1" ht="15" customHeight="1" thickTop="1">
      <c r="A6" s="63" t="s">
        <v>632</v>
      </c>
      <c r="B6" s="668" t="s">
        <v>633</v>
      </c>
      <c r="C6" s="62" t="s">
        <v>634</v>
      </c>
      <c r="D6" s="61"/>
      <c r="E6" s="573"/>
      <c r="F6" s="789" t="s">
        <v>635</v>
      </c>
    </row>
    <row r="7" spans="1:6" s="69" customFormat="1" ht="15" customHeight="1">
      <c r="A7" s="200" t="s">
        <v>629</v>
      </c>
      <c r="B7" s="669"/>
      <c r="C7" s="81" t="s">
        <v>636</v>
      </c>
      <c r="D7" s="123" t="s">
        <v>637</v>
      </c>
      <c r="E7" s="123" t="s">
        <v>638</v>
      </c>
      <c r="F7" s="667"/>
    </row>
    <row r="8" spans="1:6" s="69" customFormat="1" ht="18" customHeight="1">
      <c r="A8" s="78">
        <v>26</v>
      </c>
      <c r="B8" s="77">
        <v>151</v>
      </c>
      <c r="C8" s="574">
        <v>2332.98</v>
      </c>
      <c r="D8" s="183" t="s">
        <v>135</v>
      </c>
      <c r="E8" s="574">
        <v>2332.98</v>
      </c>
      <c r="F8" s="76">
        <v>241721</v>
      </c>
    </row>
    <row r="9" spans="1:6" s="69" customFormat="1" ht="18" customHeight="1">
      <c r="A9" s="75">
        <v>27</v>
      </c>
      <c r="B9" s="74">
        <v>130</v>
      </c>
      <c r="C9" s="575">
        <v>1816.63</v>
      </c>
      <c r="D9" s="183" t="s">
        <v>135</v>
      </c>
      <c r="E9" s="576">
        <v>1816.63</v>
      </c>
      <c r="F9" s="73">
        <v>246303</v>
      </c>
    </row>
    <row r="10" spans="1:7" s="69" customFormat="1" ht="18" customHeight="1">
      <c r="A10" s="72">
        <v>28</v>
      </c>
      <c r="B10" s="71">
        <v>90</v>
      </c>
      <c r="C10" s="577">
        <v>1103.28</v>
      </c>
      <c r="D10" s="578" t="s">
        <v>559</v>
      </c>
      <c r="E10" s="577">
        <v>1103.28</v>
      </c>
      <c r="F10" s="70">
        <v>181529</v>
      </c>
      <c r="G10" s="579"/>
    </row>
    <row r="11" spans="1:9" s="4" customFormat="1" ht="12" customHeight="1">
      <c r="A11" s="7" t="s">
        <v>639</v>
      </c>
      <c r="D11" s="580"/>
      <c r="E11" s="581"/>
      <c r="F11" s="5" t="s">
        <v>640</v>
      </c>
      <c r="G11" s="41"/>
      <c r="H11" s="41"/>
      <c r="I11" s="28"/>
    </row>
    <row r="12" spans="5:9" s="4" customFormat="1" ht="12" customHeight="1">
      <c r="E12" s="67"/>
      <c r="F12" s="5" t="s">
        <v>641</v>
      </c>
      <c r="G12" s="28"/>
      <c r="H12" s="28"/>
      <c r="I12" s="28"/>
    </row>
    <row r="13" spans="4:6" s="4" customFormat="1" ht="13.5" customHeight="1">
      <c r="D13" s="7"/>
      <c r="F13" s="5"/>
    </row>
    <row r="14" s="4" customFormat="1" ht="13.5" customHeight="1">
      <c r="D14" s="7"/>
    </row>
  </sheetData>
  <sheetProtection/>
  <mergeCells count="2">
    <mergeCell ref="B6:B7"/>
    <mergeCell ref="F6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13" sqref="C13"/>
    </sheetView>
  </sheetViews>
  <sheetFormatPr defaultColWidth="8.796875" defaultRowHeight="14.25"/>
  <cols>
    <col min="1" max="1" width="11.09765625" style="1" customWidth="1"/>
    <col min="2" max="6" width="15.09765625" style="1" customWidth="1"/>
    <col min="7" max="8" width="10.8984375" style="1" customWidth="1"/>
    <col min="9" max="16384" width="9" style="1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7" s="67" customFormat="1" ht="15" customHeight="1">
      <c r="A4" s="66" t="s">
        <v>642</v>
      </c>
      <c r="G4" s="97"/>
    </row>
    <row r="5" spans="1:9" s="67" customFormat="1" ht="9.75" customHeight="1" thickBot="1">
      <c r="A5" s="66"/>
      <c r="I5" s="97"/>
    </row>
    <row r="6" spans="1:7" s="69" customFormat="1" ht="17.25" customHeight="1" thickTop="1">
      <c r="A6" s="516" t="s">
        <v>35</v>
      </c>
      <c r="B6" s="670" t="s">
        <v>643</v>
      </c>
      <c r="C6" s="670" t="s">
        <v>644</v>
      </c>
      <c r="D6" s="670" t="s">
        <v>645</v>
      </c>
      <c r="E6" s="670" t="s">
        <v>646</v>
      </c>
      <c r="F6" s="672" t="s">
        <v>647</v>
      </c>
      <c r="G6" s="562"/>
    </row>
    <row r="7" spans="1:7" s="69" customFormat="1" ht="17.25" customHeight="1">
      <c r="A7" s="518" t="s">
        <v>648</v>
      </c>
      <c r="B7" s="669"/>
      <c r="C7" s="671"/>
      <c r="D7" s="671"/>
      <c r="E7" s="671"/>
      <c r="F7" s="673"/>
      <c r="G7" s="562"/>
    </row>
    <row r="8" spans="1:7" s="69" customFormat="1" ht="18" customHeight="1">
      <c r="A8" s="78">
        <v>26</v>
      </c>
      <c r="B8" s="582">
        <v>1595</v>
      </c>
      <c r="C8" s="582">
        <v>967</v>
      </c>
      <c r="D8" s="583">
        <v>151</v>
      </c>
      <c r="E8" s="583">
        <v>12</v>
      </c>
      <c r="F8" s="584">
        <v>465</v>
      </c>
      <c r="G8" s="562"/>
    </row>
    <row r="9" spans="1:7" s="69" customFormat="1" ht="18" customHeight="1">
      <c r="A9" s="75">
        <v>27</v>
      </c>
      <c r="B9" s="585">
        <v>1641</v>
      </c>
      <c r="C9" s="585">
        <v>1007</v>
      </c>
      <c r="D9" s="586">
        <v>149</v>
      </c>
      <c r="E9" s="586">
        <v>24</v>
      </c>
      <c r="F9" s="587">
        <v>461</v>
      </c>
      <c r="G9" s="562"/>
    </row>
    <row r="10" spans="1:7" s="69" customFormat="1" ht="18" customHeight="1">
      <c r="A10" s="72">
        <v>28</v>
      </c>
      <c r="B10" s="588">
        <v>1693</v>
      </c>
      <c r="C10" s="588">
        <v>1026</v>
      </c>
      <c r="D10" s="589">
        <v>158</v>
      </c>
      <c r="E10" s="589">
        <v>29</v>
      </c>
      <c r="F10" s="590">
        <v>480</v>
      </c>
      <c r="G10" s="591"/>
    </row>
    <row r="11" spans="1:7" ht="13.5">
      <c r="A11" s="4" t="s">
        <v>649</v>
      </c>
      <c r="F11" s="549"/>
      <c r="G11" s="119"/>
    </row>
  </sheetData>
  <sheetProtection/>
  <mergeCells count="5"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IV1"/>
    </sheetView>
  </sheetViews>
  <sheetFormatPr defaultColWidth="8.796875" defaultRowHeight="18" customHeight="1"/>
  <cols>
    <col min="1" max="1" width="12.8984375" style="67" customWidth="1"/>
    <col min="2" max="7" width="12.3984375" style="67" customWidth="1"/>
    <col min="8" max="16384" width="9" style="67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6" s="34" customFormat="1" ht="15" customHeight="1">
      <c r="A3" s="66" t="s">
        <v>650</v>
      </c>
      <c r="B3" s="35"/>
      <c r="C3" s="35"/>
      <c r="D3" s="35"/>
      <c r="E3" s="35"/>
      <c r="F3" s="35"/>
    </row>
    <row r="4" spans="1:7" s="28" customFormat="1" ht="12.75" customHeight="1" thickBot="1">
      <c r="A4" s="33"/>
      <c r="B4" s="32"/>
      <c r="C4" s="32"/>
      <c r="D4" s="32"/>
      <c r="E4" s="32"/>
      <c r="F4" s="32"/>
      <c r="G4" s="30" t="s">
        <v>651</v>
      </c>
    </row>
    <row r="5" spans="1:7" s="69" customFormat="1" ht="17.25" customHeight="1" thickTop="1">
      <c r="A5" s="63" t="s">
        <v>194</v>
      </c>
      <c r="B5" s="62" t="s">
        <v>43</v>
      </c>
      <c r="C5" s="573"/>
      <c r="D5" s="62" t="s">
        <v>652</v>
      </c>
      <c r="E5" s="573"/>
      <c r="F5" s="62" t="s">
        <v>653</v>
      </c>
      <c r="G5" s="61"/>
    </row>
    <row r="6" spans="1:7" s="69" customFormat="1" ht="17.25" customHeight="1">
      <c r="A6" s="79" t="s">
        <v>566</v>
      </c>
      <c r="B6" s="81" t="s">
        <v>654</v>
      </c>
      <c r="C6" s="123" t="s">
        <v>655</v>
      </c>
      <c r="D6" s="81" t="s">
        <v>654</v>
      </c>
      <c r="E6" s="123" t="s">
        <v>655</v>
      </c>
      <c r="F6" s="81" t="s">
        <v>654</v>
      </c>
      <c r="G6" s="124" t="s">
        <v>655</v>
      </c>
    </row>
    <row r="7" spans="1:7" s="69" customFormat="1" ht="18" customHeight="1">
      <c r="A7" s="78">
        <v>27</v>
      </c>
      <c r="B7" s="77">
        <v>18</v>
      </c>
      <c r="C7" s="77">
        <v>550</v>
      </c>
      <c r="D7" s="77">
        <v>13</v>
      </c>
      <c r="E7" s="77">
        <v>482</v>
      </c>
      <c r="F7" s="77">
        <v>5</v>
      </c>
      <c r="G7" s="76">
        <v>68</v>
      </c>
    </row>
    <row r="8" spans="1:7" s="69" customFormat="1" ht="18" customHeight="1">
      <c r="A8" s="75">
        <v>28</v>
      </c>
      <c r="B8" s="74">
        <v>18</v>
      </c>
      <c r="C8" s="74">
        <v>550</v>
      </c>
      <c r="D8" s="74">
        <v>13</v>
      </c>
      <c r="E8" s="74">
        <v>482</v>
      </c>
      <c r="F8" s="74">
        <v>5</v>
      </c>
      <c r="G8" s="73">
        <v>68</v>
      </c>
    </row>
    <row r="9" spans="1:7" s="69" customFormat="1" ht="18" customHeight="1">
      <c r="A9" s="592">
        <v>29</v>
      </c>
      <c r="B9" s="593">
        <v>19</v>
      </c>
      <c r="C9" s="593">
        <v>670</v>
      </c>
      <c r="D9" s="593">
        <v>14</v>
      </c>
      <c r="E9" s="593">
        <v>602</v>
      </c>
      <c r="F9" s="593">
        <v>5</v>
      </c>
      <c r="G9" s="594">
        <v>68</v>
      </c>
    </row>
    <row r="10" s="4" customFormat="1" ht="12" customHeight="1">
      <c r="A10" s="7" t="s">
        <v>656</v>
      </c>
    </row>
    <row r="11" s="4" customFormat="1" ht="13.5" customHeight="1"/>
    <row r="12" s="4" customFormat="1" ht="13.5" customHeight="1"/>
    <row r="13" s="4" customFormat="1" ht="13.5" customHeight="1"/>
    <row r="14" s="4" customFormat="1" ht="13.5" customHeight="1"/>
    <row r="15" s="4" customFormat="1" ht="13.5" customHeight="1"/>
    <row r="16" s="28" customFormat="1" ht="13.5" customHeight="1"/>
    <row r="17" s="28" customFormat="1" ht="13.5" customHeight="1"/>
    <row r="18" s="28" customFormat="1" ht="13.5" customHeight="1"/>
    <row r="19" s="28" customFormat="1" ht="13.5" customHeight="1"/>
    <row r="20" s="28" customFormat="1" ht="13.5" customHeight="1"/>
    <row r="21" s="28" customFormat="1" ht="13.5" customHeight="1"/>
    <row r="22" s="28" customFormat="1" ht="13.5" customHeight="1"/>
    <row r="23" s="28" customFormat="1" ht="13.5" customHeight="1"/>
    <row r="24" s="28" customFormat="1" ht="13.5" customHeight="1"/>
    <row r="25" s="28" customFormat="1" ht="13.5" customHeight="1"/>
    <row r="26" s="28" customFormat="1" ht="13.5" customHeight="1"/>
    <row r="27" s="28" customFormat="1" ht="13.5" customHeight="1"/>
    <row r="28" s="28" customFormat="1" ht="13.5" customHeight="1"/>
    <row r="29" s="28" customFormat="1" ht="13.5" customHeight="1"/>
    <row r="30" s="28" customFormat="1" ht="13.5" customHeight="1"/>
    <row r="31" s="28" customFormat="1" ht="13.5" customHeight="1"/>
    <row r="32" s="28" customFormat="1" ht="13.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D13" sqref="D13"/>
    </sheetView>
  </sheetViews>
  <sheetFormatPr defaultColWidth="8.796875" defaultRowHeight="18" customHeight="1"/>
  <cols>
    <col min="1" max="8" width="10.8984375" style="645" customWidth="1"/>
    <col min="9" max="16384" width="9" style="645" customWidth="1"/>
  </cols>
  <sheetData>
    <row r="1" spans="1:10" s="596" customFormat="1" ht="13.5">
      <c r="A1" s="595"/>
      <c r="D1" s="597"/>
      <c r="E1" s="597"/>
      <c r="F1" s="597"/>
      <c r="G1" s="597"/>
      <c r="H1" s="598"/>
      <c r="I1" s="599"/>
      <c r="J1" s="599"/>
    </row>
    <row r="2" spans="1:10" s="596" customFormat="1" ht="13.5">
      <c r="A2" s="595"/>
      <c r="D2" s="597"/>
      <c r="E2" s="597"/>
      <c r="F2" s="597"/>
      <c r="G2" s="597"/>
      <c r="H2" s="598"/>
      <c r="I2" s="599"/>
      <c r="J2" s="599"/>
    </row>
    <row r="3" spans="1:10" s="596" customFormat="1" ht="13.5">
      <c r="A3" s="595"/>
      <c r="D3" s="597"/>
      <c r="E3" s="597"/>
      <c r="F3" s="597"/>
      <c r="G3" s="597"/>
      <c r="H3" s="598"/>
      <c r="I3" s="599"/>
      <c r="J3" s="599"/>
    </row>
    <row r="4" spans="1:7" s="602" customFormat="1" ht="15" customHeight="1">
      <c r="A4" s="600" t="s">
        <v>657</v>
      </c>
      <c r="B4" s="601"/>
      <c r="C4" s="601"/>
      <c r="D4" s="601"/>
      <c r="E4" s="601"/>
      <c r="F4" s="601"/>
      <c r="G4" s="601"/>
    </row>
    <row r="5" spans="1:8" s="606" customFormat="1" ht="12.75" customHeight="1" thickBot="1">
      <c r="A5" s="603"/>
      <c r="B5" s="604"/>
      <c r="C5" s="604"/>
      <c r="D5" s="604"/>
      <c r="E5" s="604"/>
      <c r="F5" s="604"/>
      <c r="G5" s="604"/>
      <c r="H5" s="605" t="s">
        <v>658</v>
      </c>
    </row>
    <row r="6" spans="1:8" s="606" customFormat="1" ht="17.25" customHeight="1" thickTop="1">
      <c r="A6" s="607" t="s">
        <v>194</v>
      </c>
      <c r="B6" s="801" t="s">
        <v>204</v>
      </c>
      <c r="C6" s="608" t="s">
        <v>659</v>
      </c>
      <c r="D6" s="608"/>
      <c r="E6" s="801" t="s">
        <v>660</v>
      </c>
      <c r="F6" s="801" t="s">
        <v>661</v>
      </c>
      <c r="G6" s="609" t="s">
        <v>662</v>
      </c>
      <c r="H6" s="609"/>
    </row>
    <row r="7" spans="1:8" s="606" customFormat="1" ht="17.25" customHeight="1">
      <c r="A7" s="610" t="s">
        <v>566</v>
      </c>
      <c r="B7" s="802"/>
      <c r="C7" s="611"/>
      <c r="D7" s="612" t="s">
        <v>663</v>
      </c>
      <c r="E7" s="802"/>
      <c r="F7" s="802"/>
      <c r="G7" s="613" t="s">
        <v>664</v>
      </c>
      <c r="H7" s="614" t="s">
        <v>665</v>
      </c>
    </row>
    <row r="8" spans="1:9" s="606" customFormat="1" ht="18" customHeight="1">
      <c r="A8" s="615">
        <v>27</v>
      </c>
      <c r="B8" s="616">
        <v>32479</v>
      </c>
      <c r="C8" s="616">
        <v>31317</v>
      </c>
      <c r="D8" s="617">
        <v>715</v>
      </c>
      <c r="E8" s="616">
        <v>712</v>
      </c>
      <c r="F8" s="618">
        <v>411</v>
      </c>
      <c r="G8" s="618">
        <v>39</v>
      </c>
      <c r="H8" s="619" t="s">
        <v>135</v>
      </c>
      <c r="I8" s="620"/>
    </row>
    <row r="9" spans="1:9" s="606" customFormat="1" ht="18" customHeight="1">
      <c r="A9" s="621">
        <v>28</v>
      </c>
      <c r="B9" s="616">
        <v>32233</v>
      </c>
      <c r="C9" s="616">
        <v>31119</v>
      </c>
      <c r="D9" s="622">
        <v>346</v>
      </c>
      <c r="E9" s="616">
        <v>664</v>
      </c>
      <c r="F9" s="623">
        <v>411</v>
      </c>
      <c r="G9" s="623">
        <v>39</v>
      </c>
      <c r="H9" s="624" t="s">
        <v>135</v>
      </c>
      <c r="I9" s="620"/>
    </row>
    <row r="10" spans="1:9" s="631" customFormat="1" ht="18" customHeight="1">
      <c r="A10" s="625">
        <v>29</v>
      </c>
      <c r="B10" s="626">
        <v>31620</v>
      </c>
      <c r="C10" s="626">
        <v>30545</v>
      </c>
      <c r="D10" s="625">
        <v>51247.3333333333</v>
      </c>
      <c r="E10" s="626">
        <v>664</v>
      </c>
      <c r="F10" s="627">
        <v>411</v>
      </c>
      <c r="G10" s="628" t="s">
        <v>666</v>
      </c>
      <c r="H10" s="629" t="s">
        <v>666</v>
      </c>
      <c r="I10" s="630"/>
    </row>
    <row r="11" spans="1:8" s="636" customFormat="1" ht="12" customHeight="1">
      <c r="A11" s="632" t="s">
        <v>667</v>
      </c>
      <c r="B11" s="633"/>
      <c r="C11" s="633"/>
      <c r="D11" s="633"/>
      <c r="E11" s="634"/>
      <c r="F11" s="635"/>
      <c r="H11" s="637"/>
    </row>
    <row r="12" spans="1:8" s="642" customFormat="1" ht="13.5" customHeight="1">
      <c r="A12" s="638" t="s">
        <v>668</v>
      </c>
      <c r="B12" s="639"/>
      <c r="C12" s="639"/>
      <c r="D12" s="639"/>
      <c r="E12" s="640"/>
      <c r="F12" s="641"/>
      <c r="H12" s="643"/>
    </row>
    <row r="13" spans="1:8" s="642" customFormat="1" ht="13.5" customHeight="1">
      <c r="A13" s="639"/>
      <c r="B13" s="644"/>
      <c r="C13" s="639"/>
      <c r="D13" s="639"/>
      <c r="E13" s="640"/>
      <c r="F13" s="641"/>
      <c r="H13" s="643"/>
    </row>
    <row r="14" spans="1:5" s="642" customFormat="1" ht="13.5" customHeight="1">
      <c r="A14" s="639"/>
      <c r="B14" s="639"/>
      <c r="C14" s="639"/>
      <c r="D14" s="639"/>
      <c r="E14" s="639"/>
    </row>
    <row r="15" spans="1:5" s="642" customFormat="1" ht="13.5" customHeight="1">
      <c r="A15" s="639"/>
      <c r="B15" s="644"/>
      <c r="C15" s="639"/>
      <c r="D15" s="639"/>
      <c r="E15" s="639"/>
    </row>
    <row r="16" s="642" customFormat="1" ht="13.5" customHeight="1"/>
    <row r="17" s="631" customFormat="1" ht="13.5" customHeight="1"/>
    <row r="18" s="631" customFormat="1" ht="13.5" customHeight="1"/>
    <row r="19" s="631" customFormat="1" ht="13.5" customHeight="1"/>
    <row r="20" s="631" customFormat="1" ht="13.5" customHeight="1"/>
    <row r="21" s="631" customFormat="1" ht="13.5" customHeight="1"/>
    <row r="22" s="631" customFormat="1" ht="13.5" customHeight="1"/>
    <row r="23" s="631" customFormat="1" ht="13.5" customHeight="1"/>
    <row r="24" s="631" customFormat="1" ht="13.5" customHeight="1"/>
    <row r="25" s="631" customFormat="1" ht="13.5" customHeight="1"/>
    <row r="26" s="631" customFormat="1" ht="13.5" customHeight="1"/>
    <row r="27" s="631" customFormat="1" ht="13.5" customHeight="1"/>
    <row r="28" s="631" customFormat="1" ht="13.5" customHeight="1"/>
    <row r="29" s="631" customFormat="1" ht="13.5" customHeight="1"/>
    <row r="30" s="631" customFormat="1" ht="13.5" customHeight="1"/>
    <row r="31" s="631" customFormat="1" ht="13.5" customHeight="1"/>
    <row r="32" s="631" customFormat="1" ht="13.5" customHeight="1"/>
    <row r="33" s="631" customFormat="1" ht="13.5" customHeight="1"/>
  </sheetData>
  <sheetProtection/>
  <mergeCells count="3">
    <mergeCell ref="B6:B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IV1"/>
    </sheetView>
  </sheetViews>
  <sheetFormatPr defaultColWidth="8.796875" defaultRowHeight="18" customHeight="1"/>
  <cols>
    <col min="1" max="1" width="9.3984375" style="645" customWidth="1"/>
    <col min="2" max="10" width="8.59765625" style="645" customWidth="1"/>
    <col min="11" max="16384" width="9" style="645" customWidth="1"/>
  </cols>
  <sheetData>
    <row r="1" spans="1:10" s="596" customFormat="1" ht="13.5">
      <c r="A1" s="595"/>
      <c r="D1" s="597"/>
      <c r="E1" s="597"/>
      <c r="F1" s="597"/>
      <c r="G1" s="597"/>
      <c r="H1" s="598"/>
      <c r="I1" s="599"/>
      <c r="J1" s="599"/>
    </row>
    <row r="2" spans="1:10" s="596" customFormat="1" ht="13.5">
      <c r="A2" s="595"/>
      <c r="D2" s="597"/>
      <c r="E2" s="597"/>
      <c r="F2" s="597"/>
      <c r="G2" s="597"/>
      <c r="H2" s="598"/>
      <c r="I2" s="599"/>
      <c r="J2" s="599"/>
    </row>
    <row r="3" spans="1:9" s="602" customFormat="1" ht="15" customHeight="1">
      <c r="A3" s="600" t="s">
        <v>669</v>
      </c>
      <c r="B3" s="601"/>
      <c r="C3" s="601"/>
      <c r="D3" s="601"/>
      <c r="E3" s="601"/>
      <c r="F3" s="601"/>
      <c r="G3" s="601"/>
      <c r="H3" s="601"/>
      <c r="I3" s="601"/>
    </row>
    <row r="4" spans="1:10" s="606" customFormat="1" ht="12.75" customHeight="1" thickBot="1">
      <c r="A4" s="603"/>
      <c r="B4" s="604"/>
      <c r="C4" s="604"/>
      <c r="D4" s="604"/>
      <c r="E4" s="604"/>
      <c r="F4" s="604"/>
      <c r="G4" s="604"/>
      <c r="H4" s="604"/>
      <c r="I4" s="604"/>
      <c r="J4" s="605" t="s">
        <v>658</v>
      </c>
    </row>
    <row r="5" spans="1:10" s="606" customFormat="1" ht="17.25" customHeight="1" thickTop="1">
      <c r="A5" s="607" t="s">
        <v>670</v>
      </c>
      <c r="B5" s="646" t="s">
        <v>204</v>
      </c>
      <c r="C5" s="609"/>
      <c r="D5" s="647"/>
      <c r="E5" s="609" t="s">
        <v>671</v>
      </c>
      <c r="F5" s="609"/>
      <c r="G5" s="609"/>
      <c r="H5" s="646" t="s">
        <v>672</v>
      </c>
      <c r="I5" s="609"/>
      <c r="J5" s="609"/>
    </row>
    <row r="6" spans="1:10" s="606" customFormat="1" ht="17.25" customHeight="1">
      <c r="A6" s="610" t="s">
        <v>566</v>
      </c>
      <c r="B6" s="648" t="s">
        <v>673</v>
      </c>
      <c r="C6" s="649" t="s">
        <v>674</v>
      </c>
      <c r="D6" s="650" t="s">
        <v>675</v>
      </c>
      <c r="E6" s="613" t="s">
        <v>673</v>
      </c>
      <c r="F6" s="649" t="s">
        <v>674</v>
      </c>
      <c r="G6" s="613" t="s">
        <v>675</v>
      </c>
      <c r="H6" s="648" t="s">
        <v>673</v>
      </c>
      <c r="I6" s="649" t="s">
        <v>674</v>
      </c>
      <c r="J6" s="613" t="s">
        <v>675</v>
      </c>
    </row>
    <row r="7" spans="1:10" s="606" customFormat="1" ht="18" customHeight="1">
      <c r="A7" s="651">
        <v>27</v>
      </c>
      <c r="B7" s="652">
        <v>30</v>
      </c>
      <c r="C7" s="652">
        <v>273</v>
      </c>
      <c r="D7" s="652">
        <v>14521</v>
      </c>
      <c r="E7" s="652">
        <v>23</v>
      </c>
      <c r="F7" s="652">
        <v>237</v>
      </c>
      <c r="G7" s="652">
        <v>12281</v>
      </c>
      <c r="H7" s="652">
        <v>7</v>
      </c>
      <c r="I7" s="652">
        <v>36</v>
      </c>
      <c r="J7" s="653">
        <v>2240</v>
      </c>
    </row>
    <row r="8" spans="1:11" s="606" customFormat="1" ht="18" customHeight="1">
      <c r="A8" s="654">
        <v>28</v>
      </c>
      <c r="B8" s="655">
        <v>31</v>
      </c>
      <c r="C8" s="655">
        <v>273</v>
      </c>
      <c r="D8" s="655">
        <v>14521</v>
      </c>
      <c r="E8" s="655">
        <v>24</v>
      </c>
      <c r="F8" s="655">
        <v>237</v>
      </c>
      <c r="G8" s="655">
        <v>12281</v>
      </c>
      <c r="H8" s="655">
        <v>7</v>
      </c>
      <c r="I8" s="655">
        <v>36</v>
      </c>
      <c r="J8" s="656">
        <v>2240</v>
      </c>
      <c r="K8" s="657"/>
    </row>
    <row r="9" spans="1:11" s="631" customFormat="1" ht="18" customHeight="1">
      <c r="A9" s="658">
        <v>29</v>
      </c>
      <c r="B9" s="659">
        <v>30</v>
      </c>
      <c r="C9" s="659">
        <v>272</v>
      </c>
      <c r="D9" s="659">
        <v>14485</v>
      </c>
      <c r="E9" s="659">
        <v>23</v>
      </c>
      <c r="F9" s="659">
        <v>236</v>
      </c>
      <c r="G9" s="659">
        <v>12245</v>
      </c>
      <c r="H9" s="659">
        <v>7</v>
      </c>
      <c r="I9" s="659">
        <v>36</v>
      </c>
      <c r="J9" s="660">
        <v>2240</v>
      </c>
      <c r="K9" s="661"/>
    </row>
    <row r="10" spans="1:11" s="606" customFormat="1" ht="12" customHeight="1">
      <c r="A10" s="632" t="s">
        <v>676</v>
      </c>
      <c r="B10" s="633"/>
      <c r="C10" s="633"/>
      <c r="D10" s="633"/>
      <c r="E10" s="633"/>
      <c r="F10" s="632"/>
      <c r="G10" s="633"/>
      <c r="H10" s="633"/>
      <c r="I10" s="633"/>
      <c r="J10" s="633"/>
      <c r="K10" s="657"/>
    </row>
    <row r="11" spans="1:11" s="631" customFormat="1" ht="12" customHeight="1">
      <c r="A11" s="638"/>
      <c r="B11" s="639"/>
      <c r="C11" s="638"/>
      <c r="D11" s="639"/>
      <c r="E11" s="639"/>
      <c r="F11" s="639"/>
      <c r="G11" s="639"/>
      <c r="H11" s="639"/>
      <c r="I11" s="639"/>
      <c r="J11" s="634" t="s">
        <v>677</v>
      </c>
      <c r="K11" s="661"/>
    </row>
    <row r="12" spans="1:11" s="631" customFormat="1" ht="13.5" customHeight="1">
      <c r="A12" s="638"/>
      <c r="B12" s="639"/>
      <c r="C12" s="639"/>
      <c r="D12" s="639"/>
      <c r="E12" s="639"/>
      <c r="F12" s="639"/>
      <c r="G12" s="662"/>
      <c r="H12" s="639"/>
      <c r="I12" s="639"/>
      <c r="J12" s="639"/>
      <c r="K12" s="661"/>
    </row>
    <row r="13" spans="1:11" s="631" customFormat="1" ht="13.5" customHeight="1">
      <c r="A13" s="639"/>
      <c r="B13" s="639"/>
      <c r="C13" s="639"/>
      <c r="D13" s="639"/>
      <c r="E13" s="639"/>
      <c r="F13" s="639"/>
      <c r="G13" s="639"/>
      <c r="H13" s="639"/>
      <c r="I13" s="639"/>
      <c r="J13" s="639"/>
      <c r="K13" s="661"/>
    </row>
    <row r="14" spans="1:11" s="631" customFormat="1" ht="13.5" customHeight="1">
      <c r="A14" s="661"/>
      <c r="B14" s="661"/>
      <c r="C14" s="661"/>
      <c r="D14" s="661"/>
      <c r="E14" s="661"/>
      <c r="F14" s="661"/>
      <c r="G14" s="661"/>
      <c r="H14" s="661"/>
      <c r="I14" s="661"/>
      <c r="J14" s="661"/>
      <c r="K14" s="661"/>
    </row>
    <row r="15" spans="1:11" s="631" customFormat="1" ht="13.5" customHeight="1">
      <c r="A15" s="661"/>
      <c r="B15" s="661"/>
      <c r="C15" s="661"/>
      <c r="D15" s="661"/>
      <c r="E15" s="661"/>
      <c r="F15" s="661"/>
      <c r="G15" s="661"/>
      <c r="H15" s="661"/>
      <c r="I15" s="661"/>
      <c r="J15" s="661"/>
      <c r="K15" s="661"/>
    </row>
    <row r="16" s="631" customFormat="1" ht="13.5" customHeight="1"/>
    <row r="17" s="631" customFormat="1" ht="13.5" customHeight="1"/>
    <row r="18" s="631" customFormat="1" ht="13.5" customHeight="1"/>
    <row r="19" s="631" customFormat="1" ht="13.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IV1"/>
    </sheetView>
  </sheetViews>
  <sheetFormatPr defaultColWidth="8.796875" defaultRowHeight="18" customHeight="1"/>
  <cols>
    <col min="1" max="1" width="12.8984375" style="67" customWidth="1"/>
    <col min="2" max="7" width="12.3984375" style="67" customWidth="1"/>
    <col min="8" max="16384" width="9" style="67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6" s="34" customFormat="1" ht="15" customHeight="1">
      <c r="A3" s="66" t="s">
        <v>678</v>
      </c>
      <c r="B3" s="35"/>
      <c r="C3" s="35"/>
      <c r="D3" s="35"/>
      <c r="E3" s="35"/>
      <c r="F3" s="35"/>
    </row>
    <row r="4" spans="1:7" s="28" customFormat="1" ht="12.75" customHeight="1" thickBot="1">
      <c r="A4" s="33"/>
      <c r="B4" s="32"/>
      <c r="C4" s="32"/>
      <c r="D4" s="32"/>
      <c r="E4" s="32"/>
      <c r="F4" s="32"/>
      <c r="G4" s="30" t="s">
        <v>651</v>
      </c>
    </row>
    <row r="5" spans="1:7" s="69" customFormat="1" ht="16.5" customHeight="1" thickTop="1">
      <c r="A5" s="63" t="s">
        <v>194</v>
      </c>
      <c r="B5" s="62" t="s">
        <v>679</v>
      </c>
      <c r="C5" s="573"/>
      <c r="D5" s="61" t="s">
        <v>680</v>
      </c>
      <c r="E5" s="61"/>
      <c r="F5" s="62" t="s">
        <v>681</v>
      </c>
      <c r="G5" s="61"/>
    </row>
    <row r="6" spans="1:7" s="69" customFormat="1" ht="16.5" customHeight="1">
      <c r="A6" s="79" t="s">
        <v>566</v>
      </c>
      <c r="B6" s="81" t="s">
        <v>682</v>
      </c>
      <c r="C6" s="59" t="s">
        <v>683</v>
      </c>
      <c r="D6" s="81" t="s">
        <v>682</v>
      </c>
      <c r="E6" s="81" t="s">
        <v>683</v>
      </c>
      <c r="F6" s="81" t="s">
        <v>682</v>
      </c>
      <c r="G6" s="81" t="s">
        <v>683</v>
      </c>
    </row>
    <row r="7" spans="1:7" s="69" customFormat="1" ht="19.5" customHeight="1">
      <c r="A7" s="78">
        <v>27</v>
      </c>
      <c r="B7" s="77">
        <v>8</v>
      </c>
      <c r="C7" s="77">
        <v>198</v>
      </c>
      <c r="D7" s="77">
        <v>1</v>
      </c>
      <c r="E7" s="77">
        <v>24</v>
      </c>
      <c r="F7" s="77">
        <v>9</v>
      </c>
      <c r="G7" s="76">
        <v>219</v>
      </c>
    </row>
    <row r="8" spans="1:7" s="69" customFormat="1" ht="19.5" customHeight="1">
      <c r="A8" s="75">
        <v>28</v>
      </c>
      <c r="B8" s="74">
        <v>8</v>
      </c>
      <c r="C8" s="74">
        <v>198</v>
      </c>
      <c r="D8" s="74">
        <v>1</v>
      </c>
      <c r="E8" s="74">
        <v>24</v>
      </c>
      <c r="F8" s="74">
        <v>9</v>
      </c>
      <c r="G8" s="73">
        <v>219</v>
      </c>
    </row>
    <row r="9" spans="1:9" s="69" customFormat="1" ht="19.5" customHeight="1">
      <c r="A9" s="72">
        <v>29</v>
      </c>
      <c r="B9" s="593">
        <v>8</v>
      </c>
      <c r="C9" s="593">
        <v>198</v>
      </c>
      <c r="D9" s="593">
        <v>1</v>
      </c>
      <c r="E9" s="593">
        <v>24</v>
      </c>
      <c r="F9" s="593">
        <v>9</v>
      </c>
      <c r="G9" s="594">
        <v>219</v>
      </c>
      <c r="H9" s="663"/>
      <c r="I9" s="663"/>
    </row>
    <row r="10" spans="1:9" s="4" customFormat="1" ht="12.75" customHeight="1">
      <c r="A10" s="7" t="s">
        <v>656</v>
      </c>
      <c r="B10" s="664"/>
      <c r="C10" s="664"/>
      <c r="D10" s="664"/>
      <c r="E10" s="664"/>
      <c r="F10" s="664"/>
      <c r="G10" s="664"/>
      <c r="H10" s="664"/>
      <c r="I10" s="664"/>
    </row>
    <row r="11" s="4" customFormat="1" ht="13.5" customHeight="1"/>
    <row r="12" s="4" customFormat="1" ht="13.5" customHeight="1"/>
    <row r="13" s="4" customFormat="1" ht="13.5" customHeight="1"/>
    <row r="14" s="4" customFormat="1" ht="13.5" customHeight="1"/>
    <row r="15" s="28" customFormat="1" ht="13.5" customHeight="1"/>
    <row r="16" s="28" customFormat="1" ht="13.5" customHeight="1"/>
    <row r="17" s="28" customFormat="1" ht="13.5" customHeight="1"/>
    <row r="18" s="28" customFormat="1" ht="13.5" customHeight="1"/>
    <row r="19" s="28" customFormat="1" ht="13.5" customHeight="1"/>
    <row r="20" s="28" customFormat="1" ht="13.5" customHeight="1"/>
    <row r="21" s="28" customFormat="1" ht="13.5" customHeight="1"/>
    <row r="22" s="28" customFormat="1" ht="13.5" customHeight="1"/>
    <row r="23" s="28" customFormat="1" ht="13.5" customHeight="1"/>
    <row r="24" s="28" customFormat="1" ht="13.5" customHeight="1"/>
    <row r="25" s="28" customFormat="1" ht="13.5" customHeight="1"/>
    <row r="26" s="28" customFormat="1" ht="13.5" customHeight="1"/>
    <row r="27" s="28" customFormat="1" ht="13.5" customHeight="1"/>
    <row r="28" s="28" customFormat="1" ht="13.5" customHeight="1"/>
    <row r="29" s="28" customFormat="1" ht="13.5" customHeight="1"/>
    <row r="30" s="28" customFormat="1" ht="13.5" customHeight="1"/>
    <row r="31" s="28" customFormat="1" ht="13.5" customHeight="1"/>
    <row r="32" s="28" customFormat="1" ht="13.5" customHeight="1"/>
    <row r="33" s="28" customFormat="1" ht="13.5" customHeight="1"/>
    <row r="34" s="28" customFormat="1" ht="13.5" customHeight="1"/>
    <row r="35" s="28" customFormat="1" ht="13.5" customHeight="1"/>
    <row r="36" s="28" customFormat="1" ht="13.5" customHeight="1"/>
    <row r="37" s="28" customFormat="1" ht="13.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E13" sqref="E13"/>
    </sheetView>
  </sheetViews>
  <sheetFormatPr defaultColWidth="8.796875" defaultRowHeight="14.25"/>
  <cols>
    <col min="1" max="1" width="13.8984375" style="1" customWidth="1"/>
    <col min="2" max="6" width="14.59765625" style="1" customWidth="1"/>
    <col min="7" max="7" width="11.69921875" style="1" customWidth="1"/>
    <col min="8" max="16384" width="9" style="1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6" s="41" customFormat="1" ht="15" customHeight="1">
      <c r="A4" s="82" t="s">
        <v>61</v>
      </c>
      <c r="B4" s="83"/>
      <c r="C4" s="83"/>
      <c r="D4" s="83"/>
      <c r="E4" s="83"/>
      <c r="F4" s="83"/>
    </row>
    <row r="5" spans="1:6" ht="9.75" customHeight="1" thickBot="1">
      <c r="A5" s="84"/>
      <c r="B5" s="85"/>
      <c r="C5" s="85"/>
      <c r="D5" s="85"/>
      <c r="E5" s="85"/>
      <c r="F5" s="85"/>
    </row>
    <row r="6" spans="1:6" s="87" customFormat="1" ht="16.5" customHeight="1" thickTop="1">
      <c r="A6" s="86" t="s">
        <v>44</v>
      </c>
      <c r="B6" s="670" t="s">
        <v>62</v>
      </c>
      <c r="C6" s="670" t="s">
        <v>63</v>
      </c>
      <c r="D6" s="670" t="s">
        <v>64</v>
      </c>
      <c r="E6" s="670" t="s">
        <v>65</v>
      </c>
      <c r="F6" s="672" t="s">
        <v>66</v>
      </c>
    </row>
    <row r="7" spans="1:6" s="87" customFormat="1" ht="16.5" customHeight="1">
      <c r="A7" s="88" t="s">
        <v>67</v>
      </c>
      <c r="B7" s="671"/>
      <c r="C7" s="671"/>
      <c r="D7" s="671"/>
      <c r="E7" s="671"/>
      <c r="F7" s="673"/>
    </row>
    <row r="8" spans="1:6" s="90" customFormat="1" ht="18" customHeight="1">
      <c r="A8" s="78">
        <v>26</v>
      </c>
      <c r="B8" s="77">
        <v>11</v>
      </c>
      <c r="C8" s="89">
        <v>599</v>
      </c>
      <c r="D8" s="89">
        <v>1124.3</v>
      </c>
      <c r="E8" s="89">
        <v>920.8</v>
      </c>
      <c r="F8" s="76">
        <v>67602900</v>
      </c>
    </row>
    <row r="9" spans="1:6" s="90" customFormat="1" ht="18" customHeight="1">
      <c r="A9" s="75">
        <v>27</v>
      </c>
      <c r="B9" s="74">
        <v>15</v>
      </c>
      <c r="C9" s="91">
        <v>754</v>
      </c>
      <c r="D9" s="91">
        <v>1506.5</v>
      </c>
      <c r="E9" s="91">
        <v>1172.1</v>
      </c>
      <c r="F9" s="73">
        <v>93273000</v>
      </c>
    </row>
    <row r="10" spans="1:6" s="90" customFormat="1" ht="18" customHeight="1">
      <c r="A10" s="72">
        <v>28</v>
      </c>
      <c r="B10" s="71">
        <v>13</v>
      </c>
      <c r="C10" s="92">
        <v>789.8</v>
      </c>
      <c r="D10" s="92">
        <v>1692.25</v>
      </c>
      <c r="E10" s="92">
        <v>1312.1</v>
      </c>
      <c r="F10" s="70">
        <v>113581100</v>
      </c>
    </row>
    <row r="11" spans="1:6" ht="12" customHeight="1">
      <c r="A11" s="46" t="s">
        <v>68</v>
      </c>
      <c r="B11" s="15"/>
      <c r="C11" s="15"/>
      <c r="D11" s="15"/>
      <c r="E11" s="93"/>
      <c r="F11" s="93"/>
    </row>
    <row r="12" s="94" customFormat="1" ht="13.5" customHeight="1">
      <c r="F12" s="95"/>
    </row>
    <row r="13" s="94" customFormat="1" ht="13.5" customHeight="1"/>
    <row r="14" s="94" customFormat="1" ht="13.5" customHeight="1"/>
    <row r="15" s="94" customFormat="1" ht="13.5" customHeight="1"/>
    <row r="16" s="94" customFormat="1" ht="13.5" customHeight="1"/>
  </sheetData>
  <sheetProtection/>
  <mergeCells count="5"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09765625" style="67" customWidth="1"/>
    <col min="2" max="2" width="7.59765625" style="67" customWidth="1"/>
    <col min="3" max="3" width="15.8984375" style="67" customWidth="1"/>
    <col min="4" max="4" width="7.3984375" style="67" customWidth="1"/>
    <col min="5" max="5" width="9.09765625" style="67" customWidth="1"/>
    <col min="6" max="6" width="9.69921875" style="67" customWidth="1"/>
    <col min="7" max="7" width="18.8984375" style="67" customWidth="1"/>
    <col min="8" max="8" width="14.19921875" style="67" customWidth="1"/>
    <col min="9" max="16384" width="9" style="67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9" s="41" customFormat="1" ht="15" customHeight="1">
      <c r="A4" s="66" t="s">
        <v>69</v>
      </c>
      <c r="B4" s="65"/>
      <c r="C4" s="65"/>
      <c r="D4" s="65"/>
      <c r="E4" s="65"/>
      <c r="F4" s="65"/>
      <c r="I4" s="65"/>
    </row>
    <row r="5" spans="1:9" ht="12.75" customHeight="1" thickBot="1">
      <c r="A5" s="33"/>
      <c r="B5" s="64"/>
      <c r="C5" s="64"/>
      <c r="D5" s="64"/>
      <c r="E5" s="64"/>
      <c r="F5" s="64"/>
      <c r="G5" s="30"/>
      <c r="H5" s="96" t="s">
        <v>70</v>
      </c>
      <c r="I5" s="97"/>
    </row>
    <row r="6" spans="1:8" s="28" customFormat="1" ht="27" customHeight="1" thickTop="1">
      <c r="A6" s="98" t="s">
        <v>71</v>
      </c>
      <c r="B6" s="99" t="s">
        <v>72</v>
      </c>
      <c r="C6" s="100" t="s">
        <v>73</v>
      </c>
      <c r="D6" s="101" t="s">
        <v>74</v>
      </c>
      <c r="E6" s="100" t="s">
        <v>75</v>
      </c>
      <c r="F6" s="101" t="s">
        <v>76</v>
      </c>
      <c r="G6" s="100" t="s">
        <v>77</v>
      </c>
      <c r="H6" s="100" t="s">
        <v>78</v>
      </c>
    </row>
    <row r="7" spans="1:8" s="28" customFormat="1" ht="31.5" customHeight="1">
      <c r="A7" s="674" t="s">
        <v>79</v>
      </c>
      <c r="B7" s="102" t="s">
        <v>5</v>
      </c>
      <c r="C7" s="103" t="s">
        <v>80</v>
      </c>
      <c r="D7" s="104">
        <v>9.3</v>
      </c>
      <c r="E7" s="105" t="s">
        <v>81</v>
      </c>
      <c r="F7" s="106" t="s">
        <v>82</v>
      </c>
      <c r="G7" s="107"/>
      <c r="H7" s="108" t="s">
        <v>83</v>
      </c>
    </row>
    <row r="8" spans="1:8" s="28" customFormat="1" ht="31.5" customHeight="1">
      <c r="A8" s="675"/>
      <c r="B8" s="102" t="s">
        <v>84</v>
      </c>
      <c r="C8" s="103" t="s">
        <v>80</v>
      </c>
      <c r="D8" s="104">
        <v>14.07</v>
      </c>
      <c r="E8" s="105" t="s">
        <v>85</v>
      </c>
      <c r="F8" s="106" t="s">
        <v>86</v>
      </c>
      <c r="G8" s="107"/>
      <c r="H8" s="108" t="s">
        <v>87</v>
      </c>
    </row>
    <row r="9" spans="1:8" s="28" customFormat="1" ht="31.5" customHeight="1">
      <c r="A9" s="675"/>
      <c r="B9" s="102" t="s">
        <v>88</v>
      </c>
      <c r="C9" s="103" t="s">
        <v>89</v>
      </c>
      <c r="D9" s="104">
        <v>0.43</v>
      </c>
      <c r="E9" s="105" t="s">
        <v>90</v>
      </c>
      <c r="F9" s="106">
        <v>6.3</v>
      </c>
      <c r="G9" s="107"/>
      <c r="H9" s="108" t="s">
        <v>91</v>
      </c>
    </row>
    <row r="10" spans="1:8" s="28" customFormat="1" ht="31.5" customHeight="1">
      <c r="A10" s="675"/>
      <c r="B10" s="102" t="s">
        <v>92</v>
      </c>
      <c r="C10" s="103" t="s">
        <v>93</v>
      </c>
      <c r="D10" s="104">
        <v>1.6</v>
      </c>
      <c r="E10" s="105">
        <v>86.4</v>
      </c>
      <c r="F10" s="106">
        <v>7</v>
      </c>
      <c r="G10" s="107"/>
      <c r="H10" s="108" t="s">
        <v>91</v>
      </c>
    </row>
    <row r="11" spans="1:8" s="28" customFormat="1" ht="31.5" customHeight="1">
      <c r="A11" s="676"/>
      <c r="B11" s="102" t="s">
        <v>94</v>
      </c>
      <c r="C11" s="103" t="s">
        <v>95</v>
      </c>
      <c r="D11" s="104">
        <v>0.33</v>
      </c>
      <c r="E11" s="105">
        <v>40</v>
      </c>
      <c r="F11" s="106">
        <v>7</v>
      </c>
      <c r="G11" s="107"/>
      <c r="H11" s="108" t="s">
        <v>91</v>
      </c>
    </row>
    <row r="12" spans="1:8" s="28" customFormat="1" ht="31.5" customHeight="1">
      <c r="A12" s="674" t="s">
        <v>96</v>
      </c>
      <c r="B12" s="22" t="s">
        <v>97</v>
      </c>
      <c r="C12" s="109" t="s">
        <v>98</v>
      </c>
      <c r="D12" s="110">
        <v>4.1</v>
      </c>
      <c r="E12" s="106" t="s">
        <v>99</v>
      </c>
      <c r="F12" s="106" t="s">
        <v>100</v>
      </c>
      <c r="G12" s="111" t="s">
        <v>101</v>
      </c>
      <c r="H12" s="112" t="s">
        <v>102</v>
      </c>
    </row>
    <row r="13" spans="1:8" s="28" customFormat="1" ht="31.5" customHeight="1">
      <c r="A13" s="675"/>
      <c r="B13" s="677" t="s">
        <v>103</v>
      </c>
      <c r="C13" s="103" t="s">
        <v>104</v>
      </c>
      <c r="D13" s="104">
        <v>3</v>
      </c>
      <c r="E13" s="105" t="s">
        <v>105</v>
      </c>
      <c r="F13" s="106" t="s">
        <v>106</v>
      </c>
      <c r="G13" s="107"/>
      <c r="H13" s="112" t="s">
        <v>102</v>
      </c>
    </row>
    <row r="14" spans="1:8" s="28" customFormat="1" ht="31.5" customHeight="1">
      <c r="A14" s="675"/>
      <c r="B14" s="678"/>
      <c r="C14" s="103" t="s">
        <v>107</v>
      </c>
      <c r="D14" s="104">
        <v>3.73</v>
      </c>
      <c r="E14" s="105">
        <v>34</v>
      </c>
      <c r="F14" s="106">
        <v>5.5</v>
      </c>
      <c r="G14" s="107" t="s">
        <v>108</v>
      </c>
      <c r="H14" s="114" t="s">
        <v>87</v>
      </c>
    </row>
    <row r="15" spans="1:8" s="28" customFormat="1" ht="31.5" customHeight="1">
      <c r="A15" s="675"/>
      <c r="B15" s="102" t="s">
        <v>109</v>
      </c>
      <c r="C15" s="103" t="s">
        <v>110</v>
      </c>
      <c r="D15" s="104">
        <v>1.4</v>
      </c>
      <c r="E15" s="105">
        <v>33</v>
      </c>
      <c r="F15" s="106" t="s">
        <v>111</v>
      </c>
      <c r="G15" s="107" t="s">
        <v>112</v>
      </c>
      <c r="H15" s="108" t="s">
        <v>91</v>
      </c>
    </row>
    <row r="16" spans="1:8" s="28" customFormat="1" ht="31.5" customHeight="1">
      <c r="A16" s="675"/>
      <c r="B16" s="115" t="s">
        <v>113</v>
      </c>
      <c r="C16" s="103" t="s">
        <v>114</v>
      </c>
      <c r="D16" s="104">
        <v>6.97</v>
      </c>
      <c r="E16" s="105" t="s">
        <v>115</v>
      </c>
      <c r="F16" s="106" t="s">
        <v>100</v>
      </c>
      <c r="G16" s="107" t="s">
        <v>116</v>
      </c>
      <c r="H16" s="114" t="s">
        <v>87</v>
      </c>
    </row>
    <row r="17" spans="1:8" s="28" customFormat="1" ht="31.5" customHeight="1">
      <c r="A17" s="675"/>
      <c r="B17" s="115" t="s">
        <v>117</v>
      </c>
      <c r="C17" s="103" t="s">
        <v>118</v>
      </c>
      <c r="D17" s="104">
        <v>2.25</v>
      </c>
      <c r="E17" s="105" t="s">
        <v>119</v>
      </c>
      <c r="F17" s="116">
        <v>3.3</v>
      </c>
      <c r="G17" s="107"/>
      <c r="H17" s="108" t="s">
        <v>91</v>
      </c>
    </row>
    <row r="18" spans="1:8" s="28" customFormat="1" ht="31.5" customHeight="1">
      <c r="A18" s="676"/>
      <c r="B18" s="102" t="s">
        <v>120</v>
      </c>
      <c r="C18" s="103" t="s">
        <v>121</v>
      </c>
      <c r="D18" s="104">
        <v>0.57</v>
      </c>
      <c r="E18" s="105">
        <v>20</v>
      </c>
      <c r="F18" s="105">
        <v>4</v>
      </c>
      <c r="G18" s="107"/>
      <c r="H18" s="117" t="s">
        <v>91</v>
      </c>
    </row>
    <row r="19" spans="1:8" s="4" customFormat="1" ht="12" customHeight="1">
      <c r="A19" s="7" t="s">
        <v>122</v>
      </c>
      <c r="H19" s="5" t="s">
        <v>123</v>
      </c>
    </row>
    <row r="20" ht="16.5" customHeight="1">
      <c r="C20" s="118"/>
    </row>
  </sheetData>
  <sheetProtection/>
  <mergeCells count="3">
    <mergeCell ref="A7:A11"/>
    <mergeCell ref="A12:A18"/>
    <mergeCell ref="B13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17" sqref="G17"/>
    </sheetView>
  </sheetViews>
  <sheetFormatPr defaultColWidth="8.796875" defaultRowHeight="14.25"/>
  <cols>
    <col min="1" max="1" width="16.09765625" style="1" customWidth="1"/>
    <col min="2" max="2" width="6.59765625" style="1" customWidth="1"/>
    <col min="3" max="3" width="7.8984375" style="1" customWidth="1"/>
    <col min="4" max="4" width="8.59765625" style="1" customWidth="1"/>
    <col min="5" max="5" width="6.59765625" style="1" customWidth="1"/>
    <col min="6" max="6" width="7.8984375" style="1" customWidth="1"/>
    <col min="7" max="7" width="9" style="1" customWidth="1"/>
    <col min="8" max="8" width="6.59765625" style="1" customWidth="1"/>
    <col min="9" max="9" width="7.8984375" style="1" customWidth="1"/>
    <col min="10" max="10" width="9.19921875" style="1" customWidth="1"/>
    <col min="11" max="16384" width="9" style="1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11" s="41" customFormat="1" ht="15" customHeight="1">
      <c r="A4" s="66" t="s">
        <v>124</v>
      </c>
      <c r="C4" s="34"/>
      <c r="D4" s="34"/>
      <c r="E4" s="34"/>
      <c r="F4" s="34"/>
      <c r="H4" s="34"/>
      <c r="I4" s="34"/>
      <c r="K4" s="65"/>
    </row>
    <row r="5" spans="1:11" ht="12.75" customHeight="1" thickBot="1">
      <c r="A5" s="33"/>
      <c r="B5" s="64"/>
      <c r="C5" s="32"/>
      <c r="D5" s="32"/>
      <c r="E5" s="32"/>
      <c r="F5" s="32"/>
      <c r="G5" s="30"/>
      <c r="H5" s="32"/>
      <c r="I5" s="32"/>
      <c r="J5" s="30" t="s">
        <v>45</v>
      </c>
      <c r="K5" s="119"/>
    </row>
    <row r="6" spans="1:11" s="47" customFormat="1" ht="16.5" customHeight="1" thickTop="1">
      <c r="A6" s="120" t="s">
        <v>125</v>
      </c>
      <c r="B6" s="81"/>
      <c r="C6" s="58">
        <v>27</v>
      </c>
      <c r="D6" s="121"/>
      <c r="E6" s="81"/>
      <c r="F6" s="58">
        <v>28</v>
      </c>
      <c r="G6" s="121"/>
      <c r="H6" s="81"/>
      <c r="I6" s="122">
        <v>29</v>
      </c>
      <c r="J6" s="121"/>
      <c r="K6" s="48"/>
    </row>
    <row r="7" spans="1:11" s="47" customFormat="1" ht="16.5" customHeight="1">
      <c r="A7" s="79" t="s">
        <v>126</v>
      </c>
      <c r="B7" s="123" t="s">
        <v>127</v>
      </c>
      <c r="C7" s="123" t="s">
        <v>128</v>
      </c>
      <c r="D7" s="124" t="s">
        <v>129</v>
      </c>
      <c r="E7" s="123" t="s">
        <v>127</v>
      </c>
      <c r="F7" s="123" t="s">
        <v>128</v>
      </c>
      <c r="G7" s="124" t="s">
        <v>129</v>
      </c>
      <c r="H7" s="123" t="s">
        <v>127</v>
      </c>
      <c r="I7" s="123" t="s">
        <v>130</v>
      </c>
      <c r="J7" s="124" t="s">
        <v>129</v>
      </c>
      <c r="K7" s="48"/>
    </row>
    <row r="8" spans="1:11" s="47" customFormat="1" ht="18" customHeight="1">
      <c r="A8" s="125" t="s">
        <v>131</v>
      </c>
      <c r="B8" s="126">
        <v>68</v>
      </c>
      <c r="C8" s="126">
        <v>1358</v>
      </c>
      <c r="D8" s="126">
        <v>15778</v>
      </c>
      <c r="E8" s="126">
        <v>67</v>
      </c>
      <c r="F8" s="126">
        <v>1354</v>
      </c>
      <c r="G8" s="126">
        <v>15757</v>
      </c>
      <c r="H8" s="127">
        <v>67</v>
      </c>
      <c r="I8" s="127">
        <v>1354</v>
      </c>
      <c r="J8" s="127">
        <v>15757</v>
      </c>
      <c r="K8" s="48"/>
    </row>
    <row r="9" spans="1:11" s="47" customFormat="1" ht="4.5" customHeight="1">
      <c r="A9" s="125"/>
      <c r="B9" s="126"/>
      <c r="C9" s="126"/>
      <c r="D9" s="126"/>
      <c r="E9" s="126"/>
      <c r="F9" s="126"/>
      <c r="G9" s="126"/>
      <c r="H9" s="127"/>
      <c r="I9" s="127"/>
      <c r="J9" s="127"/>
      <c r="K9" s="48"/>
    </row>
    <row r="10" spans="1:11" s="47" customFormat="1" ht="18" customHeight="1">
      <c r="A10" s="128" t="s">
        <v>132</v>
      </c>
      <c r="B10" s="129">
        <v>10</v>
      </c>
      <c r="C10" s="129">
        <v>921</v>
      </c>
      <c r="D10" s="126">
        <v>10846</v>
      </c>
      <c r="E10" s="129">
        <v>10</v>
      </c>
      <c r="F10" s="129">
        <v>921</v>
      </c>
      <c r="G10" s="126">
        <v>10845</v>
      </c>
      <c r="H10" s="130">
        <v>10</v>
      </c>
      <c r="I10" s="130">
        <v>921</v>
      </c>
      <c r="J10" s="127">
        <v>10845</v>
      </c>
      <c r="K10" s="48"/>
    </row>
    <row r="11" spans="1:11" s="47" customFormat="1" ht="18" customHeight="1">
      <c r="A11" s="128" t="s">
        <v>133</v>
      </c>
      <c r="B11" s="129">
        <v>57</v>
      </c>
      <c r="C11" s="129">
        <v>430</v>
      </c>
      <c r="D11" s="126">
        <v>4906</v>
      </c>
      <c r="E11" s="129">
        <v>56</v>
      </c>
      <c r="F11" s="129">
        <v>426</v>
      </c>
      <c r="G11" s="126">
        <v>4886</v>
      </c>
      <c r="H11" s="130">
        <v>56</v>
      </c>
      <c r="I11" s="130">
        <v>426</v>
      </c>
      <c r="J11" s="127">
        <v>4886</v>
      </c>
      <c r="K11" s="48"/>
    </row>
    <row r="12" spans="1:11" s="47" customFormat="1" ht="18" customHeight="1">
      <c r="A12" s="128" t="s">
        <v>134</v>
      </c>
      <c r="B12" s="131" t="s">
        <v>135</v>
      </c>
      <c r="C12" s="131" t="s">
        <v>135</v>
      </c>
      <c r="D12" s="132" t="s">
        <v>135</v>
      </c>
      <c r="E12" s="131" t="s">
        <v>135</v>
      </c>
      <c r="F12" s="131" t="s">
        <v>135</v>
      </c>
      <c r="G12" s="132" t="s">
        <v>135</v>
      </c>
      <c r="H12" s="133" t="s">
        <v>135</v>
      </c>
      <c r="I12" s="133" t="s">
        <v>135</v>
      </c>
      <c r="J12" s="134" t="s">
        <v>135</v>
      </c>
      <c r="K12" s="48"/>
    </row>
    <row r="13" spans="1:11" s="47" customFormat="1" ht="18" customHeight="1">
      <c r="A13" s="128" t="s">
        <v>136</v>
      </c>
      <c r="B13" s="129">
        <v>1</v>
      </c>
      <c r="C13" s="129">
        <v>7</v>
      </c>
      <c r="D13" s="126">
        <v>26</v>
      </c>
      <c r="E13" s="129">
        <v>1</v>
      </c>
      <c r="F13" s="129">
        <v>7</v>
      </c>
      <c r="G13" s="126">
        <v>26</v>
      </c>
      <c r="H13" s="130">
        <v>1</v>
      </c>
      <c r="I13" s="130">
        <v>7</v>
      </c>
      <c r="J13" s="127">
        <v>26</v>
      </c>
      <c r="K13" s="48"/>
    </row>
    <row r="14" spans="1:11" s="47" customFormat="1" ht="18" customHeight="1">
      <c r="A14" s="135" t="s">
        <v>137</v>
      </c>
      <c r="B14" s="136" t="s">
        <v>135</v>
      </c>
      <c r="C14" s="136" t="s">
        <v>135</v>
      </c>
      <c r="D14" s="137" t="s">
        <v>135</v>
      </c>
      <c r="E14" s="136" t="s">
        <v>135</v>
      </c>
      <c r="F14" s="136" t="s">
        <v>135</v>
      </c>
      <c r="G14" s="137" t="s">
        <v>135</v>
      </c>
      <c r="H14" s="138" t="s">
        <v>135</v>
      </c>
      <c r="I14" s="138" t="s">
        <v>135</v>
      </c>
      <c r="J14" s="139" t="s">
        <v>135</v>
      </c>
      <c r="K14" s="48"/>
    </row>
    <row r="15" s="140" customFormat="1" ht="12" customHeight="1">
      <c r="A15" s="7" t="s">
        <v>38</v>
      </c>
    </row>
    <row r="16" spans="1:11" ht="13.5">
      <c r="A16" s="67"/>
      <c r="B16" s="67"/>
      <c r="C16" s="67"/>
      <c r="D16" s="67"/>
      <c r="E16" s="141"/>
      <c r="F16" s="67"/>
      <c r="G16" s="67"/>
      <c r="H16" s="141"/>
      <c r="I16" s="67"/>
      <c r="J16" s="67"/>
      <c r="K16" s="119"/>
    </row>
    <row r="17" spans="1:11" ht="13.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119"/>
    </row>
    <row r="18" spans="1:11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119"/>
    </row>
    <row r="19" spans="1:10" ht="13.5">
      <c r="A19" s="67"/>
      <c r="B19" s="67"/>
      <c r="C19" s="67"/>
      <c r="D19" s="67"/>
      <c r="E19" s="67"/>
      <c r="F19" s="67"/>
      <c r="G19" s="67"/>
      <c r="H19" s="67"/>
      <c r="I19" s="67"/>
      <c r="J19" s="6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5" sqref="E15"/>
    </sheetView>
  </sheetViews>
  <sheetFormatPr defaultColWidth="8.796875" defaultRowHeight="14.25"/>
  <cols>
    <col min="1" max="1" width="3.09765625" style="163" customWidth="1"/>
    <col min="2" max="2" width="4.19921875" style="163" customWidth="1"/>
    <col min="3" max="3" width="7.8984375" style="163" customWidth="1"/>
    <col min="4" max="4" width="11.69921875" style="163" customWidth="1"/>
    <col min="5" max="5" width="7.8984375" style="163" customWidth="1"/>
    <col min="6" max="6" width="11.8984375" style="163" customWidth="1"/>
    <col min="7" max="7" width="7.8984375" style="163" customWidth="1"/>
    <col min="8" max="8" width="11.8984375" style="163" customWidth="1"/>
    <col min="9" max="9" width="7.8984375" style="163" customWidth="1"/>
    <col min="10" max="10" width="11.8984375" style="163" customWidth="1"/>
    <col min="11" max="16384" width="9" style="163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5" s="142" customFormat="1" ht="15" customHeight="1">
      <c r="A4" s="82" t="s">
        <v>138</v>
      </c>
      <c r="E4" s="143"/>
    </row>
    <row r="5" spans="1:10" s="146" customFormat="1" ht="12.75" customHeight="1" thickBot="1">
      <c r="A5" s="84"/>
      <c r="B5" s="144"/>
      <c r="C5" s="144"/>
      <c r="D5" s="144"/>
      <c r="E5" s="145"/>
      <c r="F5" s="144"/>
      <c r="G5" s="144"/>
      <c r="H5" s="144"/>
      <c r="I5" s="689" t="s">
        <v>139</v>
      </c>
      <c r="J5" s="689"/>
    </row>
    <row r="6" spans="1:10" s="148" customFormat="1" ht="16.5" customHeight="1" thickTop="1">
      <c r="A6" s="690"/>
      <c r="B6" s="147" t="s">
        <v>140</v>
      </c>
      <c r="C6" s="692" t="s">
        <v>141</v>
      </c>
      <c r="D6" s="693"/>
      <c r="E6" s="696" t="s">
        <v>142</v>
      </c>
      <c r="F6" s="697"/>
      <c r="G6" s="697"/>
      <c r="H6" s="698"/>
      <c r="I6" s="699" t="s">
        <v>143</v>
      </c>
      <c r="J6" s="700"/>
    </row>
    <row r="7" spans="1:10" s="148" customFormat="1" ht="16.5" customHeight="1">
      <c r="A7" s="691"/>
      <c r="B7" s="149"/>
      <c r="C7" s="694"/>
      <c r="D7" s="695"/>
      <c r="E7" s="703" t="s">
        <v>144</v>
      </c>
      <c r="F7" s="704"/>
      <c r="G7" s="703" t="s">
        <v>145</v>
      </c>
      <c r="H7" s="704"/>
      <c r="I7" s="701"/>
      <c r="J7" s="702"/>
    </row>
    <row r="8" spans="1:10" s="148" customFormat="1" ht="16.5" customHeight="1">
      <c r="A8" s="150"/>
      <c r="B8" s="149"/>
      <c r="C8" s="681" t="s">
        <v>146</v>
      </c>
      <c r="D8" s="679" t="s">
        <v>147</v>
      </c>
      <c r="E8" s="681" t="s">
        <v>146</v>
      </c>
      <c r="F8" s="679" t="s">
        <v>147</v>
      </c>
      <c r="G8" s="681" t="s">
        <v>146</v>
      </c>
      <c r="H8" s="679" t="s">
        <v>147</v>
      </c>
      <c r="I8" s="681" t="s">
        <v>146</v>
      </c>
      <c r="J8" s="705" t="s">
        <v>147</v>
      </c>
    </row>
    <row r="9" spans="1:10" s="148" customFormat="1" ht="16.5" customHeight="1">
      <c r="A9" s="151" t="s">
        <v>148</v>
      </c>
      <c r="B9" s="152"/>
      <c r="C9" s="682"/>
      <c r="D9" s="680"/>
      <c r="E9" s="682"/>
      <c r="F9" s="680"/>
      <c r="G9" s="682"/>
      <c r="H9" s="680"/>
      <c r="I9" s="682"/>
      <c r="J9" s="706"/>
    </row>
    <row r="10" spans="1:10" s="148" customFormat="1" ht="18" customHeight="1">
      <c r="A10" s="683">
        <v>27</v>
      </c>
      <c r="B10" s="684"/>
      <c r="C10" s="153">
        <v>3</v>
      </c>
      <c r="D10" s="153">
        <v>5</v>
      </c>
      <c r="E10" s="153">
        <v>6</v>
      </c>
      <c r="F10" s="153">
        <v>11</v>
      </c>
      <c r="G10" s="153">
        <v>54</v>
      </c>
      <c r="H10" s="153">
        <v>86</v>
      </c>
      <c r="I10" s="154">
        <v>14.6</v>
      </c>
      <c r="J10" s="155">
        <v>14.6</v>
      </c>
    </row>
    <row r="11" spans="1:10" s="148" customFormat="1" ht="18" customHeight="1">
      <c r="A11" s="685">
        <v>28</v>
      </c>
      <c r="B11" s="686"/>
      <c r="C11" s="156">
        <v>3</v>
      </c>
      <c r="D11" s="156">
        <v>5</v>
      </c>
      <c r="E11" s="156">
        <v>6</v>
      </c>
      <c r="F11" s="156">
        <v>11</v>
      </c>
      <c r="G11" s="156">
        <v>54</v>
      </c>
      <c r="H11" s="156">
        <v>86</v>
      </c>
      <c r="I11" s="157">
        <v>14.6</v>
      </c>
      <c r="J11" s="158">
        <v>14.6</v>
      </c>
    </row>
    <row r="12" spans="1:10" s="148" customFormat="1" ht="18" customHeight="1">
      <c r="A12" s="687">
        <v>29</v>
      </c>
      <c r="B12" s="688"/>
      <c r="C12" s="159">
        <v>3</v>
      </c>
      <c r="D12" s="159">
        <v>5</v>
      </c>
      <c r="E12" s="159">
        <v>6</v>
      </c>
      <c r="F12" s="159">
        <v>11</v>
      </c>
      <c r="G12" s="159">
        <v>54</v>
      </c>
      <c r="H12" s="159">
        <v>86</v>
      </c>
      <c r="I12" s="160">
        <v>14.6</v>
      </c>
      <c r="J12" s="161">
        <v>14.6</v>
      </c>
    </row>
    <row r="13" ht="12.75" customHeight="1">
      <c r="A13" s="162" t="s">
        <v>149</v>
      </c>
    </row>
    <row r="14" ht="12" customHeight="1"/>
  </sheetData>
  <sheetProtection/>
  <mergeCells count="18">
    <mergeCell ref="H8:H9"/>
    <mergeCell ref="I5:J5"/>
    <mergeCell ref="A6:A7"/>
    <mergeCell ref="C6:D7"/>
    <mergeCell ref="E6:H6"/>
    <mergeCell ref="I6:J7"/>
    <mergeCell ref="E7:F7"/>
    <mergeCell ref="G7:H7"/>
    <mergeCell ref="I8:I9"/>
    <mergeCell ref="J8:J9"/>
    <mergeCell ref="F8:F9"/>
    <mergeCell ref="G8:G9"/>
    <mergeCell ref="A10:B10"/>
    <mergeCell ref="A11:B11"/>
    <mergeCell ref="A12:B12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14" sqref="F14"/>
    </sheetView>
  </sheetViews>
  <sheetFormatPr defaultColWidth="8.796875" defaultRowHeight="16.5" customHeight="1"/>
  <cols>
    <col min="1" max="7" width="12.3984375" style="166" customWidth="1"/>
    <col min="8" max="16384" width="9" style="166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7" s="164" customFormat="1" ht="15" customHeight="1">
      <c r="A4" s="82" t="s">
        <v>150</v>
      </c>
      <c r="B4" s="83"/>
      <c r="C4" s="83"/>
      <c r="D4" s="83"/>
      <c r="E4" s="83"/>
      <c r="F4" s="83"/>
      <c r="G4" s="83"/>
    </row>
    <row r="5" spans="1:7" ht="12.75" customHeight="1" thickBot="1">
      <c r="A5" s="84"/>
      <c r="B5" s="85"/>
      <c r="C5" s="85"/>
      <c r="D5" s="85"/>
      <c r="E5" s="85"/>
      <c r="F5" s="85"/>
      <c r="G5" s="165" t="s">
        <v>45</v>
      </c>
    </row>
    <row r="6" spans="1:7" s="167" customFormat="1" ht="15.75" customHeight="1" thickTop="1">
      <c r="A6" s="86" t="s">
        <v>151</v>
      </c>
      <c r="B6" s="707" t="s">
        <v>152</v>
      </c>
      <c r="C6" s="707" t="s">
        <v>153</v>
      </c>
      <c r="D6" s="707" t="s">
        <v>154</v>
      </c>
      <c r="E6" s="707" t="s">
        <v>155</v>
      </c>
      <c r="F6" s="707" t="s">
        <v>156</v>
      </c>
      <c r="G6" s="672" t="s">
        <v>157</v>
      </c>
    </row>
    <row r="7" spans="1:7" s="167" customFormat="1" ht="15.75" customHeight="1">
      <c r="A7" s="168" t="s">
        <v>158</v>
      </c>
      <c r="B7" s="708"/>
      <c r="C7" s="708"/>
      <c r="D7" s="708"/>
      <c r="E7" s="708"/>
      <c r="F7" s="708"/>
      <c r="G7" s="709"/>
    </row>
    <row r="8" spans="1:7" s="171" customFormat="1" ht="18" customHeight="1">
      <c r="A8" s="78">
        <v>27</v>
      </c>
      <c r="B8" s="169">
        <v>41696</v>
      </c>
      <c r="C8" s="169">
        <v>14590</v>
      </c>
      <c r="D8" s="169">
        <v>23835</v>
      </c>
      <c r="E8" s="169">
        <v>1869</v>
      </c>
      <c r="F8" s="169">
        <v>924</v>
      </c>
      <c r="G8" s="170">
        <v>478</v>
      </c>
    </row>
    <row r="9" spans="1:7" s="171" customFormat="1" ht="18" customHeight="1">
      <c r="A9" s="75">
        <v>28</v>
      </c>
      <c r="B9" s="172">
        <v>41774</v>
      </c>
      <c r="C9" s="172">
        <v>18418</v>
      </c>
      <c r="D9" s="172">
        <v>20721</v>
      </c>
      <c r="E9" s="172">
        <v>1704</v>
      </c>
      <c r="F9" s="172">
        <v>883</v>
      </c>
      <c r="G9" s="173">
        <v>48</v>
      </c>
    </row>
    <row r="10" spans="1:7" s="171" customFormat="1" ht="18" customHeight="1">
      <c r="A10" s="72">
        <v>29</v>
      </c>
      <c r="B10" s="174">
        <f>SUM(C10:G10)</f>
        <v>41835</v>
      </c>
      <c r="C10" s="174">
        <v>22902</v>
      </c>
      <c r="D10" s="174">
        <v>16565</v>
      </c>
      <c r="E10" s="174">
        <f>812+696</f>
        <v>1508</v>
      </c>
      <c r="F10" s="174">
        <v>817</v>
      </c>
      <c r="G10" s="175">
        <v>43</v>
      </c>
    </row>
    <row r="11" spans="1:5" s="146" customFormat="1" ht="12" customHeight="1">
      <c r="A11" s="46" t="s">
        <v>159</v>
      </c>
      <c r="B11" s="15"/>
      <c r="E11" s="27"/>
    </row>
    <row r="12" s="15" customFormat="1" ht="13.5" customHeight="1"/>
    <row r="13" s="15" customFormat="1" ht="13.5" customHeight="1">
      <c r="E13" s="176"/>
    </row>
    <row r="14" s="15" customFormat="1" ht="13.5" customHeight="1">
      <c r="D14" s="176"/>
    </row>
    <row r="15" s="146" customFormat="1" ht="13.5" customHeight="1"/>
    <row r="16" s="146" customFormat="1" ht="13.5" customHeight="1"/>
    <row r="17" s="146" customFormat="1" ht="13.5" customHeight="1"/>
    <row r="18" s="146" customFormat="1" ht="13.5" customHeight="1"/>
    <row r="19" s="146" customFormat="1" ht="13.5" customHeight="1"/>
    <row r="20" s="146" customFormat="1" ht="13.5" customHeight="1"/>
    <row r="21" s="146" customFormat="1" ht="13.5" customHeight="1"/>
    <row r="22" s="146" customFormat="1" ht="13.5" customHeight="1"/>
    <row r="23" s="146" customFormat="1" ht="13.5" customHeight="1"/>
    <row r="24" s="146" customFormat="1" ht="13.5" customHeight="1"/>
    <row r="25" s="146" customFormat="1" ht="13.5" customHeight="1"/>
    <row r="26" s="146" customFormat="1" ht="13.5" customHeight="1"/>
    <row r="27" s="146" customFormat="1" ht="13.5" customHeight="1"/>
    <row r="28" s="146" customFormat="1" ht="13.5" customHeight="1"/>
    <row r="29" s="146" customFormat="1" ht="13.5" customHeight="1"/>
    <row r="30" s="146" customFormat="1" ht="13.5" customHeight="1"/>
    <row r="31" s="146" customFormat="1" ht="13.5" customHeight="1"/>
    <row r="32" s="146" customFormat="1" ht="13.5" customHeight="1"/>
    <row r="33" s="146" customFormat="1" ht="13.5" customHeight="1"/>
    <row r="34" s="146" customFormat="1" ht="13.5" customHeight="1"/>
    <row r="35" s="146" customFormat="1" ht="13.5" customHeight="1"/>
    <row r="36" s="146" customFormat="1" ht="13.5" customHeight="1"/>
    <row r="37" s="146" customFormat="1" ht="13.5" customHeight="1"/>
    <row r="38" s="146" customFormat="1" ht="13.5" customHeight="1"/>
    <row r="39" s="146" customFormat="1" ht="13.5" customHeight="1"/>
    <row r="40" s="146" customFormat="1" ht="13.5" customHeight="1"/>
    <row r="41" s="146" customFormat="1" ht="13.5" customHeight="1"/>
    <row r="42" s="146" customFormat="1" ht="13.5" customHeight="1"/>
    <row r="43" s="146" customFormat="1" ht="13.5" customHeight="1"/>
    <row r="44" s="146" customFormat="1" ht="13.5" customHeight="1"/>
    <row r="45" s="146" customFormat="1" ht="13.5" customHeight="1"/>
    <row r="46" s="146" customFormat="1" ht="13.5" customHeight="1"/>
    <row r="47" s="146" customFormat="1" ht="13.5" customHeight="1"/>
    <row r="48" s="146" customFormat="1" ht="13.5" customHeight="1"/>
    <row r="49" s="146" customFormat="1" ht="13.5" customHeight="1"/>
    <row r="50" s="146" customFormat="1" ht="13.5" customHeight="1"/>
    <row r="51" s="146" customFormat="1" ht="13.5" customHeight="1"/>
    <row r="52" s="146" customFormat="1" ht="13.5" customHeight="1"/>
    <row r="53" s="146" customFormat="1" ht="13.5" customHeight="1"/>
    <row r="54" s="146" customFormat="1" ht="13.5" customHeight="1"/>
    <row r="55" s="146" customFormat="1" ht="13.5" customHeight="1"/>
    <row r="56" s="146" customFormat="1" ht="13.5" customHeight="1"/>
    <row r="57" s="146" customFormat="1" ht="13.5" customHeight="1"/>
    <row r="58" s="146" customFormat="1" ht="13.5" customHeight="1"/>
    <row r="59" s="146" customFormat="1" ht="13.5" customHeight="1"/>
    <row r="60" s="146" customFormat="1" ht="13.5" customHeight="1"/>
    <row r="61" s="146" customFormat="1" ht="13.5" customHeight="1"/>
    <row r="62" s="146" customFormat="1" ht="13.5" customHeight="1"/>
    <row r="63" s="146" customFormat="1" ht="13.5" customHeight="1"/>
    <row r="64" s="146" customFormat="1" ht="13.5" customHeight="1"/>
    <row r="65" s="146" customFormat="1" ht="13.5" customHeight="1"/>
    <row r="66" s="146" customFormat="1" ht="13.5" customHeight="1"/>
    <row r="67" s="146" customFormat="1" ht="13.5" customHeight="1"/>
    <row r="68" s="146" customFormat="1" ht="13.5" customHeight="1"/>
    <row r="69" s="146" customFormat="1" ht="13.5" customHeight="1"/>
    <row r="70" s="146" customFormat="1" ht="13.5" customHeight="1"/>
    <row r="71" s="146" customFormat="1" ht="13.5" customHeight="1"/>
    <row r="72" s="146" customFormat="1" ht="13.5" customHeight="1"/>
    <row r="73" s="146" customFormat="1" ht="13.5" customHeight="1"/>
    <row r="74" s="146" customFormat="1" ht="13.5" customHeight="1"/>
    <row r="75" s="146" customFormat="1" ht="13.5" customHeight="1"/>
    <row r="76" s="146" customFormat="1" ht="13.5" customHeight="1"/>
    <row r="77" s="146" customFormat="1" ht="13.5" customHeight="1"/>
    <row r="78" s="146" customFormat="1" ht="13.5" customHeight="1"/>
    <row r="79" s="146" customFormat="1" ht="13.5" customHeight="1"/>
    <row r="80" s="146" customFormat="1" ht="13.5" customHeight="1"/>
    <row r="81" s="146" customFormat="1" ht="13.5" customHeight="1"/>
    <row r="82" s="146" customFormat="1" ht="13.5" customHeight="1"/>
    <row r="83" s="146" customFormat="1" ht="13.5" customHeight="1"/>
    <row r="84" s="146" customFormat="1" ht="13.5" customHeight="1"/>
    <row r="85" s="146" customFormat="1" ht="13.5" customHeight="1"/>
    <row r="86" s="146" customFormat="1" ht="13.5" customHeight="1"/>
    <row r="87" s="146" customFormat="1" ht="13.5" customHeight="1"/>
    <row r="88" s="146" customFormat="1" ht="13.5" customHeight="1"/>
    <row r="89" s="146" customFormat="1" ht="13.5" customHeight="1"/>
    <row r="90" s="146" customFormat="1" ht="13.5" customHeight="1"/>
    <row r="91" s="146" customFormat="1" ht="13.5" customHeight="1"/>
    <row r="92" s="146" customFormat="1" ht="13.5" customHeight="1"/>
    <row r="93" s="146" customFormat="1" ht="13.5" customHeight="1"/>
    <row r="94" s="146" customFormat="1" ht="13.5" customHeight="1"/>
    <row r="95" s="146" customFormat="1" ht="13.5" customHeight="1"/>
    <row r="96" s="146" customFormat="1" ht="13.5" customHeight="1"/>
    <row r="97" s="146" customFormat="1" ht="13.5" customHeight="1"/>
    <row r="98" s="146" customFormat="1" ht="13.5" customHeight="1"/>
    <row r="99" s="146" customFormat="1" ht="13.5" customHeight="1"/>
    <row r="100" s="146" customFormat="1" ht="13.5" customHeight="1"/>
    <row r="101" s="146" customFormat="1" ht="13.5" customHeight="1"/>
    <row r="102" s="146" customFormat="1" ht="13.5" customHeight="1"/>
    <row r="103" s="146" customFormat="1" ht="13.5" customHeight="1"/>
    <row r="104" s="146" customFormat="1" ht="13.5" customHeight="1"/>
    <row r="105" s="146" customFormat="1" ht="13.5" customHeight="1"/>
    <row r="106" s="146" customFormat="1" ht="13.5" customHeight="1"/>
    <row r="107" s="146" customFormat="1" ht="13.5" customHeight="1"/>
    <row r="108" s="146" customFormat="1" ht="13.5" customHeight="1"/>
    <row r="109" s="146" customFormat="1" ht="13.5" customHeight="1"/>
    <row r="110" s="146" customFormat="1" ht="13.5" customHeight="1"/>
    <row r="111" s="146" customFormat="1" ht="13.5" customHeight="1"/>
    <row r="112" s="146" customFormat="1" ht="13.5" customHeight="1"/>
    <row r="113" s="146" customFormat="1" ht="13.5" customHeight="1"/>
    <row r="114" s="146" customFormat="1" ht="13.5" customHeight="1"/>
    <row r="115" s="146" customFormat="1" ht="13.5" customHeight="1"/>
    <row r="116" s="146" customFormat="1" ht="13.5" customHeight="1"/>
    <row r="117" s="146" customFormat="1" ht="13.5" customHeight="1"/>
    <row r="118" s="146" customFormat="1" ht="13.5" customHeight="1"/>
    <row r="119" s="146" customFormat="1" ht="13.5" customHeight="1"/>
    <row r="120" s="146" customFormat="1" ht="13.5" customHeight="1"/>
    <row r="121" s="146" customFormat="1" ht="13.5" customHeight="1"/>
    <row r="122" s="146" customFormat="1" ht="13.5" customHeight="1"/>
    <row r="123" s="146" customFormat="1" ht="13.5" customHeight="1"/>
    <row r="124" s="146" customFormat="1" ht="13.5" customHeight="1"/>
    <row r="125" s="146" customFormat="1" ht="13.5" customHeight="1"/>
    <row r="126" s="146" customFormat="1" ht="13.5" customHeight="1"/>
    <row r="127" s="146" customFormat="1" ht="13.5" customHeight="1"/>
    <row r="128" s="146" customFormat="1" ht="13.5" customHeight="1"/>
    <row r="129" s="146" customFormat="1" ht="13.5" customHeight="1"/>
    <row r="130" s="146" customFormat="1" ht="13.5" customHeight="1"/>
    <row r="131" s="146" customFormat="1" ht="13.5" customHeight="1"/>
    <row r="132" s="146" customFormat="1" ht="13.5" customHeight="1"/>
    <row r="133" s="146" customFormat="1" ht="13.5" customHeight="1"/>
    <row r="134" s="146" customFormat="1" ht="13.5" customHeight="1"/>
    <row r="135" s="146" customFormat="1" ht="13.5" customHeight="1"/>
    <row r="136" s="146" customFormat="1" ht="13.5" customHeight="1"/>
    <row r="137" s="146" customFormat="1" ht="13.5" customHeight="1"/>
    <row r="138" s="146" customFormat="1" ht="13.5" customHeight="1"/>
    <row r="139" s="146" customFormat="1" ht="13.5" customHeight="1"/>
    <row r="140" s="146" customFormat="1" ht="13.5" customHeight="1"/>
    <row r="141" s="146" customFormat="1" ht="13.5" customHeight="1"/>
    <row r="142" s="146" customFormat="1" ht="13.5" customHeight="1"/>
    <row r="143" s="146" customFormat="1" ht="13.5" customHeight="1"/>
    <row r="144" s="146" customFormat="1" ht="13.5" customHeight="1"/>
    <row r="145" s="146" customFormat="1" ht="13.5" customHeight="1"/>
  </sheetData>
  <sheetProtection/>
  <mergeCells count="6"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17" sqref="C17"/>
    </sheetView>
  </sheetViews>
  <sheetFormatPr defaultColWidth="8.796875" defaultRowHeight="14.25"/>
  <cols>
    <col min="1" max="1" width="8.59765625" style="1" customWidth="1"/>
    <col min="2" max="2" width="11" style="1" customWidth="1"/>
    <col min="3" max="3" width="13.09765625" style="1" customWidth="1"/>
    <col min="4" max="8" width="6.59765625" style="1" customWidth="1"/>
    <col min="9" max="9" width="8.8984375" style="1" customWidth="1"/>
    <col min="10" max="10" width="12.59765625" style="1" customWidth="1"/>
    <col min="11" max="16384" width="9" style="1" customWidth="1"/>
  </cols>
  <sheetData>
    <row r="1" spans="1:10" s="41" customFormat="1" ht="13.5">
      <c r="A1" s="45"/>
      <c r="D1" s="44"/>
      <c r="E1" s="44"/>
      <c r="F1" s="44"/>
      <c r="G1" s="44"/>
      <c r="H1" s="43"/>
      <c r="I1" s="42"/>
      <c r="J1" s="42"/>
    </row>
    <row r="2" spans="1:10" s="41" customFormat="1" ht="13.5">
      <c r="A2" s="45"/>
      <c r="D2" s="44"/>
      <c r="E2" s="44"/>
      <c r="F2" s="44"/>
      <c r="G2" s="44"/>
      <c r="H2" s="43"/>
      <c r="I2" s="42"/>
      <c r="J2" s="42"/>
    </row>
    <row r="3" spans="1:10" s="41" customFormat="1" ht="13.5">
      <c r="A3" s="45"/>
      <c r="D3" s="44"/>
      <c r="E3" s="44"/>
      <c r="F3" s="44"/>
      <c r="G3" s="44"/>
      <c r="H3" s="43"/>
      <c r="I3" s="42"/>
      <c r="J3" s="42"/>
    </row>
    <row r="4" spans="1:10" s="41" customFormat="1" ht="15" customHeight="1">
      <c r="A4" s="177" t="s">
        <v>160</v>
      </c>
      <c r="B4" s="83"/>
      <c r="C4" s="83"/>
      <c r="D4" s="34"/>
      <c r="E4" s="34"/>
      <c r="F4" s="34"/>
      <c r="G4" s="34"/>
      <c r="H4" s="34"/>
      <c r="I4" s="34"/>
      <c r="J4" s="34"/>
    </row>
    <row r="5" spans="1:10" ht="9.75" customHeight="1" thickBot="1">
      <c r="A5" s="178"/>
      <c r="B5" s="85"/>
      <c r="C5" s="85"/>
      <c r="D5" s="179"/>
      <c r="E5" s="179"/>
      <c r="F5" s="179"/>
      <c r="G5" s="179"/>
      <c r="H5" s="179"/>
      <c r="I5" s="179"/>
      <c r="J5" s="179"/>
    </row>
    <row r="6" spans="1:10" s="47" customFormat="1" ht="15.75" customHeight="1" thickTop="1">
      <c r="A6" s="86" t="s">
        <v>44</v>
      </c>
      <c r="B6" s="180" t="s">
        <v>161</v>
      </c>
      <c r="C6" s="181"/>
      <c r="D6" s="710" t="s">
        <v>162</v>
      </c>
      <c r="E6" s="711"/>
      <c r="F6" s="711"/>
      <c r="G6" s="711"/>
      <c r="H6" s="711"/>
      <c r="I6" s="711"/>
      <c r="J6" s="711"/>
    </row>
    <row r="7" spans="1:10" s="47" customFormat="1" ht="15.75" customHeight="1">
      <c r="A7" s="86"/>
      <c r="B7" s="707" t="s">
        <v>163</v>
      </c>
      <c r="C7" s="707" t="s">
        <v>164</v>
      </c>
      <c r="D7" s="712" t="s">
        <v>24</v>
      </c>
      <c r="E7" s="712" t="s">
        <v>165</v>
      </c>
      <c r="F7" s="712" t="s">
        <v>166</v>
      </c>
      <c r="G7" s="713" t="s">
        <v>167</v>
      </c>
      <c r="H7" s="714"/>
      <c r="I7" s="715" t="s">
        <v>168</v>
      </c>
      <c r="J7" s="716" t="s">
        <v>195</v>
      </c>
    </row>
    <row r="8" spans="1:10" s="47" customFormat="1" ht="15.75" customHeight="1">
      <c r="A8" s="88" t="s">
        <v>67</v>
      </c>
      <c r="B8" s="708"/>
      <c r="C8" s="708"/>
      <c r="D8" s="669"/>
      <c r="E8" s="669"/>
      <c r="F8" s="669"/>
      <c r="G8" s="123" t="s">
        <v>165</v>
      </c>
      <c r="H8" s="123" t="s">
        <v>166</v>
      </c>
      <c r="I8" s="678"/>
      <c r="J8" s="667"/>
    </row>
    <row r="9" spans="1:10" s="47" customFormat="1" ht="18" customHeight="1">
      <c r="A9" s="78">
        <v>26</v>
      </c>
      <c r="B9" s="169">
        <v>8831</v>
      </c>
      <c r="C9" s="169">
        <v>25508000</v>
      </c>
      <c r="D9" s="169">
        <v>471</v>
      </c>
      <c r="E9" s="169">
        <v>264</v>
      </c>
      <c r="F9" s="169">
        <v>7</v>
      </c>
      <c r="G9" s="169">
        <v>165</v>
      </c>
      <c r="H9" s="169">
        <v>35</v>
      </c>
      <c r="I9" s="182" t="s">
        <v>135</v>
      </c>
      <c r="J9" s="214">
        <v>16158500</v>
      </c>
    </row>
    <row r="10" spans="1:10" s="47" customFormat="1" ht="18" customHeight="1">
      <c r="A10" s="75">
        <v>27</v>
      </c>
      <c r="B10" s="172">
        <v>8688</v>
      </c>
      <c r="C10" s="172">
        <v>24654200</v>
      </c>
      <c r="D10" s="172">
        <v>499</v>
      </c>
      <c r="E10" s="172">
        <v>277</v>
      </c>
      <c r="F10" s="172">
        <v>9</v>
      </c>
      <c r="G10" s="172">
        <v>176</v>
      </c>
      <c r="H10" s="172">
        <v>37</v>
      </c>
      <c r="I10" s="183" t="s">
        <v>135</v>
      </c>
      <c r="J10" s="215">
        <v>16597400</v>
      </c>
    </row>
    <row r="11" spans="1:10" s="47" customFormat="1" ht="18" customHeight="1">
      <c r="A11" s="72">
        <v>28</v>
      </c>
      <c r="B11" s="174">
        <v>8673</v>
      </c>
      <c r="C11" s="174">
        <v>24249000</v>
      </c>
      <c r="D11" s="174">
        <v>659</v>
      </c>
      <c r="E11" s="174">
        <v>348</v>
      </c>
      <c r="F11" s="174">
        <v>6</v>
      </c>
      <c r="G11" s="174">
        <v>258</v>
      </c>
      <c r="H11" s="174">
        <v>47</v>
      </c>
      <c r="I11" s="184" t="s">
        <v>135</v>
      </c>
      <c r="J11" s="216">
        <v>22860500</v>
      </c>
    </row>
    <row r="12" spans="1:9" s="146" customFormat="1" ht="12" customHeight="1">
      <c r="A12" s="46" t="s">
        <v>169</v>
      </c>
      <c r="B12" s="15"/>
      <c r="E12" s="27"/>
      <c r="I12" s="185"/>
    </row>
    <row r="13" ht="13.5">
      <c r="J13" s="186"/>
    </row>
    <row r="14" spans="4:10" ht="13.5">
      <c r="D14" s="187"/>
      <c r="J14" s="186"/>
    </row>
    <row r="15" ht="13.5">
      <c r="J15" s="186"/>
    </row>
    <row r="16" ht="13.5">
      <c r="J16" s="186"/>
    </row>
    <row r="17" ht="13.5">
      <c r="J17" s="186"/>
    </row>
    <row r="18" ht="13.5">
      <c r="J18" s="186"/>
    </row>
    <row r="19" ht="13.5">
      <c r="J19" s="186"/>
    </row>
    <row r="20" ht="13.5">
      <c r="J20" s="186"/>
    </row>
  </sheetData>
  <sheetProtection/>
  <mergeCells count="9">
    <mergeCell ref="D6:J6"/>
    <mergeCell ref="B7:B8"/>
    <mergeCell ref="C7:C8"/>
    <mergeCell ref="D7:D8"/>
    <mergeCell ref="E7:E8"/>
    <mergeCell ref="F7:F8"/>
    <mergeCell ref="G7:H7"/>
    <mergeCell ref="I7:I8"/>
    <mergeCell ref="J7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2019-10-25T05:20:31Z</dcterms:created>
  <dcterms:modified xsi:type="dcterms:W3CDTF">2019-10-25T05:21:08Z</dcterms:modified>
  <cp:category/>
  <cp:version/>
  <cp:contentType/>
  <cp:contentStatus/>
</cp:coreProperties>
</file>