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70" windowWidth="14325" windowHeight="8565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'印刷用'!$B$1:$BJ$65</definedName>
    <definedName name="_xlnm.Print_Area" localSheetId="1">'事業者連名用別紙'!$A$1:$K$42</definedName>
    <definedName name="_xlnm.Print_Area" localSheetId="0">'入力シート'!$A$1:$AE$60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5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60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8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</commentList>
</comments>
</file>

<file path=xl/sharedStrings.xml><?xml version="1.0" encoding="utf-8"?>
<sst xmlns="http://schemas.openxmlformats.org/spreadsheetml/2006/main" count="408" uniqueCount="265">
  <si>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</si>
  <si>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</si>
  <si>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</si>
  <si>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</si>
  <si>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</si>
  <si>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</si>
  <si>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</si>
  <si>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</si>
  <si>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</si>
  <si>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</si>
  <si>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</si>
  <si>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</si>
  <si>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</si>
  <si>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</si>
  <si>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</si>
  <si>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法定建ぺい率　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</si>
  <si>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</si>
  <si>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</si>
  <si>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</si>
  <si>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</si>
  <si>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</si>
  <si>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</si>
  <si>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</si>
  <si>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</si>
  <si>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建築物上（又は地上部）緑化が困難な理由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</si>
  <si>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</si>
  <si>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</si>
  <si>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</si>
  <si>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</si>
  <si>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</si>
  <si>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</si>
  <si>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</si>
  <si>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</si>
  <si>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</si>
  <si>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</si>
  <si>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</si>
  <si>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電話</t>
  </si>
  <si>
    <t>氏名</t>
  </si>
  <si>
    <t>担当者：</t>
  </si>
  <si>
    <t>東京都</t>
  </si>
  <si>
    <t>年月日</t>
  </si>
  <si>
    <t>基準の適否</t>
  </si>
  <si>
    <t>建物上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</si>
  <si>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</si>
  <si>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</si>
  <si>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</si>
  <si>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</si>
  <si>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</si>
  <si>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</si>
  <si>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</si>
  <si>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</si>
  <si>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</si>
  <si>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</si>
  <si>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</si>
  <si>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</si>
  <si>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</si>
  <si>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</si>
  <si>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</si>
  <si>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</si>
  <si>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</si>
  <si>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</si>
  <si>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</si>
  <si>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</si>
  <si>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</si>
  <si>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</si>
  <si>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</si>
  <si>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</si>
  <si>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</si>
  <si>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</si>
  <si>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</si>
  <si>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</si>
  <si>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</si>
  <si>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</si>
  <si>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</si>
  <si>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</si>
  <si>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</si>
  <si>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</si>
  <si>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</si>
  <si>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</si>
  <si>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</si>
  <si>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</si>
  <si>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</si>
  <si>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</si>
  <si>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</si>
  <si>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</si>
  <si>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</si>
  <si>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</si>
  <si>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</si>
  <si>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</si>
  <si>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</si>
  <si>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</si>
  <si>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</si>
  <si>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</si>
  <si>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</si>
  <si>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</si>
  <si>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</si>
  <si>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</si>
  <si>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</si>
  <si>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</si>
  <si>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</si>
  <si>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</si>
  <si>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</si>
  <si>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</si>
  <si>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</si>
  <si>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</si>
  <si>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</si>
  <si>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</si>
  <si>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</si>
  <si>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</si>
  <si>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</si>
  <si>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</si>
  <si>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</si>
  <si>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</si>
  <si>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</si>
  <si>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</si>
  <si>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</si>
  <si>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</si>
  <si>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建築物上（又は地上部）緑化が困難な理由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</si>
  <si>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</si>
  <si>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</si>
  <si>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</si>
  <si>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</si>
  <si>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</si>
  <si>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</si>
  <si>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</si>
  <si>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</si>
  <si>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</si>
  <si>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</si>
  <si>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</si>
  <si>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</si>
  <si>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</si>
  <si>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</si>
  <si>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</si>
  <si>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</si>
  <si>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</si>
  <si>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</si>
  <si>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</si>
  <si>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法定建ぺい率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</si>
  <si>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</si>
  <si>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</si>
  <si>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</si>
  <si>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</si>
  <si>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</si>
  <si>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</si>
  <si>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</si>
  <si>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</si>
  <si>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</si>
  <si>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</si>
  <si>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</si>
  <si>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</si>
  <si>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</si>
  <si>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</si>
  <si>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</si>
  <si>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</si>
  <si>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</si>
  <si>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</si>
  <si>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</si>
  <si>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</si>
  <si>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</si>
  <si>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</si>
  <si>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</si>
  <si>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</si>
  <si>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</si>
  <si>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</si>
  <si>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</si>
  <si>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</si>
  <si>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</si>
  <si>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</si>
  <si>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</si>
  <si>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</si>
  <si>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</si>
  <si>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</si>
  <si>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</si>
  <si>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</si>
  <si>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</si>
  <si>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</si>
  <si>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</si>
  <si>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</si>
  <si>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</si>
  <si>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</si>
  <si>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</si>
  <si>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</si>
  <si>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</si>
  <si>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</si>
  <si>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</si>
  <si>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</si>
  <si>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</si>
  <si>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タイプ</t>
  </si>
  <si>
    <t>都市計画決定・特定行政庁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</si>
  <si>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</si>
  <si>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</si>
  <si>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</si>
  <si>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</si>
  <si>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</si>
  <si>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</si>
  <si>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</si>
  <si>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</si>
  <si>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</si>
  <si>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</si>
  <si>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</si>
  <si>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</si>
  <si>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</si>
  <si>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</si>
  <si>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</si>
  <si>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</si>
  <si>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</si>
  <si>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</si>
  <si>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</si>
  <si>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</si>
  <si>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</si>
  <si>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</si>
  <si>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</si>
  <si>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</si>
  <si>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</si>
  <si>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述べ床面積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</si>
  <si>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</si>
  <si>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</si>
  <si>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</si>
  <si>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</si>
  <si>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</si>
  <si>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</si>
  <si>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</si>
  <si>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</si>
  <si>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</si>
  <si>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</si>
  <si>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</si>
  <si>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</si>
  <si>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</si>
  <si>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</si>
  <si>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</si>
  <si>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</si>
  <si>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</si>
  <si>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</si>
  <si>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延べ面積</t>
  </si>
  <si>
    <t>イ</t>
  </si>
  <si>
    <t>ウ</t>
  </si>
  <si>
    <t>ア</t>
  </si>
  <si>
    <t>地上部　　　　アーイ</t>
  </si>
  <si>
    <t>合計　　　　アーイ＋ウ</t>
  </si>
  <si>
    <r>
      <t>総合　　　　　　</t>
    </r>
    <r>
      <rPr>
        <sz val="6"/>
        <rFont val="HG丸ｺﾞｼｯｸM-PRO"/>
        <family val="3"/>
      </rPr>
      <t>⑥÷（アーイ＋ウ）</t>
    </r>
  </si>
  <si>
    <t>敷地緑化率　⑥÷ア</t>
  </si>
  <si>
    <t>基準容積率</t>
  </si>
  <si>
    <t>その他割増</t>
  </si>
  <si>
    <t>許可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</si>
  <si>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</si>
  <si>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</si>
  <si>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有効公開空地率</t>
  </si>
  <si>
    <t>割増容積率②（その他）</t>
  </si>
  <si>
    <r>
      <t>地上部　　     　</t>
    </r>
    <r>
      <rPr>
        <sz val="6"/>
        <rFont val="HG丸ｺﾞｼｯｸM-PRO"/>
        <family val="3"/>
      </rPr>
      <t>①÷（アーイ）</t>
    </r>
  </si>
  <si>
    <t>公開空地等</t>
  </si>
  <si>
    <t>公開空地等の有効面積</t>
  </si>
  <si>
    <t>公開空地等による割増</t>
  </si>
  <si>
    <t>　位置図・配置図（建築敷地、接道状況等を示すもの）、緑化の完了状況を示す平面図（屋上も含む）、立面図、写真、緑化面積等計算図表、建築物立面図（２面以上）、樹木等一覧表（別紙）を添付すること。</t>
  </si>
  <si>
    <t>　配置図、有効（公開）空地配置図、有効（公開）空地面積表、屋上緑化を割増容積率の対象としている場合は、屋上平面図も添付すること。</t>
  </si>
  <si>
    <t>割増容積率①（公開空地等）</t>
  </si>
  <si>
    <t>建築物上 　     ④÷ウ</t>
  </si>
  <si>
    <t>建築物上 　ウ</t>
  </si>
  <si>
    <t>地上部</t>
  </si>
  <si>
    <t>第１の２の３号様式</t>
  </si>
  <si>
    <t xml:space="preserve"> 足立区総合設計要綱実施細目の規定により、下記のとおり緑化完了報告書を提出します。</t>
  </si>
  <si>
    <t>第１の２の３号様式</t>
  </si>
  <si>
    <t>　足立区総合設計要綱実施細目の規定により、下記のとおり緑化完了報告書を提出します。</t>
  </si>
  <si>
    <t xml:space="preserve"> 足立区総合設計要綱実施細目の規定により、下記のとおり緑化完了報告書を提出します。</t>
  </si>
  <si>
    <t>足立区長</t>
  </si>
  <si>
    <t>(提出先)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</si>
</sst>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trike/>
      <sz val="10"/>
      <name val="HG丸ｺﾞｼｯｸM-PRO"/>
      <family val="3"/>
    </font>
    <font>
      <strike/>
      <sz val="11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gray0625"/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6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6" fillId="36" borderId="46" xfId="0" applyFont="1" applyFill="1" applyBorder="1" applyAlignment="1" applyProtection="1">
      <alignment vertical="center"/>
      <protection/>
    </xf>
    <xf numFmtId="0" fontId="16" fillId="36" borderId="3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6" fillId="36" borderId="49" xfId="0" applyFont="1" applyFill="1" applyBorder="1" applyAlignment="1" applyProtection="1">
      <alignment vertical="center"/>
      <protection/>
    </xf>
    <xf numFmtId="0" fontId="16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195" fontId="8" fillId="34" borderId="29" xfId="0" applyNumberFormat="1" applyFont="1" applyFill="1" applyBorder="1" applyAlignment="1" applyProtection="1">
      <alignment vertical="center" shrinkToFit="1"/>
      <protection locked="0"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 locked="0"/>
    </xf>
    <xf numFmtId="190" fontId="6" fillId="34" borderId="16" xfId="48" applyNumberFormat="1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3" fillId="37" borderId="5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1" borderId="43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181" fontId="5" fillId="1" borderId="16" xfId="0" applyNumberFormat="1" applyFont="1" applyFill="1" applyBorder="1" applyAlignment="1">
      <alignment vertical="center" shrinkToFit="1"/>
    </xf>
    <xf numFmtId="0" fontId="8" fillId="1" borderId="16" xfId="0" applyFont="1" applyFill="1" applyBorder="1" applyAlignment="1">
      <alignment vertical="center"/>
    </xf>
    <xf numFmtId="0" fontId="5" fillId="1" borderId="19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37" borderId="0" xfId="0" applyFont="1" applyFill="1" applyAlignment="1">
      <alignment vertical="center"/>
    </xf>
    <xf numFmtId="0" fontId="27" fillId="34" borderId="0" xfId="0" applyFont="1" applyFill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horizontal="left" vertical="center"/>
      <protection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93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8" fillId="36" borderId="39" xfId="0" applyFont="1" applyFill="1" applyBorder="1" applyAlignment="1" applyProtection="1">
      <alignment horizontal="left" vertical="center"/>
      <protection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38" fontId="6" fillId="36" borderId="31" xfId="48" applyFont="1" applyFill="1" applyBorder="1" applyAlignment="1" applyProtection="1">
      <alignment horizontal="right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15" fillId="34" borderId="50" xfId="0" applyFont="1" applyFill="1" applyBorder="1" applyAlignment="1" applyProtection="1">
      <alignment horizontal="center" vertical="center"/>
      <protection/>
    </xf>
    <xf numFmtId="0" fontId="15" fillId="34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190" fontId="17" fillId="36" borderId="16" xfId="48" applyNumberFormat="1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38" fontId="6" fillId="36" borderId="46" xfId="48" applyFont="1" applyFill="1" applyBorder="1" applyAlignment="1" applyProtection="1">
      <alignment horizontal="right" vertical="center"/>
      <protection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60" xfId="0" applyFont="1" applyFill="1" applyBorder="1" applyAlignment="1" applyProtection="1">
      <alignment horizontal="center" vertical="center" textRotation="255"/>
      <protection/>
    </xf>
    <xf numFmtId="0" fontId="8" fillId="34" borderId="61" xfId="0" applyFont="1" applyFill="1" applyBorder="1" applyAlignment="1" applyProtection="1">
      <alignment horizontal="center" vertical="center" textRotation="255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62" xfId="0" applyFont="1" applyFill="1" applyBorder="1" applyAlignment="1" applyProtection="1">
      <alignment vertical="center"/>
      <protection/>
    </xf>
    <xf numFmtId="0" fontId="8" fillId="34" borderId="61" xfId="0" applyFont="1" applyFill="1" applyBorder="1" applyAlignment="1" applyProtection="1">
      <alignment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3" xfId="0" applyFont="1" applyFill="1" applyBorder="1" applyAlignment="1" applyProtection="1">
      <alignment horizontal="center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9" borderId="42" xfId="0" applyFont="1" applyFill="1" applyBorder="1" applyAlignment="1" applyProtection="1">
      <alignment horizontal="center" vertical="center"/>
      <protection/>
    </xf>
    <xf numFmtId="0" fontId="8" fillId="39" borderId="26" xfId="0" applyFont="1" applyFill="1" applyBorder="1" applyAlignment="1" applyProtection="1">
      <alignment horizontal="center" vertical="center"/>
      <protection/>
    </xf>
    <xf numFmtId="0" fontId="8" fillId="39" borderId="28" xfId="0" applyFont="1" applyFill="1" applyBorder="1" applyAlignment="1" applyProtection="1">
      <alignment horizontal="center" vertical="center"/>
      <protection/>
    </xf>
    <xf numFmtId="0" fontId="5" fillId="37" borderId="56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0" fontId="8" fillId="34" borderId="64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0" fontId="8" fillId="36" borderId="60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9" fontId="8" fillId="40" borderId="56" xfId="0" applyNumberFormat="1" applyFont="1" applyFill="1" applyBorder="1" applyAlignment="1" applyProtection="1">
      <alignment horizontal="center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9" xfId="0" applyNumberFormat="1" applyFont="1" applyFill="1" applyBorder="1" applyAlignment="1" applyProtection="1">
      <alignment horizontal="right" vertical="center" shrinkToFit="1"/>
      <protection/>
    </xf>
    <xf numFmtId="10" fontId="5" fillId="0" borderId="50" xfId="0" applyNumberFormat="1" applyFont="1" applyFill="1" applyBorder="1" applyAlignment="1" applyProtection="1">
      <alignment horizontal="right" vertical="center" shrinkToFit="1"/>
      <protection/>
    </xf>
    <xf numFmtId="10" fontId="5" fillId="0" borderId="48" xfId="0" applyNumberFormat="1" applyFont="1" applyFill="1" applyBorder="1" applyAlignment="1" applyProtection="1">
      <alignment horizontal="right" vertical="center" shrinkToFit="1"/>
      <protection/>
    </xf>
    <xf numFmtId="9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10" fontId="5" fillId="41" borderId="56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190" fontId="6" fillId="34" borderId="16" xfId="48" applyNumberFormat="1" applyFont="1" applyFill="1" applyBorder="1" applyAlignment="1" applyProtection="1">
      <alignment horizontal="center" vertical="center"/>
      <protection locked="0"/>
    </xf>
    <xf numFmtId="193" fontId="5" fillId="41" borderId="56" xfId="0" applyNumberFormat="1" applyFont="1" applyFill="1" applyBorder="1" applyAlignment="1" applyProtection="1">
      <alignment horizontal="right" vertical="center" shrinkToFit="1"/>
      <protection/>
    </xf>
    <xf numFmtId="10" fontId="8" fillId="41" borderId="56" xfId="0" applyNumberFormat="1" applyFont="1" applyFill="1" applyBorder="1" applyAlignment="1" applyProtection="1">
      <alignment horizontal="right" vertical="center" shrinkToFit="1"/>
      <protection/>
    </xf>
    <xf numFmtId="0" fontId="5" fillId="40" borderId="56" xfId="0" applyFont="1" applyFill="1" applyBorder="1" applyAlignment="1" applyProtection="1">
      <alignment horizontal="center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9" fillId="34" borderId="43" xfId="0" applyFont="1" applyFill="1" applyBorder="1" applyAlignment="1" applyProtection="1">
      <alignment horizontal="center" vertical="center"/>
      <protection/>
    </xf>
    <xf numFmtId="10" fontId="5" fillId="41" borderId="49" xfId="0" applyNumberFormat="1" applyFont="1" applyFill="1" applyBorder="1" applyAlignment="1" applyProtection="1">
      <alignment horizontal="center" vertical="center" shrinkToFit="1"/>
      <protection/>
    </xf>
    <xf numFmtId="10" fontId="5" fillId="41" borderId="50" xfId="0" applyNumberFormat="1" applyFont="1" applyFill="1" applyBorder="1" applyAlignment="1" applyProtection="1">
      <alignment horizontal="center" vertical="center" shrinkToFit="1"/>
      <protection/>
    </xf>
    <xf numFmtId="10" fontId="5" fillId="41" borderId="48" xfId="0" applyNumberFormat="1" applyFont="1" applyFill="1" applyBorder="1" applyAlignment="1" applyProtection="1">
      <alignment horizontal="center" vertical="center" shrinkToFit="1"/>
      <protection/>
    </xf>
    <xf numFmtId="10" fontId="5" fillId="41" borderId="49" xfId="0" applyNumberFormat="1" applyFont="1" applyFill="1" applyBorder="1" applyAlignment="1" applyProtection="1">
      <alignment horizontal="right" vertical="center"/>
      <protection/>
    </xf>
    <xf numFmtId="10" fontId="5" fillId="41" borderId="50" xfId="0" applyNumberFormat="1" applyFont="1" applyFill="1" applyBorder="1" applyAlignment="1" applyProtection="1">
      <alignment horizontal="right" vertical="center"/>
      <protection/>
    </xf>
    <xf numFmtId="10" fontId="5" fillId="41" borderId="48" xfId="0" applyNumberFormat="1" applyFont="1" applyFill="1" applyBorder="1" applyAlignment="1" applyProtection="1">
      <alignment horizontal="right" vertical="center"/>
      <protection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10" fontId="13" fillId="0" borderId="49" xfId="0" applyNumberFormat="1" applyFont="1" applyFill="1" applyBorder="1" applyAlignment="1">
      <alignment horizontal="center" vertical="center" shrinkToFit="1"/>
    </xf>
    <xf numFmtId="10" fontId="13" fillId="0" borderId="50" xfId="0" applyNumberFormat="1" applyFont="1" applyFill="1" applyBorder="1" applyAlignment="1">
      <alignment horizontal="center" vertical="center" shrinkToFit="1"/>
    </xf>
    <xf numFmtId="10" fontId="13" fillId="0" borderId="48" xfId="0" applyNumberFormat="1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0" fontId="10" fillId="37" borderId="49" xfId="0" applyFont="1" applyFill="1" applyBorder="1" applyAlignment="1">
      <alignment horizontal="left" vertical="center" wrapText="1" shrinkToFit="1"/>
    </xf>
    <xf numFmtId="0" fontId="10" fillId="37" borderId="50" xfId="0" applyFont="1" applyFill="1" applyBorder="1" applyAlignment="1">
      <alignment horizontal="left" vertical="center" wrapText="1" shrinkToFit="1"/>
    </xf>
    <xf numFmtId="0" fontId="10" fillId="37" borderId="48" xfId="0" applyFont="1" applyFill="1" applyBorder="1" applyAlignment="1">
      <alignment horizontal="left" vertical="center" wrapText="1" shrinkToFit="1"/>
    </xf>
    <xf numFmtId="9" fontId="8" fillId="0" borderId="49" xfId="0" applyNumberFormat="1" applyFont="1" applyFill="1" applyBorder="1" applyAlignment="1" applyProtection="1">
      <alignment horizontal="center" vertical="center" shrinkToFit="1"/>
      <protection/>
    </xf>
    <xf numFmtId="9" fontId="8" fillId="0" borderId="50" xfId="0" applyNumberFormat="1" applyFont="1" applyFill="1" applyBorder="1" applyAlignment="1" applyProtection="1">
      <alignment horizontal="center" vertical="center" shrinkToFit="1"/>
      <protection/>
    </xf>
    <xf numFmtId="9" fontId="8" fillId="0" borderId="48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90" fontId="5" fillId="0" borderId="34" xfId="48" applyNumberFormat="1" applyFont="1" applyFill="1" applyBorder="1" applyAlignment="1">
      <alignment horizontal="right" vertical="center" shrinkToFit="1"/>
    </xf>
    <xf numFmtId="190" fontId="5" fillId="0" borderId="16" xfId="48" applyNumberFormat="1" applyFont="1" applyFill="1" applyBorder="1" applyAlignment="1">
      <alignment horizontal="right" vertical="center" shrinkToFit="1"/>
    </xf>
    <xf numFmtId="190" fontId="5" fillId="0" borderId="26" xfId="48" applyNumberFormat="1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191" fontId="5" fillId="0" borderId="16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right" vertical="center"/>
    </xf>
    <xf numFmtId="186" fontId="5" fillId="0" borderId="3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12" fillId="1" borderId="11" xfId="0" applyNumberFormat="1" applyFont="1" applyFill="1" applyBorder="1" applyAlignment="1">
      <alignment horizontal="center" vertical="center" shrinkToFit="1"/>
    </xf>
    <xf numFmtId="191" fontId="12" fillId="1" borderId="26" xfId="0" applyNumberFormat="1" applyFont="1" applyFill="1" applyBorder="1" applyAlignment="1">
      <alignment horizontal="center" vertical="center" shrinkToFit="1"/>
    </xf>
    <xf numFmtId="191" fontId="12" fillId="1" borderId="27" xfId="0" applyNumberFormat="1" applyFont="1" applyFill="1" applyBorder="1" applyAlignment="1">
      <alignment horizontal="center" vertical="center" shrinkToFit="1"/>
    </xf>
    <xf numFmtId="191" fontId="5" fillId="0" borderId="16" xfId="0" applyNumberFormat="1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right" vertical="center" shrinkToFit="1"/>
    </xf>
    <xf numFmtId="0" fontId="10" fillId="0" borderId="56" xfId="0" applyFont="1" applyFill="1" applyBorder="1" applyAlignment="1">
      <alignment horizontal="left" vertical="center" wrapText="1" shrinkToFit="1"/>
    </xf>
    <xf numFmtId="0" fontId="8" fillId="0" borderId="64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shrinkToFit="1"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0" fontId="11" fillId="0" borderId="7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186" fontId="5" fillId="0" borderId="0" xfId="0" applyNumberFormat="1" applyFont="1" applyFill="1" applyBorder="1" applyAlignment="1">
      <alignment horizontal="right" vertical="center"/>
    </xf>
    <xf numFmtId="191" fontId="5" fillId="0" borderId="64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1" borderId="29" xfId="0" applyFont="1" applyFill="1" applyBorder="1" applyAlignment="1">
      <alignment horizontal="left" vertical="center"/>
    </xf>
    <xf numFmtId="0" fontId="11" fillId="1" borderId="0" xfId="0" applyFont="1" applyFill="1" applyBorder="1" applyAlignment="1">
      <alignment horizontal="left" vertical="center"/>
    </xf>
    <xf numFmtId="181" fontId="5" fillId="1" borderId="16" xfId="0" applyNumberFormat="1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10" fontId="8" fillId="0" borderId="60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4"/>
  <sheetViews>
    <sheetView tabSelected="1" view="pageBreakPreview" zoomScaleNormal="90" zoomScaleSheetLayoutView="100" zoomScalePageLayoutView="0" workbookViewId="0" topLeftCell="A1">
      <selection activeCell="AG57" sqref="AG57"/>
    </sheetView>
  </sheetViews>
  <sheetFormatPr defaultColWidth="9.00390625" defaultRowHeight="13.5"/>
  <cols>
    <col min="1" max="1" width="3.25390625" style="69" customWidth="1"/>
    <col min="2" max="2" width="2.00390625" style="69" customWidth="1"/>
    <col min="3" max="3" width="8.625" style="69" customWidth="1"/>
    <col min="4" max="4" width="3.125" style="69" customWidth="1"/>
    <col min="5" max="5" width="6.625" style="69" customWidth="1"/>
    <col min="6" max="6" width="3.125" style="69" customWidth="1"/>
    <col min="7" max="7" width="2.00390625" style="69" customWidth="1"/>
    <col min="8" max="8" width="2.625" style="69" customWidth="1"/>
    <col min="9" max="9" width="2.50390625" style="69" customWidth="1"/>
    <col min="10" max="10" width="3.625" style="69" customWidth="1"/>
    <col min="11" max="11" width="5.375" style="69" customWidth="1"/>
    <col min="12" max="12" width="2.00390625" style="69" customWidth="1"/>
    <col min="13" max="13" width="6.00390625" style="69" customWidth="1"/>
    <col min="14" max="14" width="1.625" style="69" customWidth="1"/>
    <col min="15" max="15" width="2.625" style="69" customWidth="1"/>
    <col min="16" max="16" width="3.125" style="69" customWidth="1"/>
    <col min="17" max="17" width="2.75390625" style="69" customWidth="1"/>
    <col min="18" max="18" width="3.00390625" style="69" customWidth="1"/>
    <col min="19" max="19" width="2.75390625" style="69" customWidth="1"/>
    <col min="20" max="20" width="5.50390625" style="69" customWidth="1"/>
    <col min="21" max="21" width="2.50390625" style="69" customWidth="1"/>
    <col min="22" max="22" width="3.125" style="69" customWidth="1"/>
    <col min="23" max="23" width="2.75390625" style="69" customWidth="1"/>
    <col min="24" max="24" width="3.00390625" style="69" customWidth="1"/>
    <col min="25" max="25" width="2.00390625" style="69" customWidth="1"/>
    <col min="26" max="27" width="2.125" style="69" customWidth="1"/>
    <col min="28" max="28" width="1.75390625" style="69" customWidth="1"/>
    <col min="29" max="29" width="4.375" style="69" customWidth="1"/>
    <col min="30" max="30" width="2.125" style="69" customWidth="1"/>
    <col min="31" max="31" width="2.625" style="69" customWidth="1"/>
    <col min="32" max="32" width="0.6171875" style="69" customWidth="1"/>
    <col min="33" max="33" width="8.125" style="69" customWidth="1"/>
    <col min="34" max="34" width="17.875" style="69" customWidth="1"/>
    <col min="35" max="35" width="6.00390625" style="146" bestFit="1" customWidth="1"/>
    <col min="36" max="36" width="68.625" style="142" customWidth="1"/>
    <col min="37" max="37" width="31.25390625" style="70" customWidth="1"/>
    <col min="38" max="40" width="9.00390625" style="70" customWidth="1"/>
    <col min="41" max="16384" width="9.00390625" style="69" customWidth="1"/>
  </cols>
  <sheetData>
    <row r="1" spans="1:34" ht="16.5" customHeight="1">
      <c r="A1" s="67" t="s">
        <v>258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  <c r="AH1" s="68"/>
    </row>
    <row r="2" spans="1:40" ht="15.75" customHeight="1">
      <c r="A2" s="77"/>
      <c r="B2" s="260" t="s">
        <v>207</v>
      </c>
      <c r="C2" s="261"/>
      <c r="D2" s="262">
        <f>IF(F17="","",IF(OR(F17="港区",F17="新宿区",F17="江東区",F17="品川区",F17="渋谷区",F17="豊島区",F17="荒川区",F17="目黒区",F17="葛飾区",F17="江戸川区",F17="国分寺市")=TRUE,F17,"東京都"))</f>
      </c>
      <c r="E2" s="263"/>
      <c r="F2" s="264"/>
      <c r="G2" s="77"/>
      <c r="H2" s="77"/>
      <c r="I2" s="77"/>
      <c r="J2" s="77" t="s">
        <v>224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249" t="s">
        <v>129</v>
      </c>
      <c r="V2" s="249"/>
      <c r="W2" s="249"/>
      <c r="X2" s="249"/>
      <c r="Y2" s="323" t="s">
        <v>143</v>
      </c>
      <c r="Z2" s="323"/>
      <c r="AA2" s="323"/>
      <c r="AB2" s="323"/>
      <c r="AC2" s="323"/>
      <c r="AD2" s="323"/>
      <c r="AE2" s="323"/>
      <c r="AF2" s="67"/>
      <c r="AG2" s="71"/>
      <c r="AH2" s="72"/>
      <c r="AI2" s="147"/>
      <c r="AM2" s="70" t="s">
        <v>46</v>
      </c>
      <c r="AN2" s="70" t="s">
        <v>143</v>
      </c>
    </row>
    <row r="3" spans="1:4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249" t="s">
        <v>208</v>
      </c>
      <c r="V3" s="249"/>
      <c r="W3" s="249"/>
      <c r="X3" s="249"/>
      <c r="Y3" s="323"/>
      <c r="Z3" s="323"/>
      <c r="AA3" s="323"/>
      <c r="AB3" s="323"/>
      <c r="AC3" s="323"/>
      <c r="AD3" s="323"/>
      <c r="AE3" s="323"/>
      <c r="AF3" s="67"/>
      <c r="AG3" s="68"/>
      <c r="AH3" s="68"/>
      <c r="AM3" s="70" t="s">
        <v>47</v>
      </c>
      <c r="AN3" s="70" t="s">
        <v>191</v>
      </c>
    </row>
    <row r="4" spans="1:40" ht="14.25">
      <c r="A4" s="210" t="s">
        <v>259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68"/>
      <c r="AM4" s="174" t="s">
        <v>123</v>
      </c>
      <c r="AN4" s="70" t="s">
        <v>192</v>
      </c>
    </row>
    <row r="5" spans="1:40" ht="4.5" customHeight="1">
      <c r="A5" s="7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68"/>
      <c r="AK5" s="76"/>
      <c r="AM5" s="174" t="s">
        <v>124</v>
      </c>
      <c r="AN5" s="70" t="s">
        <v>193</v>
      </c>
    </row>
    <row r="6" spans="1:40" ht="15.75" customHeight="1">
      <c r="A6" s="67"/>
      <c r="B6" s="77" t="s">
        <v>264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317" t="s">
        <v>40</v>
      </c>
      <c r="W6" s="319"/>
      <c r="X6" s="327"/>
      <c r="Y6" s="328"/>
      <c r="Z6" s="328"/>
      <c r="AA6" s="328"/>
      <c r="AB6" s="328"/>
      <c r="AC6" s="328"/>
      <c r="AD6" s="328"/>
      <c r="AE6" s="329"/>
      <c r="AF6" s="67"/>
      <c r="AG6" s="68"/>
      <c r="AH6" s="68"/>
      <c r="AM6" s="70" t="s">
        <v>48</v>
      </c>
      <c r="AN6" s="70" t="s">
        <v>195</v>
      </c>
    </row>
    <row r="7" spans="1:40" ht="18" customHeight="1">
      <c r="A7" s="67"/>
      <c r="B7" s="77" t="s">
        <v>263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  <c r="AH7" s="68"/>
      <c r="AM7" s="70" t="s">
        <v>49</v>
      </c>
      <c r="AN7" s="70" t="s">
        <v>194</v>
      </c>
    </row>
    <row r="8" spans="1:39" ht="3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  <c r="AH8" s="68"/>
      <c r="AM8" s="70" t="s">
        <v>50</v>
      </c>
    </row>
    <row r="9" spans="1:39" ht="16.5" customHeight="1">
      <c r="A9" s="168" t="s">
        <v>205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 t="s">
        <v>206</v>
      </c>
      <c r="O9" s="168"/>
      <c r="P9" s="168"/>
      <c r="Q9" s="168"/>
      <c r="R9" s="168"/>
      <c r="S9" s="168"/>
      <c r="T9" s="168"/>
      <c r="U9" s="74"/>
      <c r="V9" s="74"/>
      <c r="W9" s="74"/>
      <c r="X9" s="74"/>
      <c r="Y9" s="74"/>
      <c r="Z9" s="74"/>
      <c r="AA9" s="74"/>
      <c r="AB9" s="74"/>
      <c r="AC9" s="74"/>
      <c r="AD9" s="74"/>
      <c r="AE9" s="67"/>
      <c r="AF9" s="67"/>
      <c r="AG9" s="72"/>
      <c r="AH9" s="178"/>
      <c r="AI9" s="148"/>
      <c r="AM9" s="175" t="s">
        <v>125</v>
      </c>
    </row>
    <row r="10" spans="1:39" ht="18.75" customHeight="1">
      <c r="A10" s="74"/>
      <c r="B10" s="74"/>
      <c r="C10" s="74" t="s">
        <v>165</v>
      </c>
      <c r="D10" s="358"/>
      <c r="E10" s="359"/>
      <c r="F10" s="78"/>
      <c r="G10" s="79"/>
      <c r="H10" s="79"/>
      <c r="I10" s="79"/>
      <c r="J10" s="79"/>
      <c r="K10" s="79"/>
      <c r="L10" s="79"/>
      <c r="M10" s="79"/>
      <c r="N10" s="74"/>
      <c r="O10" s="74"/>
      <c r="P10" s="223" t="s">
        <v>165</v>
      </c>
      <c r="Q10" s="223"/>
      <c r="R10" s="265"/>
      <c r="S10" s="266"/>
      <c r="T10" s="267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67"/>
      <c r="AG10" s="71"/>
      <c r="AH10" s="179"/>
      <c r="AI10" s="149"/>
      <c r="AM10" s="175" t="s">
        <v>126</v>
      </c>
    </row>
    <row r="11" spans="1:39" ht="31.5" customHeight="1">
      <c r="A11" s="74"/>
      <c r="B11" s="74"/>
      <c r="C11" s="74" t="s">
        <v>44</v>
      </c>
      <c r="D11" s="324"/>
      <c r="E11" s="325"/>
      <c r="F11" s="325"/>
      <c r="G11" s="325"/>
      <c r="H11" s="325"/>
      <c r="I11" s="325"/>
      <c r="J11" s="325"/>
      <c r="K11" s="325"/>
      <c r="L11" s="325"/>
      <c r="M11" s="326"/>
      <c r="N11" s="74"/>
      <c r="O11" s="74"/>
      <c r="P11" s="79" t="s">
        <v>43</v>
      </c>
      <c r="Q11" s="79"/>
      <c r="R11" s="324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6"/>
      <c r="AF11" s="67"/>
      <c r="AG11" s="71"/>
      <c r="AH11" s="72"/>
      <c r="AI11" s="147"/>
      <c r="AM11" s="175" t="s">
        <v>51</v>
      </c>
    </row>
    <row r="12" spans="1:39" ht="15.75" customHeight="1">
      <c r="A12" s="74"/>
      <c r="B12" s="74"/>
      <c r="C12" s="74" t="s">
        <v>36</v>
      </c>
      <c r="D12" s="218"/>
      <c r="E12" s="219"/>
      <c r="F12" s="219"/>
      <c r="G12" s="219"/>
      <c r="H12" s="219"/>
      <c r="I12" s="219"/>
      <c r="J12" s="219"/>
      <c r="K12" s="219"/>
      <c r="L12" s="220"/>
      <c r="M12" s="79"/>
      <c r="N12" s="74"/>
      <c r="O12" s="74"/>
      <c r="P12" s="79" t="s">
        <v>36</v>
      </c>
      <c r="Q12" s="79"/>
      <c r="R12" s="330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2"/>
      <c r="AD12" s="79"/>
      <c r="AE12" s="79"/>
      <c r="AF12" s="67"/>
      <c r="AG12" s="68"/>
      <c r="AH12" s="68"/>
      <c r="AK12" s="70" t="s">
        <v>196</v>
      </c>
      <c r="AM12" s="70" t="s">
        <v>52</v>
      </c>
    </row>
    <row r="13" spans="1:39" ht="33" customHeight="1">
      <c r="A13" s="74"/>
      <c r="B13" s="74"/>
      <c r="C13" s="74" t="s">
        <v>37</v>
      </c>
      <c r="D13" s="360"/>
      <c r="E13" s="361"/>
      <c r="F13" s="361"/>
      <c r="G13" s="361"/>
      <c r="H13" s="361"/>
      <c r="I13" s="361"/>
      <c r="J13" s="361"/>
      <c r="K13" s="361"/>
      <c r="L13" s="362"/>
      <c r="M13" s="213"/>
      <c r="N13" s="74"/>
      <c r="O13" s="74"/>
      <c r="P13" s="79" t="s">
        <v>37</v>
      </c>
      <c r="Q13" s="79"/>
      <c r="R13" s="335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7"/>
      <c r="AD13" s="214"/>
      <c r="AE13" s="82"/>
      <c r="AF13" s="67"/>
      <c r="AG13" s="68"/>
      <c r="AH13" s="68"/>
      <c r="AK13" s="70" t="s">
        <v>197</v>
      </c>
      <c r="AM13" s="70" t="s">
        <v>53</v>
      </c>
    </row>
    <row r="14" spans="1:39" ht="17.25" customHeight="1">
      <c r="A14" s="74"/>
      <c r="B14" s="74"/>
      <c r="C14" s="74" t="s">
        <v>38</v>
      </c>
      <c r="D14" s="265"/>
      <c r="E14" s="266"/>
      <c r="F14" s="266"/>
      <c r="G14" s="266"/>
      <c r="H14" s="266"/>
      <c r="I14" s="266"/>
      <c r="J14" s="266"/>
      <c r="K14" s="266"/>
      <c r="L14" s="267"/>
      <c r="M14" s="79"/>
      <c r="N14" s="74"/>
      <c r="O14" s="74"/>
      <c r="P14" s="67" t="s">
        <v>45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67"/>
      <c r="AF14" s="67"/>
      <c r="AG14" s="83"/>
      <c r="AH14" s="68"/>
      <c r="AK14" s="70" t="s">
        <v>198</v>
      </c>
      <c r="AM14" s="175" t="s">
        <v>127</v>
      </c>
    </row>
    <row r="15" spans="1:39" ht="11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84"/>
      <c r="AH15" s="85"/>
      <c r="AI15" s="150"/>
      <c r="AM15" s="70" t="s">
        <v>54</v>
      </c>
    </row>
    <row r="16" spans="1:40" s="87" customFormat="1" ht="18" customHeight="1">
      <c r="A16" s="86"/>
      <c r="B16" s="305" t="s">
        <v>0</v>
      </c>
      <c r="C16" s="305"/>
      <c r="D16" s="64"/>
      <c r="E16" s="338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40"/>
      <c r="AF16" s="67"/>
      <c r="AG16" s="72"/>
      <c r="AH16" s="184"/>
      <c r="AI16" s="151"/>
      <c r="AJ16" s="143"/>
      <c r="AK16" s="75" t="s">
        <v>199</v>
      </c>
      <c r="AL16" s="75"/>
      <c r="AM16" s="70" t="s">
        <v>55</v>
      </c>
      <c r="AN16" s="75"/>
    </row>
    <row r="17" spans="1:40" s="87" customFormat="1" ht="18" customHeight="1">
      <c r="A17" s="88"/>
      <c r="B17" s="294" t="s">
        <v>1</v>
      </c>
      <c r="C17" s="294"/>
      <c r="D17" s="89"/>
      <c r="E17" s="90" t="s">
        <v>39</v>
      </c>
      <c r="F17" s="363"/>
      <c r="G17" s="363"/>
      <c r="H17" s="363"/>
      <c r="I17" s="363"/>
      <c r="J17" s="363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7"/>
      <c r="AF17" s="67"/>
      <c r="AG17" s="72"/>
      <c r="AH17" s="184"/>
      <c r="AI17" s="151"/>
      <c r="AJ17" s="143"/>
      <c r="AK17" s="75" t="s">
        <v>200</v>
      </c>
      <c r="AL17" s="75"/>
      <c r="AM17" s="175" t="s">
        <v>128</v>
      </c>
      <c r="AN17" s="75"/>
    </row>
    <row r="18" spans="1:40" s="87" customFormat="1" ht="18" customHeight="1">
      <c r="A18" s="91"/>
      <c r="B18" s="355" t="s">
        <v>212</v>
      </c>
      <c r="C18" s="355"/>
      <c r="D18" s="92"/>
      <c r="E18" s="268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70"/>
      <c r="R18" s="343" t="s">
        <v>28</v>
      </c>
      <c r="S18" s="344"/>
      <c r="T18" s="345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2"/>
      <c r="AF18" s="67"/>
      <c r="AG18" s="72"/>
      <c r="AH18" s="191"/>
      <c r="AI18" s="151"/>
      <c r="AJ18" s="144"/>
      <c r="AK18" s="75" t="s">
        <v>201</v>
      </c>
      <c r="AL18" s="75"/>
      <c r="AM18" s="70" t="s">
        <v>56</v>
      </c>
      <c r="AN18" s="75"/>
    </row>
    <row r="19" spans="1:40" s="87" customFormat="1" ht="15" customHeight="1">
      <c r="A19" s="237" t="s">
        <v>15</v>
      </c>
      <c r="B19" s="238"/>
      <c r="C19" s="238"/>
      <c r="D19" s="64"/>
      <c r="E19" s="371" t="s">
        <v>16</v>
      </c>
      <c r="F19" s="372"/>
      <c r="G19" s="372"/>
      <c r="H19" s="372"/>
      <c r="I19" s="372"/>
      <c r="J19" s="239"/>
      <c r="K19" s="371" t="s">
        <v>21</v>
      </c>
      <c r="L19" s="372"/>
      <c r="M19" s="372"/>
      <c r="N19" s="372"/>
      <c r="O19" s="372"/>
      <c r="P19" s="239"/>
      <c r="Q19" s="237" t="s">
        <v>32</v>
      </c>
      <c r="R19" s="238"/>
      <c r="S19" s="238"/>
      <c r="T19" s="238"/>
      <c r="U19" s="238"/>
      <c r="V19" s="238"/>
      <c r="W19" s="246"/>
      <c r="X19" s="237" t="s">
        <v>219</v>
      </c>
      <c r="Y19" s="238"/>
      <c r="Z19" s="238"/>
      <c r="AA19" s="238"/>
      <c r="AB19" s="238"/>
      <c r="AC19" s="238"/>
      <c r="AD19" s="238"/>
      <c r="AE19" s="246"/>
      <c r="AF19" s="67"/>
      <c r="AG19" s="257"/>
      <c r="AH19" s="257"/>
      <c r="AI19" s="151"/>
      <c r="AJ19" s="144"/>
      <c r="AK19" s="75" t="s">
        <v>202</v>
      </c>
      <c r="AL19" s="75"/>
      <c r="AM19" s="175" t="s">
        <v>130</v>
      </c>
      <c r="AN19" s="75"/>
    </row>
    <row r="20" spans="1:40" s="87" customFormat="1" ht="24" customHeight="1">
      <c r="A20" s="366"/>
      <c r="B20" s="367"/>
      <c r="C20" s="367"/>
      <c r="D20" s="368"/>
      <c r="E20" s="247"/>
      <c r="F20" s="248"/>
      <c r="G20" s="248"/>
      <c r="H20" s="248"/>
      <c r="I20" s="248"/>
      <c r="J20" s="93" t="s">
        <v>166</v>
      </c>
      <c r="K20" s="333"/>
      <c r="L20" s="334"/>
      <c r="M20" s="334"/>
      <c r="N20" s="334"/>
      <c r="O20" s="334"/>
      <c r="P20" s="93" t="s">
        <v>166</v>
      </c>
      <c r="Q20" s="333"/>
      <c r="R20" s="334"/>
      <c r="S20" s="334"/>
      <c r="T20" s="334"/>
      <c r="U20" s="334"/>
      <c r="V20" s="334"/>
      <c r="W20" s="93" t="s">
        <v>166</v>
      </c>
      <c r="X20" s="94"/>
      <c r="Y20" s="387" t="str">
        <f>IF(Y2="","",IF(Y2="再開発等促進区","４０％","３５％"))</f>
        <v>３５％</v>
      </c>
      <c r="Z20" s="387"/>
      <c r="AA20" s="387"/>
      <c r="AB20" s="387"/>
      <c r="AC20" s="387"/>
      <c r="AD20" s="387"/>
      <c r="AE20" s="95"/>
      <c r="AF20" s="67"/>
      <c r="AG20" s="258"/>
      <c r="AH20" s="258"/>
      <c r="AI20" s="151"/>
      <c r="AJ20" s="144"/>
      <c r="AK20" s="75" t="s">
        <v>203</v>
      </c>
      <c r="AL20" s="75"/>
      <c r="AM20" s="70" t="s">
        <v>57</v>
      </c>
      <c r="AN20" s="75"/>
    </row>
    <row r="21" spans="1:40" s="87" customFormat="1" ht="9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8"/>
      <c r="AH21" s="68"/>
      <c r="AI21" s="151"/>
      <c r="AJ21" s="144"/>
      <c r="AK21" s="75" t="s">
        <v>204</v>
      </c>
      <c r="AL21" s="75"/>
      <c r="AM21" s="70" t="s">
        <v>58</v>
      </c>
      <c r="AN21" s="75"/>
    </row>
    <row r="22" spans="1:40" s="87" customFormat="1" ht="15" customHeight="1">
      <c r="A22" s="237" t="s">
        <v>213</v>
      </c>
      <c r="B22" s="238"/>
      <c r="C22" s="238"/>
      <c r="D22" s="64"/>
      <c r="E22" s="237" t="s">
        <v>214</v>
      </c>
      <c r="F22" s="238"/>
      <c r="G22" s="238"/>
      <c r="H22" s="238"/>
      <c r="I22" s="238"/>
      <c r="J22" s="246"/>
      <c r="K22" s="237" t="s">
        <v>215</v>
      </c>
      <c r="L22" s="238"/>
      <c r="M22" s="238"/>
      <c r="N22" s="238"/>
      <c r="O22" s="238"/>
      <c r="P22" s="246"/>
      <c r="Q22" s="86"/>
      <c r="R22" s="173"/>
      <c r="S22" s="173"/>
      <c r="T22" s="173"/>
      <c r="U22" s="173"/>
      <c r="V22" s="173"/>
      <c r="W22" s="64"/>
      <c r="X22" s="237"/>
      <c r="Y22" s="238"/>
      <c r="Z22" s="238"/>
      <c r="AA22" s="238"/>
      <c r="AB22" s="238"/>
      <c r="AC22" s="238"/>
      <c r="AD22" s="238"/>
      <c r="AE22" s="246"/>
      <c r="AF22" s="67"/>
      <c r="AG22" s="257"/>
      <c r="AH22" s="257"/>
      <c r="AI22" s="151"/>
      <c r="AJ22" s="144"/>
      <c r="AK22" s="75" t="s">
        <v>202</v>
      </c>
      <c r="AL22" s="75"/>
      <c r="AM22" s="175" t="s">
        <v>130</v>
      </c>
      <c r="AN22" s="75"/>
    </row>
    <row r="23" spans="1:40" s="87" customFormat="1" ht="24" customHeight="1">
      <c r="A23" s="366"/>
      <c r="B23" s="367"/>
      <c r="C23" s="367"/>
      <c r="D23" s="368"/>
      <c r="E23" s="247"/>
      <c r="F23" s="248"/>
      <c r="G23" s="248"/>
      <c r="H23" s="248"/>
      <c r="I23" s="248"/>
      <c r="J23" s="93" t="s">
        <v>166</v>
      </c>
      <c r="K23" s="333"/>
      <c r="L23" s="334"/>
      <c r="M23" s="334"/>
      <c r="N23" s="334"/>
      <c r="O23" s="334"/>
      <c r="P23" s="93" t="s">
        <v>166</v>
      </c>
      <c r="Q23" s="176"/>
      <c r="R23" s="177"/>
      <c r="S23" s="177"/>
      <c r="T23" s="177"/>
      <c r="U23" s="177"/>
      <c r="V23" s="177"/>
      <c r="W23" s="93"/>
      <c r="X23" s="94"/>
      <c r="Y23" s="259"/>
      <c r="Z23" s="259"/>
      <c r="AA23" s="259"/>
      <c r="AB23" s="259"/>
      <c r="AC23" s="259"/>
      <c r="AD23" s="259"/>
      <c r="AE23" s="95"/>
      <c r="AF23" s="67"/>
      <c r="AG23" s="258"/>
      <c r="AH23" s="258"/>
      <c r="AI23" s="151"/>
      <c r="AJ23" s="144"/>
      <c r="AK23" s="75" t="s">
        <v>203</v>
      </c>
      <c r="AL23" s="75"/>
      <c r="AM23" s="70" t="s">
        <v>57</v>
      </c>
      <c r="AN23" s="75"/>
    </row>
    <row r="24" spans="1:40" s="87" customFormat="1" ht="9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8"/>
      <c r="AH24" s="68"/>
      <c r="AI24" s="151"/>
      <c r="AJ24" s="144"/>
      <c r="AK24" s="75" t="s">
        <v>204</v>
      </c>
      <c r="AL24" s="75"/>
      <c r="AM24" s="70" t="s">
        <v>58</v>
      </c>
      <c r="AN24" s="75"/>
    </row>
    <row r="25" spans="1:40" s="87" customFormat="1" ht="15" customHeight="1">
      <c r="A25" s="286" t="s">
        <v>2</v>
      </c>
      <c r="B25" s="353" t="s">
        <v>14</v>
      </c>
      <c r="C25" s="353"/>
      <c r="D25" s="353"/>
      <c r="E25" s="243"/>
      <c r="F25" s="96"/>
      <c r="G25" s="307" t="s">
        <v>20</v>
      </c>
      <c r="H25" s="308"/>
      <c r="I25" s="308"/>
      <c r="J25" s="308"/>
      <c r="K25" s="308"/>
      <c r="L25" s="308"/>
      <c r="M25" s="309"/>
      <c r="N25" s="307" t="s">
        <v>29</v>
      </c>
      <c r="O25" s="308"/>
      <c r="P25" s="308"/>
      <c r="Q25" s="308"/>
      <c r="R25" s="308"/>
      <c r="S25" s="308"/>
      <c r="T25" s="308"/>
      <c r="U25" s="309"/>
      <c r="V25" s="243"/>
      <c r="W25" s="244"/>
      <c r="X25" s="244"/>
      <c r="Y25" s="244"/>
      <c r="Z25" s="244"/>
      <c r="AA25" s="244"/>
      <c r="AB25" s="244"/>
      <c r="AC25" s="244"/>
      <c r="AD25" s="244"/>
      <c r="AE25" s="245"/>
      <c r="AF25" s="67"/>
      <c r="AG25" s="68"/>
      <c r="AH25" s="68"/>
      <c r="AI25" s="151"/>
      <c r="AJ25" s="144"/>
      <c r="AK25" s="75"/>
      <c r="AL25" s="75"/>
      <c r="AM25" s="70" t="s">
        <v>59</v>
      </c>
      <c r="AN25" s="75"/>
    </row>
    <row r="26" spans="1:40" s="87" customFormat="1" ht="24" customHeight="1" thickBot="1">
      <c r="A26" s="287"/>
      <c r="B26" s="97" t="s">
        <v>167</v>
      </c>
      <c r="C26" s="293" t="e">
        <f>IF(Y2="","",IF(Y2="再開発等促進区",N53*0.4,N53*0.35))</f>
        <v>#VALUE!</v>
      </c>
      <c r="D26" s="293"/>
      <c r="E26" s="293"/>
      <c r="F26" s="98" t="s">
        <v>166</v>
      </c>
      <c r="G26" s="99" t="s">
        <v>168</v>
      </c>
      <c r="H26" s="293">
        <f>IF(Y2="","",IF(Y2="再開発等促進区",Q20*0.4,Q20*0.35))</f>
        <v>0</v>
      </c>
      <c r="I26" s="293"/>
      <c r="J26" s="293"/>
      <c r="K26" s="293"/>
      <c r="L26" s="293"/>
      <c r="M26" s="98" t="s">
        <v>166</v>
      </c>
      <c r="N26" s="346" t="s">
        <v>169</v>
      </c>
      <c r="O26" s="347"/>
      <c r="P26" s="347"/>
      <c r="Q26" s="348" t="e">
        <f>IF(C26="","",H26+C26)</f>
        <v>#VALUE!</v>
      </c>
      <c r="R26" s="348"/>
      <c r="S26" s="348"/>
      <c r="T26" s="348"/>
      <c r="U26" s="98" t="s">
        <v>166</v>
      </c>
      <c r="V26" s="99"/>
      <c r="W26" s="275"/>
      <c r="X26" s="275"/>
      <c r="Y26" s="275"/>
      <c r="Z26" s="275"/>
      <c r="AA26" s="100"/>
      <c r="AB26" s="100"/>
      <c r="AC26" s="271"/>
      <c r="AD26" s="271"/>
      <c r="AE26" s="101"/>
      <c r="AF26" s="67"/>
      <c r="AG26" s="68"/>
      <c r="AH26" s="68"/>
      <c r="AI26" s="151"/>
      <c r="AJ26" s="144"/>
      <c r="AK26" s="75"/>
      <c r="AL26" s="75"/>
      <c r="AM26" s="174" t="s">
        <v>60</v>
      </c>
      <c r="AN26" s="75"/>
    </row>
    <row r="27" spans="1:40" s="87" customFormat="1" ht="24" customHeight="1">
      <c r="A27" s="354" t="s">
        <v>210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67"/>
      <c r="AG27" s="283" t="s">
        <v>41</v>
      </c>
      <c r="AH27" s="284"/>
      <c r="AI27" s="151"/>
      <c r="AJ27" s="144"/>
      <c r="AK27" s="75"/>
      <c r="AL27" s="75"/>
      <c r="AM27" s="174" t="s">
        <v>61</v>
      </c>
      <c r="AN27" s="75"/>
    </row>
    <row r="28" spans="1:40" s="87" customFormat="1" ht="18" customHeight="1">
      <c r="A28" s="286" t="s">
        <v>13</v>
      </c>
      <c r="B28" s="304" t="s">
        <v>3</v>
      </c>
      <c r="C28" s="369"/>
      <c r="D28" s="370"/>
      <c r="E28" s="254" t="s">
        <v>18</v>
      </c>
      <c r="F28" s="255"/>
      <c r="G28" s="255"/>
      <c r="H28" s="255"/>
      <c r="I28" s="255"/>
      <c r="J28" s="255"/>
      <c r="K28" s="256"/>
      <c r="L28" s="254" t="s">
        <v>23</v>
      </c>
      <c r="M28" s="255"/>
      <c r="N28" s="255"/>
      <c r="O28" s="255"/>
      <c r="P28" s="296" t="s">
        <v>25</v>
      </c>
      <c r="Q28" s="297"/>
      <c r="R28" s="297"/>
      <c r="S28" s="277"/>
      <c r="T28" s="255" t="s">
        <v>33</v>
      </c>
      <c r="U28" s="255"/>
      <c r="V28" s="255"/>
      <c r="W28" s="256"/>
      <c r="X28" s="272" t="s">
        <v>6</v>
      </c>
      <c r="Y28" s="273"/>
      <c r="Z28" s="273"/>
      <c r="AA28" s="273"/>
      <c r="AB28" s="273"/>
      <c r="AC28" s="273"/>
      <c r="AD28" s="273"/>
      <c r="AE28" s="274"/>
      <c r="AF28" s="67"/>
      <c r="AG28" s="192" t="s">
        <v>3</v>
      </c>
      <c r="AH28" s="102">
        <f>IF(F31="","",IF(P39="",IF(F31&gt;=C26,"適","不適"),IF(W38="",IF(W39="","振替場所を選択",IF(F31+P39&gt;=C26,"振替適","不適")),IF(F31-P39&gt;=C26,"適","不適"))))</f>
      </c>
      <c r="AI28" s="151"/>
      <c r="AJ28" s="143"/>
      <c r="AK28" s="75"/>
      <c r="AL28" s="75"/>
      <c r="AM28" s="75" t="s">
        <v>62</v>
      </c>
      <c r="AN28" s="75"/>
    </row>
    <row r="29" spans="1:40" s="87" customFormat="1" ht="15.75" customHeight="1">
      <c r="A29" s="291"/>
      <c r="B29" s="310"/>
      <c r="C29" s="294" t="s">
        <v>4</v>
      </c>
      <c r="D29" s="295"/>
      <c r="E29" s="288"/>
      <c r="F29" s="285"/>
      <c r="G29" s="285"/>
      <c r="H29" s="285"/>
      <c r="I29" s="285"/>
      <c r="J29" s="285"/>
      <c r="K29" s="103" t="s">
        <v>152</v>
      </c>
      <c r="L29" s="352"/>
      <c r="M29" s="250"/>
      <c r="N29" s="250"/>
      <c r="O29" s="104" t="s">
        <v>22</v>
      </c>
      <c r="P29" s="282"/>
      <c r="Q29" s="250"/>
      <c r="R29" s="250"/>
      <c r="S29" s="105" t="s">
        <v>22</v>
      </c>
      <c r="T29" s="250"/>
      <c r="U29" s="250"/>
      <c r="V29" s="250"/>
      <c r="W29" s="89" t="s">
        <v>22</v>
      </c>
      <c r="X29" s="279">
        <f>IF($F$31="","",L29+P29+T29)</f>
      </c>
      <c r="Y29" s="280"/>
      <c r="Z29" s="280"/>
      <c r="AA29" s="280"/>
      <c r="AB29" s="280"/>
      <c r="AC29" s="280"/>
      <c r="AD29" s="280"/>
      <c r="AE29" s="106" t="s">
        <v>22</v>
      </c>
      <c r="AF29" s="67"/>
      <c r="AG29" s="192" t="s">
        <v>42</v>
      </c>
      <c r="AH29" s="102">
        <f>IF(Q23="","",IF(Q23=0,"なし",IF(P39="",IF(V36&gt;=H26,"適","不適"),IF(W38="",IF(W39="","振替場所を選択",IF(V36-P39&gt;=H26,"適","不適")),IF(V36+P39&gt;=H26,"振替適","不適")))))</f>
      </c>
      <c r="AI29" s="151"/>
      <c r="AJ29" s="143"/>
      <c r="AK29" s="75"/>
      <c r="AL29" s="75"/>
      <c r="AM29" s="75" t="s">
        <v>63</v>
      </c>
      <c r="AN29" s="75"/>
    </row>
    <row r="30" spans="1:40" s="87" customFormat="1" ht="15.75" customHeight="1">
      <c r="A30" s="291"/>
      <c r="B30" s="311"/>
      <c r="C30" s="294" t="s">
        <v>5</v>
      </c>
      <c r="D30" s="295"/>
      <c r="E30" s="288"/>
      <c r="F30" s="285"/>
      <c r="G30" s="285"/>
      <c r="H30" s="285"/>
      <c r="I30" s="285"/>
      <c r="J30" s="285"/>
      <c r="K30" s="103" t="s">
        <v>153</v>
      </c>
      <c r="L30" s="352"/>
      <c r="M30" s="250"/>
      <c r="N30" s="250"/>
      <c r="O30" s="104" t="s">
        <v>22</v>
      </c>
      <c r="P30" s="282"/>
      <c r="Q30" s="250"/>
      <c r="R30" s="250"/>
      <c r="S30" s="105" t="s">
        <v>22</v>
      </c>
      <c r="T30" s="250"/>
      <c r="U30" s="250"/>
      <c r="V30" s="250"/>
      <c r="W30" s="89" t="s">
        <v>22</v>
      </c>
      <c r="X30" s="279">
        <f>IF($F$31="","",L30+P30+T30)</f>
      </c>
      <c r="Y30" s="280"/>
      <c r="Z30" s="280"/>
      <c r="AA30" s="280"/>
      <c r="AB30" s="280"/>
      <c r="AC30" s="280"/>
      <c r="AD30" s="280"/>
      <c r="AE30" s="106" t="s">
        <v>22</v>
      </c>
      <c r="AF30" s="67"/>
      <c r="AG30" s="193"/>
      <c r="AH30" s="107"/>
      <c r="AI30" s="151"/>
      <c r="AJ30" s="143"/>
      <c r="AK30" s="75"/>
      <c r="AL30" s="75"/>
      <c r="AM30" s="75" t="s">
        <v>64</v>
      </c>
      <c r="AN30" s="75"/>
    </row>
    <row r="31" spans="1:40" s="87" customFormat="1" ht="18" customHeight="1" thickBot="1">
      <c r="A31" s="291"/>
      <c r="B31" s="233" t="s">
        <v>6</v>
      </c>
      <c r="C31" s="289"/>
      <c r="D31" s="290"/>
      <c r="E31" s="180" t="s">
        <v>131</v>
      </c>
      <c r="F31" s="313">
        <f>IF(E29="",IF(E30="","",E30),E29+E30)</f>
      </c>
      <c r="G31" s="313"/>
      <c r="H31" s="313"/>
      <c r="I31" s="313"/>
      <c r="J31" s="313"/>
      <c r="K31" s="109" t="s">
        <v>35</v>
      </c>
      <c r="L31" s="278">
        <f>IF($F$31="","",SUM(L29:N30))</f>
      </c>
      <c r="M31" s="251"/>
      <c r="N31" s="251"/>
      <c r="O31" s="110" t="s">
        <v>22</v>
      </c>
      <c r="P31" s="251">
        <f>IF($F$31="","",SUM(P29:R30))</f>
      </c>
      <c r="Q31" s="251"/>
      <c r="R31" s="251"/>
      <c r="S31" s="110" t="s">
        <v>22</v>
      </c>
      <c r="T31" s="251">
        <f>IF($F$31="","",SUM(T29:V30))</f>
      </c>
      <c r="U31" s="251"/>
      <c r="V31" s="251"/>
      <c r="W31" s="111" t="s">
        <v>22</v>
      </c>
      <c r="X31" s="278">
        <f>IF($F$31="","",L31+P31+T31)</f>
      </c>
      <c r="Y31" s="251"/>
      <c r="Z31" s="251"/>
      <c r="AA31" s="251"/>
      <c r="AB31" s="251"/>
      <c r="AC31" s="251"/>
      <c r="AD31" s="251"/>
      <c r="AE31" s="111" t="s">
        <v>22</v>
      </c>
      <c r="AF31" s="67"/>
      <c r="AG31" s="194" t="s">
        <v>144</v>
      </c>
      <c r="AH31" s="112">
        <f>IF(V37="","",IF(V37&gt;=Q26,"適","不適"))</f>
      </c>
      <c r="AI31" s="151"/>
      <c r="AJ31" s="143"/>
      <c r="AK31" s="75"/>
      <c r="AL31" s="75"/>
      <c r="AM31" s="75" t="s">
        <v>65</v>
      </c>
      <c r="AN31" s="75"/>
    </row>
    <row r="32" spans="1:40" s="87" customFormat="1" ht="18" customHeight="1">
      <c r="A32" s="291"/>
      <c r="B32" s="304" t="s">
        <v>7</v>
      </c>
      <c r="C32" s="305"/>
      <c r="D32" s="306"/>
      <c r="E32" s="254" t="s">
        <v>19</v>
      </c>
      <c r="F32" s="255"/>
      <c r="G32" s="255"/>
      <c r="H32" s="255"/>
      <c r="I32" s="255"/>
      <c r="J32" s="255"/>
      <c r="K32" s="256"/>
      <c r="L32" s="297" t="s">
        <v>26</v>
      </c>
      <c r="M32" s="297"/>
      <c r="N32" s="297"/>
      <c r="O32" s="297"/>
      <c r="P32" s="297"/>
      <c r="Q32" s="297"/>
      <c r="R32" s="297"/>
      <c r="S32" s="314"/>
      <c r="T32" s="254" t="s">
        <v>6</v>
      </c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6"/>
      <c r="AF32" s="67"/>
      <c r="AG32" s="182"/>
      <c r="AH32" s="187"/>
      <c r="AI32" s="151"/>
      <c r="AJ32" s="188"/>
      <c r="AK32" s="75"/>
      <c r="AL32" s="75"/>
      <c r="AM32" s="75" t="s">
        <v>66</v>
      </c>
      <c r="AN32" s="75"/>
    </row>
    <row r="33" spans="1:40" s="87" customFormat="1" ht="15.75" customHeight="1">
      <c r="A33" s="291"/>
      <c r="B33" s="310"/>
      <c r="C33" s="315" t="s">
        <v>9</v>
      </c>
      <c r="D33" s="316"/>
      <c r="E33" s="288"/>
      <c r="F33" s="285"/>
      <c r="G33" s="285"/>
      <c r="H33" s="285"/>
      <c r="I33" s="285"/>
      <c r="J33" s="285"/>
      <c r="K33" s="103" t="s">
        <v>155</v>
      </c>
      <c r="L33" s="285"/>
      <c r="M33" s="285"/>
      <c r="N33" s="285"/>
      <c r="O33" s="285"/>
      <c r="P33" s="285"/>
      <c r="Q33" s="285"/>
      <c r="R33" s="285"/>
      <c r="S33" s="103" t="s">
        <v>155</v>
      </c>
      <c r="T33" s="252">
        <f>E33+L33</f>
        <v>0</v>
      </c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113" t="s">
        <v>155</v>
      </c>
      <c r="AF33" s="67"/>
      <c r="AG33" s="72"/>
      <c r="AH33" s="72"/>
      <c r="AI33" s="151"/>
      <c r="AJ33" s="189"/>
      <c r="AK33" s="75"/>
      <c r="AL33" s="75"/>
      <c r="AM33" s="75" t="s">
        <v>67</v>
      </c>
      <c r="AN33" s="75"/>
    </row>
    <row r="34" spans="1:40" s="87" customFormat="1" ht="15.75" customHeight="1">
      <c r="A34" s="291"/>
      <c r="B34" s="310"/>
      <c r="C34" s="315" t="s">
        <v>8</v>
      </c>
      <c r="D34" s="316"/>
      <c r="E34" s="320"/>
      <c r="F34" s="321"/>
      <c r="G34" s="321"/>
      <c r="H34" s="321"/>
      <c r="I34" s="321"/>
      <c r="J34" s="321"/>
      <c r="K34" s="322"/>
      <c r="L34" s="285"/>
      <c r="M34" s="285"/>
      <c r="N34" s="285"/>
      <c r="O34" s="285"/>
      <c r="P34" s="285"/>
      <c r="Q34" s="285"/>
      <c r="R34" s="285"/>
      <c r="S34" s="103" t="s">
        <v>156</v>
      </c>
      <c r="T34" s="252">
        <f>L34</f>
        <v>0</v>
      </c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114" t="s">
        <v>156</v>
      </c>
      <c r="AF34" s="67"/>
      <c r="AG34" s="182"/>
      <c r="AH34" s="190"/>
      <c r="AI34" s="151"/>
      <c r="AJ34" s="188"/>
      <c r="AK34" s="75"/>
      <c r="AL34" s="75"/>
      <c r="AM34" s="75" t="s">
        <v>68</v>
      </c>
      <c r="AN34" s="75"/>
    </row>
    <row r="35" spans="1:40" s="87" customFormat="1" ht="15.75" customHeight="1">
      <c r="A35" s="291"/>
      <c r="B35" s="311"/>
      <c r="C35" s="349" t="s">
        <v>10</v>
      </c>
      <c r="D35" s="350"/>
      <c r="E35" s="288"/>
      <c r="F35" s="285"/>
      <c r="G35" s="285"/>
      <c r="H35" s="285"/>
      <c r="I35" s="285"/>
      <c r="J35" s="285"/>
      <c r="K35" s="103" t="s">
        <v>157</v>
      </c>
      <c r="L35" s="285"/>
      <c r="M35" s="285"/>
      <c r="N35" s="285"/>
      <c r="O35" s="285"/>
      <c r="P35" s="285"/>
      <c r="Q35" s="285"/>
      <c r="R35" s="285"/>
      <c r="S35" s="103" t="s">
        <v>157</v>
      </c>
      <c r="T35" s="252">
        <f>E35+L35</f>
        <v>0</v>
      </c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114" t="s">
        <v>157</v>
      </c>
      <c r="AF35" s="67"/>
      <c r="AG35" s="182"/>
      <c r="AH35" s="190"/>
      <c r="AI35" s="151"/>
      <c r="AJ35" s="188"/>
      <c r="AK35" s="75"/>
      <c r="AL35" s="75"/>
      <c r="AM35" s="75" t="s">
        <v>69</v>
      </c>
      <c r="AN35" s="75"/>
    </row>
    <row r="36" spans="1:40" s="87" customFormat="1" ht="21" customHeight="1">
      <c r="A36" s="291"/>
      <c r="B36" s="351" t="s">
        <v>6</v>
      </c>
      <c r="C36" s="289"/>
      <c r="D36" s="290"/>
      <c r="E36" s="108" t="s">
        <v>132</v>
      </c>
      <c r="F36" s="313">
        <f>IF(E33+E35="","",E33+E35)</f>
        <v>0</v>
      </c>
      <c r="G36" s="313"/>
      <c r="H36" s="313"/>
      <c r="I36" s="313"/>
      <c r="J36" s="313"/>
      <c r="K36" s="115" t="s">
        <v>35</v>
      </c>
      <c r="L36" s="100" t="s">
        <v>133</v>
      </c>
      <c r="M36" s="242">
        <f>IF(SUM(L33:R35)="","",SUM(L33:R35))</f>
        <v>0</v>
      </c>
      <c r="N36" s="242"/>
      <c r="O36" s="242"/>
      <c r="P36" s="242"/>
      <c r="Q36" s="242"/>
      <c r="R36" s="181"/>
      <c r="S36" s="116" t="s">
        <v>35</v>
      </c>
      <c r="T36" s="117" t="s">
        <v>134</v>
      </c>
      <c r="U36" s="118"/>
      <c r="V36" s="242">
        <f>F36+M36</f>
        <v>0</v>
      </c>
      <c r="W36" s="242"/>
      <c r="X36" s="242"/>
      <c r="Y36" s="242"/>
      <c r="Z36" s="242"/>
      <c r="AA36" s="242"/>
      <c r="AB36" s="242"/>
      <c r="AC36" s="242"/>
      <c r="AD36" s="242"/>
      <c r="AE36" s="109" t="s">
        <v>35</v>
      </c>
      <c r="AF36" s="67"/>
      <c r="AG36" s="182"/>
      <c r="AH36" s="190"/>
      <c r="AI36" s="151"/>
      <c r="AJ36" s="188"/>
      <c r="AK36" s="75"/>
      <c r="AL36" s="75"/>
      <c r="AM36" s="75" t="s">
        <v>70</v>
      </c>
      <c r="AN36" s="75"/>
    </row>
    <row r="37" spans="1:40" s="87" customFormat="1" ht="21" customHeight="1">
      <c r="A37" s="291"/>
      <c r="B37" s="317" t="s">
        <v>11</v>
      </c>
      <c r="C37" s="318"/>
      <c r="D37" s="319"/>
      <c r="E37" s="119" t="s">
        <v>170</v>
      </c>
      <c r="F37" s="312">
        <f>IF(F31="","",F31+F36)</f>
      </c>
      <c r="G37" s="312"/>
      <c r="H37" s="312"/>
      <c r="I37" s="312"/>
      <c r="J37" s="312"/>
      <c r="K37" s="120" t="s">
        <v>163</v>
      </c>
      <c r="L37" s="100" t="s">
        <v>171</v>
      </c>
      <c r="M37" s="242">
        <f>IF(M36="","",M36)</f>
        <v>0</v>
      </c>
      <c r="N37" s="242"/>
      <c r="O37" s="242"/>
      <c r="P37" s="242"/>
      <c r="Q37" s="242"/>
      <c r="R37" s="181"/>
      <c r="S37" s="115" t="s">
        <v>163</v>
      </c>
      <c r="T37" s="121" t="s">
        <v>172</v>
      </c>
      <c r="U37" s="122"/>
      <c r="V37" s="281">
        <f>IF(F37="","",F37+M37)</f>
      </c>
      <c r="W37" s="281"/>
      <c r="X37" s="281"/>
      <c r="Y37" s="281"/>
      <c r="Z37" s="281"/>
      <c r="AA37" s="281"/>
      <c r="AB37" s="281"/>
      <c r="AC37" s="281"/>
      <c r="AD37" s="281"/>
      <c r="AE37" s="120" t="s">
        <v>163</v>
      </c>
      <c r="AF37" s="67"/>
      <c r="AG37" s="72"/>
      <c r="AH37" s="72"/>
      <c r="AI37" s="151"/>
      <c r="AJ37" s="144"/>
      <c r="AK37" s="75"/>
      <c r="AL37" s="75"/>
      <c r="AM37" s="75" t="s">
        <v>71</v>
      </c>
      <c r="AN37" s="75"/>
    </row>
    <row r="38" spans="1:40" s="87" customFormat="1" ht="21" customHeight="1">
      <c r="A38" s="291"/>
      <c r="B38" s="298" t="s">
        <v>12</v>
      </c>
      <c r="C38" s="299"/>
      <c r="D38" s="300"/>
      <c r="E38" s="237" t="s">
        <v>24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46"/>
      <c r="P38" s="237" t="s">
        <v>27</v>
      </c>
      <c r="Q38" s="238"/>
      <c r="R38" s="238"/>
      <c r="S38" s="238"/>
      <c r="T38" s="239"/>
      <c r="U38" s="276" t="s">
        <v>30</v>
      </c>
      <c r="V38" s="277"/>
      <c r="W38" s="123"/>
      <c r="X38" s="255" t="str">
        <f>IF(W39="","□建築物上から地上部へ","建築物上から地上部へ")</f>
        <v>□建築物上から地上部へ</v>
      </c>
      <c r="Y38" s="255"/>
      <c r="Z38" s="255"/>
      <c r="AA38" s="255"/>
      <c r="AB38" s="255"/>
      <c r="AC38" s="255"/>
      <c r="AD38" s="255"/>
      <c r="AE38" s="256"/>
      <c r="AF38" s="67"/>
      <c r="AG38" s="183"/>
      <c r="AH38" s="184"/>
      <c r="AI38" s="151"/>
      <c r="AJ38" s="143"/>
      <c r="AK38" s="75"/>
      <c r="AL38" s="75"/>
      <c r="AM38" s="75" t="s">
        <v>72</v>
      </c>
      <c r="AN38" s="75"/>
    </row>
    <row r="39" spans="1:40" s="87" customFormat="1" ht="23.25" customHeight="1">
      <c r="A39" s="292"/>
      <c r="B39" s="301"/>
      <c r="C39" s="302"/>
      <c r="D39" s="303"/>
      <c r="E39" s="384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235"/>
      <c r="Q39" s="236"/>
      <c r="R39" s="236"/>
      <c r="S39" s="236"/>
      <c r="T39" s="95" t="s">
        <v>173</v>
      </c>
      <c r="U39" s="233" t="s">
        <v>31</v>
      </c>
      <c r="V39" s="234"/>
      <c r="W39" s="124"/>
      <c r="X39" s="231" t="str">
        <f>IF(W38="","□地上部から建築物上へ","地上部から建築物上へ")</f>
        <v>□地上部から建築物上へ</v>
      </c>
      <c r="Y39" s="231"/>
      <c r="Z39" s="231"/>
      <c r="AA39" s="231"/>
      <c r="AB39" s="231"/>
      <c r="AC39" s="231"/>
      <c r="AD39" s="231"/>
      <c r="AE39" s="232"/>
      <c r="AF39" s="67"/>
      <c r="AG39" s="183"/>
      <c r="AH39" s="185"/>
      <c r="AI39" s="151"/>
      <c r="AJ39" s="143"/>
      <c r="AK39" s="75"/>
      <c r="AL39" s="75"/>
      <c r="AM39" s="75" t="s">
        <v>73</v>
      </c>
      <c r="AN39" s="75"/>
    </row>
    <row r="40" spans="1:40" s="87" customFormat="1" ht="3.7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67"/>
      <c r="AG40" s="183"/>
      <c r="AH40" s="184"/>
      <c r="AI40" s="151"/>
      <c r="AJ40" s="143"/>
      <c r="AK40" s="75"/>
      <c r="AL40" s="75"/>
      <c r="AM40" s="75" t="s">
        <v>74</v>
      </c>
      <c r="AN40" s="75"/>
    </row>
    <row r="41" spans="1:39" s="87" customFormat="1" ht="3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72"/>
      <c r="AH41" s="72"/>
      <c r="AI41" s="151"/>
      <c r="AJ41" s="144"/>
      <c r="AK41" s="75"/>
      <c r="AM41" s="87" t="s">
        <v>211</v>
      </c>
    </row>
    <row r="42" spans="1:39" s="87" customFormat="1" ht="15.75" customHeight="1">
      <c r="A42" s="221" t="s">
        <v>227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2"/>
      <c r="L42" s="226"/>
      <c r="M42" s="227"/>
      <c r="N42" s="227"/>
      <c r="O42" s="227"/>
      <c r="P42" s="227"/>
      <c r="Q42" s="227"/>
      <c r="R42" s="228"/>
      <c r="S42" s="67"/>
      <c r="T42" s="215"/>
      <c r="U42" s="216"/>
      <c r="V42" s="216"/>
      <c r="W42" s="217"/>
      <c r="X42" s="67" t="s">
        <v>177</v>
      </c>
      <c r="Y42" s="224"/>
      <c r="Z42" s="224"/>
      <c r="AA42" s="224"/>
      <c r="AB42" s="224"/>
      <c r="AC42" s="224"/>
      <c r="AD42" s="224"/>
      <c r="AE42" s="224"/>
      <c r="AF42" s="67"/>
      <c r="AG42" s="72"/>
      <c r="AH42" s="186"/>
      <c r="AI42" s="151"/>
      <c r="AJ42" s="143"/>
      <c r="AK42" s="75"/>
      <c r="AM42" s="75" t="s">
        <v>75</v>
      </c>
    </row>
    <row r="43" spans="1:39" ht="6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/>
      <c r="M43" s="164"/>
      <c r="N43" s="164"/>
      <c r="O43" s="164"/>
      <c r="P43" s="164"/>
      <c r="Q43" s="164"/>
      <c r="R43" s="164"/>
      <c r="S43" s="67"/>
      <c r="T43" s="164"/>
      <c r="U43" s="164"/>
      <c r="V43" s="164"/>
      <c r="W43" s="164"/>
      <c r="X43" s="67"/>
      <c r="Y43" s="67"/>
      <c r="Z43" s="67"/>
      <c r="AA43" s="67"/>
      <c r="AB43" s="67"/>
      <c r="AC43" s="67"/>
      <c r="AD43" s="67"/>
      <c r="AE43" s="67"/>
      <c r="AF43" s="67"/>
      <c r="AI43" s="69"/>
      <c r="AJ43" s="69"/>
      <c r="AM43" s="75" t="s">
        <v>76</v>
      </c>
    </row>
    <row r="44" spans="1:40" s="87" customFormat="1" ht="15.75" customHeight="1">
      <c r="A44" s="221" t="s">
        <v>228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2"/>
      <c r="L44" s="226"/>
      <c r="M44" s="227"/>
      <c r="N44" s="227"/>
      <c r="O44" s="227"/>
      <c r="P44" s="227"/>
      <c r="Q44" s="227"/>
      <c r="R44" s="228"/>
      <c r="S44" s="67"/>
      <c r="T44" s="215"/>
      <c r="U44" s="216"/>
      <c r="V44" s="216"/>
      <c r="W44" s="217"/>
      <c r="X44" s="67" t="s">
        <v>177</v>
      </c>
      <c r="Y44" s="224"/>
      <c r="Z44" s="224"/>
      <c r="AA44" s="224"/>
      <c r="AB44" s="224"/>
      <c r="AC44" s="224"/>
      <c r="AD44" s="224"/>
      <c r="AE44" s="224"/>
      <c r="AF44" s="67"/>
      <c r="AG44" s="72"/>
      <c r="AH44" s="186"/>
      <c r="AI44" s="151"/>
      <c r="AJ44" s="143"/>
      <c r="AK44" s="75"/>
      <c r="AL44" s="127"/>
      <c r="AM44" s="75" t="s">
        <v>77</v>
      </c>
      <c r="AN44" s="127"/>
    </row>
    <row r="45" spans="1:39" ht="6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164"/>
      <c r="N45" s="164"/>
      <c r="O45" s="164"/>
      <c r="P45" s="164"/>
      <c r="Q45" s="164"/>
      <c r="R45" s="164"/>
      <c r="S45" s="67"/>
      <c r="T45" s="164"/>
      <c r="U45" s="164"/>
      <c r="V45" s="164"/>
      <c r="W45" s="164"/>
      <c r="X45" s="67"/>
      <c r="Y45" s="67"/>
      <c r="Z45" s="67"/>
      <c r="AA45" s="67"/>
      <c r="AB45" s="67"/>
      <c r="AC45" s="67"/>
      <c r="AD45" s="67"/>
      <c r="AE45" s="67"/>
      <c r="AF45" s="67"/>
      <c r="AI45" s="69"/>
      <c r="AJ45" s="69"/>
      <c r="AM45" s="75" t="s">
        <v>78</v>
      </c>
    </row>
    <row r="46" spans="1:39" s="127" customFormat="1" ht="15.75" customHeight="1">
      <c r="A46" s="223" t="s">
        <v>225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2"/>
      <c r="L46" s="226"/>
      <c r="M46" s="229"/>
      <c r="N46" s="229"/>
      <c r="O46" s="229"/>
      <c r="P46" s="229"/>
      <c r="Q46" s="229"/>
      <c r="R46" s="230"/>
      <c r="S46" s="125"/>
      <c r="T46" s="215"/>
      <c r="U46" s="216"/>
      <c r="V46" s="216"/>
      <c r="W46" s="217"/>
      <c r="X46" s="125" t="s">
        <v>177</v>
      </c>
      <c r="Y46" s="240"/>
      <c r="Z46" s="240"/>
      <c r="AA46" s="240"/>
      <c r="AB46" s="240"/>
      <c r="AC46" s="125"/>
      <c r="AD46" s="125"/>
      <c r="AE46" s="125"/>
      <c r="AF46" s="125"/>
      <c r="AK46" s="128"/>
      <c r="AM46" s="75" t="s">
        <v>79</v>
      </c>
    </row>
    <row r="47" spans="1:40" ht="6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4"/>
      <c r="M47" s="164"/>
      <c r="N47" s="164"/>
      <c r="O47" s="164"/>
      <c r="P47" s="164"/>
      <c r="Q47" s="164"/>
      <c r="R47" s="164"/>
      <c r="S47" s="67"/>
      <c r="T47" s="164"/>
      <c r="U47" s="164"/>
      <c r="V47" s="164"/>
      <c r="W47" s="164"/>
      <c r="X47" s="67"/>
      <c r="Y47" s="67"/>
      <c r="Z47" s="67"/>
      <c r="AA47" s="67"/>
      <c r="AB47" s="67"/>
      <c r="AC47" s="67"/>
      <c r="AD47" s="67"/>
      <c r="AE47" s="67"/>
      <c r="AF47" s="67"/>
      <c r="AI47" s="69"/>
      <c r="AJ47" s="69"/>
      <c r="AL47" s="127"/>
      <c r="AM47" s="75" t="s">
        <v>80</v>
      </c>
      <c r="AN47" s="127"/>
    </row>
    <row r="48" spans="1:40" s="127" customFormat="1" ht="15.75" customHeight="1">
      <c r="A48" s="223" t="s">
        <v>189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2"/>
      <c r="L48" s="226"/>
      <c r="M48" s="229"/>
      <c r="N48" s="229"/>
      <c r="O48" s="229"/>
      <c r="P48" s="229"/>
      <c r="Q48" s="229"/>
      <c r="R48" s="230"/>
      <c r="S48" s="125"/>
      <c r="T48" s="215"/>
      <c r="U48" s="216"/>
      <c r="V48" s="216"/>
      <c r="W48" s="217"/>
      <c r="X48" s="125" t="s">
        <v>177</v>
      </c>
      <c r="Y48" s="218" t="s">
        <v>243</v>
      </c>
      <c r="Z48" s="219"/>
      <c r="AA48" s="219"/>
      <c r="AB48" s="220"/>
      <c r="AC48" s="125"/>
      <c r="AD48" s="125"/>
      <c r="AE48" s="125"/>
      <c r="AF48" s="125"/>
      <c r="AK48" s="128"/>
      <c r="AL48" s="75"/>
      <c r="AM48" s="75" t="s">
        <v>81</v>
      </c>
      <c r="AN48" s="75"/>
    </row>
    <row r="49" spans="1:40" s="127" customFormat="1" ht="6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67"/>
      <c r="M49" s="167"/>
      <c r="N49" s="167"/>
      <c r="O49" s="167"/>
      <c r="P49" s="167"/>
      <c r="Q49" s="167"/>
      <c r="R49" s="167"/>
      <c r="S49" s="125"/>
      <c r="T49" s="165"/>
      <c r="U49" s="166"/>
      <c r="V49" s="166"/>
      <c r="W49" s="166"/>
      <c r="X49" s="125"/>
      <c r="Y49" s="82"/>
      <c r="Z49" s="82"/>
      <c r="AA49" s="125"/>
      <c r="AB49" s="125"/>
      <c r="AC49" s="125"/>
      <c r="AD49" s="125"/>
      <c r="AE49" s="125"/>
      <c r="AF49" s="125"/>
      <c r="AG49" s="126"/>
      <c r="AH49" s="72"/>
      <c r="AI49" s="147"/>
      <c r="AJ49" s="145"/>
      <c r="AK49" s="128"/>
      <c r="AL49" s="75"/>
      <c r="AM49" s="75" t="s">
        <v>82</v>
      </c>
      <c r="AN49" s="75"/>
    </row>
    <row r="50" spans="1:42" s="127" customFormat="1" ht="16.5" customHeight="1">
      <c r="A50" s="223" t="s">
        <v>244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2"/>
      <c r="L50" s="226"/>
      <c r="M50" s="229"/>
      <c r="N50" s="229"/>
      <c r="O50" s="229"/>
      <c r="P50" s="229"/>
      <c r="Q50" s="229"/>
      <c r="R50" s="230"/>
      <c r="S50" s="125"/>
      <c r="T50" s="215"/>
      <c r="U50" s="216"/>
      <c r="V50" s="216"/>
      <c r="W50" s="217"/>
      <c r="X50" s="125" t="s">
        <v>177</v>
      </c>
      <c r="Y50" s="161"/>
      <c r="Z50" s="161"/>
      <c r="AA50" s="125"/>
      <c r="AB50" s="125"/>
      <c r="AC50" s="125"/>
      <c r="AD50" s="125"/>
      <c r="AE50" s="125"/>
      <c r="AF50" s="125"/>
      <c r="AG50" s="126"/>
      <c r="AH50" s="72"/>
      <c r="AI50" s="147"/>
      <c r="AJ50" s="145"/>
      <c r="AK50" s="128"/>
      <c r="AL50" s="75"/>
      <c r="AM50" s="75" t="s">
        <v>83</v>
      </c>
      <c r="AN50" s="75"/>
      <c r="AO50" s="87"/>
      <c r="AP50" s="87"/>
    </row>
    <row r="51" spans="1:42" s="127" customFormat="1" ht="8.25" customHeight="1">
      <c r="A51" s="79"/>
      <c r="B51" s="79"/>
      <c r="C51" s="79"/>
      <c r="D51" s="79"/>
      <c r="E51" s="79"/>
      <c r="F51" s="79"/>
      <c r="G51" s="79"/>
      <c r="H51" s="125"/>
      <c r="I51" s="125"/>
      <c r="J51" s="158"/>
      <c r="K51" s="158"/>
      <c r="L51" s="158"/>
      <c r="M51" s="158"/>
      <c r="N51" s="158"/>
      <c r="O51" s="158"/>
      <c r="P51" s="158"/>
      <c r="Q51" s="125"/>
      <c r="R51" s="159"/>
      <c r="S51" s="159"/>
      <c r="T51" s="159"/>
      <c r="U51" s="125"/>
      <c r="V51" s="82"/>
      <c r="W51" s="82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H51" s="72"/>
      <c r="AI51" s="147"/>
      <c r="AJ51" s="145"/>
      <c r="AK51" s="128"/>
      <c r="AL51" s="70"/>
      <c r="AM51" s="75" t="s">
        <v>84</v>
      </c>
      <c r="AN51" s="70"/>
      <c r="AO51" s="87"/>
      <c r="AP51" s="87"/>
    </row>
    <row r="52" spans="1:42" s="127" customFormat="1" ht="15.75" customHeight="1">
      <c r="A52" s="125"/>
      <c r="B52" s="364" t="s">
        <v>241</v>
      </c>
      <c r="C52" s="364"/>
      <c r="D52" s="364"/>
      <c r="E52" s="364"/>
      <c r="F52" s="379"/>
      <c r="G52" s="379"/>
      <c r="H52" s="379"/>
      <c r="I52" s="379"/>
      <c r="J52" s="379"/>
      <c r="K52" s="169"/>
      <c r="L52" s="225" t="s">
        <v>216</v>
      </c>
      <c r="M52" s="225"/>
      <c r="N52" s="225" t="s">
        <v>217</v>
      </c>
      <c r="O52" s="225"/>
      <c r="P52" s="225"/>
      <c r="Q52" s="225"/>
      <c r="R52" s="225"/>
      <c r="S52" s="249" t="s">
        <v>218</v>
      </c>
      <c r="T52" s="249"/>
      <c r="U52" s="165"/>
      <c r="V52" s="165"/>
      <c r="W52" s="241" t="s">
        <v>183</v>
      </c>
      <c r="X52" s="241"/>
      <c r="Y52" s="241"/>
      <c r="Z52" s="241"/>
      <c r="AA52" s="241"/>
      <c r="AB52" s="241"/>
      <c r="AC52" s="241"/>
      <c r="AD52" s="125"/>
      <c r="AE52" s="125"/>
      <c r="AF52" s="125"/>
      <c r="AG52" s="72"/>
      <c r="AH52" s="72"/>
      <c r="AI52" s="72"/>
      <c r="AJ52" s="145"/>
      <c r="AK52" s="128"/>
      <c r="AL52" s="128"/>
      <c r="AM52" s="70" t="s">
        <v>85</v>
      </c>
      <c r="AN52" s="128"/>
      <c r="AO52" s="87"/>
      <c r="AP52" s="87"/>
    </row>
    <row r="53" spans="1:40" ht="15.75" customHeight="1">
      <c r="A53" s="67"/>
      <c r="B53" s="364" t="s">
        <v>254</v>
      </c>
      <c r="C53" s="364"/>
      <c r="D53" s="364"/>
      <c r="E53" s="364"/>
      <c r="F53" s="379"/>
      <c r="G53" s="379"/>
      <c r="H53" s="379"/>
      <c r="I53" s="379"/>
      <c r="J53" s="379"/>
      <c r="K53" s="169"/>
      <c r="L53" s="225" t="s">
        <v>257</v>
      </c>
      <c r="M53" s="225"/>
      <c r="N53" s="388">
        <f>IF(E20="","",(E20-K20))</f>
      </c>
      <c r="O53" s="388"/>
      <c r="P53" s="388"/>
      <c r="Q53" s="388"/>
      <c r="R53" s="388"/>
      <c r="S53" s="389">
        <f>IF(N53="","",N53/E20)</f>
      </c>
      <c r="T53" s="389"/>
      <c r="U53" s="165"/>
      <c r="V53" s="165"/>
      <c r="W53" s="382" t="s">
        <v>257</v>
      </c>
      <c r="X53" s="382"/>
      <c r="Y53" s="382"/>
      <c r="Z53" s="397">
        <f>IF(F31="","",F31/N53)</f>
      </c>
      <c r="AA53" s="398"/>
      <c r="AB53" s="398"/>
      <c r="AC53" s="399"/>
      <c r="AD53" s="67"/>
      <c r="AE53" s="67"/>
      <c r="AF53" s="67"/>
      <c r="AG53" s="72"/>
      <c r="AH53" s="72"/>
      <c r="AI53" s="72"/>
      <c r="AL53" s="128"/>
      <c r="AM53" s="128" t="s">
        <v>86</v>
      </c>
      <c r="AN53" s="128"/>
    </row>
    <row r="54" spans="1:42" ht="15.75" customHeight="1">
      <c r="A54" s="67"/>
      <c r="B54" s="364" t="s">
        <v>247</v>
      </c>
      <c r="C54" s="364"/>
      <c r="D54" s="364"/>
      <c r="E54" s="364"/>
      <c r="F54" s="379"/>
      <c r="G54" s="379"/>
      <c r="H54" s="379"/>
      <c r="I54" s="379"/>
      <c r="J54" s="379"/>
      <c r="K54" s="169"/>
      <c r="L54" s="225" t="s">
        <v>136</v>
      </c>
      <c r="M54" s="225"/>
      <c r="N54" s="388">
        <f>IF(Q20="","",IF(Q20=0,"なし",Q20))</f>
      </c>
      <c r="O54" s="388"/>
      <c r="P54" s="388"/>
      <c r="Q54" s="388"/>
      <c r="R54" s="388"/>
      <c r="S54" s="389">
        <f>IF(K20="","",Q20/K20)</f>
      </c>
      <c r="T54" s="389"/>
      <c r="U54" s="165"/>
      <c r="V54" s="165"/>
      <c r="W54" s="382" t="s">
        <v>136</v>
      </c>
      <c r="X54" s="382"/>
      <c r="Y54" s="382"/>
      <c r="Z54" s="383" t="str">
        <f>IF(V36="","",IF(V36=0,"なし",V36/N54))</f>
        <v>なし</v>
      </c>
      <c r="AA54" s="383"/>
      <c r="AB54" s="383"/>
      <c r="AC54" s="383"/>
      <c r="AD54" s="74"/>
      <c r="AE54" s="74"/>
      <c r="AF54" s="74"/>
      <c r="AG54" s="72"/>
      <c r="AH54" s="72"/>
      <c r="AI54" s="72"/>
      <c r="AM54" s="128" t="s">
        <v>87</v>
      </c>
      <c r="AO54" s="127"/>
      <c r="AP54" s="127"/>
    </row>
    <row r="55" spans="1:42" ht="17.25" customHeight="1">
      <c r="A55" s="67"/>
      <c r="B55" s="364" t="s">
        <v>181</v>
      </c>
      <c r="C55" s="364"/>
      <c r="D55" s="364"/>
      <c r="E55" s="364"/>
      <c r="F55" s="365">
        <f>IF(F53="","",SUM(F53:J54))</f>
      </c>
      <c r="G55" s="365"/>
      <c r="H55" s="365"/>
      <c r="I55" s="365"/>
      <c r="J55" s="365"/>
      <c r="K55" s="170"/>
      <c r="L55" s="225" t="s">
        <v>11</v>
      </c>
      <c r="M55" s="225"/>
      <c r="N55" s="388">
        <f>IF(N53="","",SUM(N53:R54))</f>
      </c>
      <c r="O55" s="388"/>
      <c r="P55" s="388"/>
      <c r="Q55" s="388"/>
      <c r="R55" s="388"/>
      <c r="S55" s="389">
        <f>IF(E20="","",N55/E20)</f>
      </c>
      <c r="T55" s="389"/>
      <c r="U55" s="165"/>
      <c r="V55" s="165"/>
      <c r="W55" s="382" t="s">
        <v>135</v>
      </c>
      <c r="X55" s="382"/>
      <c r="Y55" s="382"/>
      <c r="Z55" s="383">
        <f>IF(V37="","",V37/N55)</f>
      </c>
      <c r="AA55" s="383"/>
      <c r="AB55" s="383"/>
      <c r="AC55" s="383"/>
      <c r="AD55" s="74"/>
      <c r="AE55" s="74"/>
      <c r="AF55" s="74"/>
      <c r="AG55" s="72"/>
      <c r="AH55" s="72"/>
      <c r="AI55" s="72"/>
      <c r="AM55" s="128" t="s">
        <v>88</v>
      </c>
      <c r="AO55" s="127"/>
      <c r="AP55" s="127"/>
    </row>
    <row r="56" spans="1:42" ht="15.75" customHeight="1">
      <c r="A56" s="67"/>
      <c r="B56" s="364" t="s">
        <v>182</v>
      </c>
      <c r="C56" s="364"/>
      <c r="D56" s="364"/>
      <c r="E56" s="364"/>
      <c r="F56" s="365">
        <f>IF(F55="","",SUM(F52,F55))</f>
      </c>
      <c r="G56" s="365"/>
      <c r="H56" s="365"/>
      <c r="I56" s="365"/>
      <c r="J56" s="365"/>
      <c r="K56" s="170"/>
      <c r="L56" s="171"/>
      <c r="M56" s="171"/>
      <c r="N56" s="74"/>
      <c r="O56" s="74"/>
      <c r="P56" s="79"/>
      <c r="Q56" s="79"/>
      <c r="R56" s="79"/>
      <c r="S56" s="79"/>
      <c r="T56" s="79"/>
      <c r="U56" s="79"/>
      <c r="V56" s="79"/>
      <c r="W56" s="381" t="s">
        <v>184</v>
      </c>
      <c r="X56" s="381"/>
      <c r="Y56" s="381"/>
      <c r="Z56" s="381"/>
      <c r="AA56" s="381"/>
      <c r="AB56" s="381"/>
      <c r="AC56" s="381"/>
      <c r="AD56" s="74"/>
      <c r="AE56" s="74"/>
      <c r="AF56" s="74"/>
      <c r="AG56" s="68"/>
      <c r="AH56" s="68"/>
      <c r="AM56" s="128" t="s">
        <v>89</v>
      </c>
      <c r="AO56" s="127"/>
      <c r="AP56" s="127"/>
    </row>
    <row r="57" spans="1:42" ht="15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394">
        <f>IF(V37="","",V37/E20)</f>
      </c>
      <c r="X57" s="395"/>
      <c r="Y57" s="395"/>
      <c r="Z57" s="395"/>
      <c r="AA57" s="395"/>
      <c r="AB57" s="395"/>
      <c r="AC57" s="396"/>
      <c r="AD57" s="74"/>
      <c r="AE57" s="74"/>
      <c r="AF57" s="74"/>
      <c r="AG57" s="126" t="s">
        <v>145</v>
      </c>
      <c r="AH57" s="68"/>
      <c r="AM57" s="128" t="s">
        <v>90</v>
      </c>
      <c r="AO57" s="127"/>
      <c r="AP57" s="127"/>
    </row>
    <row r="58" spans="1:42" ht="15.75" customHeight="1">
      <c r="A58" s="74"/>
      <c r="B58" s="249" t="s">
        <v>250</v>
      </c>
      <c r="C58" s="249"/>
      <c r="D58" s="249"/>
      <c r="E58" s="249"/>
      <c r="F58" s="373"/>
      <c r="G58" s="374"/>
      <c r="H58" s="374"/>
      <c r="I58" s="374"/>
      <c r="J58" s="375"/>
      <c r="K58" s="74"/>
      <c r="L58" s="74"/>
      <c r="M58" s="74"/>
      <c r="N58" s="74"/>
      <c r="O58" s="74"/>
      <c r="P58" s="74"/>
      <c r="Q58" s="74"/>
      <c r="R58" s="74"/>
      <c r="S58" s="74"/>
      <c r="T58" s="391" t="e">
        <f>IF(Q26="","",V37-Q26)</f>
        <v>#VALUE!</v>
      </c>
      <c r="U58" s="392"/>
      <c r="V58" s="393"/>
      <c r="W58" s="249" t="s">
        <v>229</v>
      </c>
      <c r="X58" s="249"/>
      <c r="Y58" s="249"/>
      <c r="Z58" s="249"/>
      <c r="AA58" s="249"/>
      <c r="AB58" s="249"/>
      <c r="AC58" s="249"/>
      <c r="AD58" s="74"/>
      <c r="AE58" s="74"/>
      <c r="AF58" s="74"/>
      <c r="AG58" s="68"/>
      <c r="AH58" s="68"/>
      <c r="AM58" s="128" t="s">
        <v>91</v>
      </c>
      <c r="AO58" s="127"/>
      <c r="AP58" s="127"/>
    </row>
    <row r="59" spans="1:39" ht="16.5" customHeight="1">
      <c r="A59" s="74"/>
      <c r="B59" s="249" t="s">
        <v>246</v>
      </c>
      <c r="C59" s="249"/>
      <c r="D59" s="249"/>
      <c r="E59" s="249"/>
      <c r="F59" s="376"/>
      <c r="G59" s="377"/>
      <c r="H59" s="377"/>
      <c r="I59" s="377"/>
      <c r="J59" s="378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390" t="e">
        <f>IF(Q26="","",IF(T58=0,"なし",IF(Q26="","",IF(T58&gt;0,"増","減"))))</f>
        <v>#VALUE!</v>
      </c>
      <c r="X59" s="390"/>
      <c r="Y59" s="390"/>
      <c r="Z59" s="390"/>
      <c r="AA59" s="390"/>
      <c r="AB59" s="390"/>
      <c r="AC59" s="390"/>
      <c r="AD59" s="74"/>
      <c r="AE59" s="74"/>
      <c r="AM59" s="128" t="s">
        <v>92</v>
      </c>
    </row>
    <row r="60" spans="1:39" ht="17.25" customHeight="1">
      <c r="A60" s="74"/>
      <c r="B60" s="249" t="s">
        <v>188</v>
      </c>
      <c r="C60" s="249"/>
      <c r="D60" s="249"/>
      <c r="E60" s="249"/>
      <c r="F60" s="380" t="s">
        <v>263</v>
      </c>
      <c r="G60" s="380"/>
      <c r="H60" s="380"/>
      <c r="I60" s="380"/>
      <c r="J60" s="380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M60" s="128" t="s">
        <v>93</v>
      </c>
    </row>
    <row r="61" spans="1:39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M61" s="128" t="s">
        <v>94</v>
      </c>
    </row>
    <row r="62" spans="1:39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M62" s="128" t="s">
        <v>95</v>
      </c>
    </row>
    <row r="63" spans="1:39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M63" s="128" t="s">
        <v>96</v>
      </c>
    </row>
    <row r="64" ht="13.5">
      <c r="AM64" s="128" t="s">
        <v>97</v>
      </c>
    </row>
    <row r="65" ht="13.5">
      <c r="AM65" s="128" t="s">
        <v>98</v>
      </c>
    </row>
    <row r="66" ht="13.5">
      <c r="AM66" s="128" t="s">
        <v>99</v>
      </c>
    </row>
    <row r="67" ht="13.5">
      <c r="AM67" s="69"/>
    </row>
    <row r="68" ht="13.5">
      <c r="AM68" s="69"/>
    </row>
    <row r="69" ht="13.5">
      <c r="AM69" s="69"/>
    </row>
    <row r="70" spans="38:40" ht="13.5">
      <c r="AL70" s="69"/>
      <c r="AM70" s="69"/>
      <c r="AN70" s="69"/>
    </row>
    <row r="71" spans="38:40" ht="13.5">
      <c r="AL71" s="69"/>
      <c r="AM71" s="69"/>
      <c r="AN71" s="69"/>
    </row>
    <row r="72" ht="13.5">
      <c r="AM72" s="69"/>
    </row>
    <row r="73" ht="13.5">
      <c r="AM73" s="69"/>
    </row>
    <row r="74" ht="13.5">
      <c r="AM74" s="69"/>
    </row>
  </sheetData>
  <sheetProtection selectLockedCells="1"/>
  <mergeCells count="181">
    <mergeCell ref="S53:T53"/>
    <mergeCell ref="S54:T54"/>
    <mergeCell ref="S55:T55"/>
    <mergeCell ref="W58:AC58"/>
    <mergeCell ref="W59:AC59"/>
    <mergeCell ref="T58:V58"/>
    <mergeCell ref="W57:AC57"/>
    <mergeCell ref="Z53:AC53"/>
    <mergeCell ref="Z54:AC54"/>
    <mergeCell ref="W54:Y54"/>
    <mergeCell ref="L53:M53"/>
    <mergeCell ref="L54:M54"/>
    <mergeCell ref="L55:M55"/>
    <mergeCell ref="N53:R53"/>
    <mergeCell ref="N54:R54"/>
    <mergeCell ref="N55:R55"/>
    <mergeCell ref="AG19:AH19"/>
    <mergeCell ref="K19:P19"/>
    <mergeCell ref="V36:AD36"/>
    <mergeCell ref="E39:O39"/>
    <mergeCell ref="E38:O38"/>
    <mergeCell ref="W53:Y53"/>
    <mergeCell ref="K20:O20"/>
    <mergeCell ref="Q20:V20"/>
    <mergeCell ref="Y20:AD20"/>
    <mergeCell ref="AG20:AH20"/>
    <mergeCell ref="B60:E60"/>
    <mergeCell ref="F60:J60"/>
    <mergeCell ref="W56:AC56"/>
    <mergeCell ref="W55:Y55"/>
    <mergeCell ref="F54:J54"/>
    <mergeCell ref="F55:J55"/>
    <mergeCell ref="Z55:AC55"/>
    <mergeCell ref="A19:C19"/>
    <mergeCell ref="E19:J19"/>
    <mergeCell ref="B58:E58"/>
    <mergeCell ref="F58:J58"/>
    <mergeCell ref="B59:E59"/>
    <mergeCell ref="F59:J59"/>
    <mergeCell ref="F52:J52"/>
    <mergeCell ref="F53:J53"/>
    <mergeCell ref="A22:C22"/>
    <mergeCell ref="A23:D23"/>
    <mergeCell ref="F17:J17"/>
    <mergeCell ref="B56:E56"/>
    <mergeCell ref="F56:J56"/>
    <mergeCell ref="B52:E52"/>
    <mergeCell ref="B53:E53"/>
    <mergeCell ref="B54:E54"/>
    <mergeCell ref="B55:E55"/>
    <mergeCell ref="A20:D20"/>
    <mergeCell ref="E20:I20"/>
    <mergeCell ref="B28:D28"/>
    <mergeCell ref="L35:R35"/>
    <mergeCell ref="B17:C17"/>
    <mergeCell ref="B18:C18"/>
    <mergeCell ref="K17:AE17"/>
    <mergeCell ref="D10:E10"/>
    <mergeCell ref="D12:L12"/>
    <mergeCell ref="D11:M11"/>
    <mergeCell ref="D13:L13"/>
    <mergeCell ref="D14:L14"/>
    <mergeCell ref="B16:C16"/>
    <mergeCell ref="L28:O28"/>
    <mergeCell ref="C35:D35"/>
    <mergeCell ref="B36:D36"/>
    <mergeCell ref="L29:N29"/>
    <mergeCell ref="L30:N30"/>
    <mergeCell ref="B25:E25"/>
    <mergeCell ref="A27:AE27"/>
    <mergeCell ref="E35:J35"/>
    <mergeCell ref="L31:N31"/>
    <mergeCell ref="E29:J29"/>
    <mergeCell ref="K23:O23"/>
    <mergeCell ref="R13:AC13"/>
    <mergeCell ref="E16:AE16"/>
    <mergeCell ref="U18:AE18"/>
    <mergeCell ref="R18:T18"/>
    <mergeCell ref="E32:K32"/>
    <mergeCell ref="F31:J31"/>
    <mergeCell ref="N26:P26"/>
    <mergeCell ref="Q26:T26"/>
    <mergeCell ref="E28:K28"/>
    <mergeCell ref="Y2:AE2"/>
    <mergeCell ref="Y3:AE3"/>
    <mergeCell ref="R11:AE11"/>
    <mergeCell ref="X19:AE19"/>
    <mergeCell ref="X6:AE6"/>
    <mergeCell ref="U2:X2"/>
    <mergeCell ref="U3:X3"/>
    <mergeCell ref="V6:W6"/>
    <mergeCell ref="R12:AC12"/>
    <mergeCell ref="C34:D34"/>
    <mergeCell ref="C33:D33"/>
    <mergeCell ref="C30:D30"/>
    <mergeCell ref="E30:J30"/>
    <mergeCell ref="B37:D37"/>
    <mergeCell ref="B33:B35"/>
    <mergeCell ref="E34:K34"/>
    <mergeCell ref="T35:AD35"/>
    <mergeCell ref="N25:U25"/>
    <mergeCell ref="B29:B30"/>
    <mergeCell ref="F37:J37"/>
    <mergeCell ref="M37:Q37"/>
    <mergeCell ref="F36:J36"/>
    <mergeCell ref="G25:M25"/>
    <mergeCell ref="H26:L26"/>
    <mergeCell ref="L33:R33"/>
    <mergeCell ref="L32:S32"/>
    <mergeCell ref="L34:R34"/>
    <mergeCell ref="A25:A26"/>
    <mergeCell ref="E33:J33"/>
    <mergeCell ref="B31:D31"/>
    <mergeCell ref="A28:A39"/>
    <mergeCell ref="C26:E26"/>
    <mergeCell ref="C29:D29"/>
    <mergeCell ref="P28:S28"/>
    <mergeCell ref="B38:D39"/>
    <mergeCell ref="B32:D32"/>
    <mergeCell ref="P29:R29"/>
    <mergeCell ref="P30:R30"/>
    <mergeCell ref="X29:AD29"/>
    <mergeCell ref="AG27:AH27"/>
    <mergeCell ref="T28:W28"/>
    <mergeCell ref="T31:V31"/>
    <mergeCell ref="AC26:AD26"/>
    <mergeCell ref="X28:AE28"/>
    <mergeCell ref="W26:Z26"/>
    <mergeCell ref="U38:V38"/>
    <mergeCell ref="X38:AE38"/>
    <mergeCell ref="T34:AD34"/>
    <mergeCell ref="X31:AD31"/>
    <mergeCell ref="T29:V29"/>
    <mergeCell ref="X30:AD30"/>
    <mergeCell ref="V37:AD37"/>
    <mergeCell ref="AG22:AH22"/>
    <mergeCell ref="AG23:AH23"/>
    <mergeCell ref="X22:AE22"/>
    <mergeCell ref="Y23:AD23"/>
    <mergeCell ref="B2:C2"/>
    <mergeCell ref="D2:F2"/>
    <mergeCell ref="R10:T10"/>
    <mergeCell ref="P10:Q10"/>
    <mergeCell ref="E18:Q18"/>
    <mergeCell ref="Q19:W19"/>
    <mergeCell ref="M36:Q36"/>
    <mergeCell ref="V25:AE25"/>
    <mergeCell ref="K22:P22"/>
    <mergeCell ref="E22:J22"/>
    <mergeCell ref="E23:I23"/>
    <mergeCell ref="S52:T52"/>
    <mergeCell ref="T30:V30"/>
    <mergeCell ref="P31:R31"/>
    <mergeCell ref="T33:AD33"/>
    <mergeCell ref="T32:AE32"/>
    <mergeCell ref="X39:AE39"/>
    <mergeCell ref="U39:V39"/>
    <mergeCell ref="P39:S39"/>
    <mergeCell ref="P38:T38"/>
    <mergeCell ref="Y46:AB46"/>
    <mergeCell ref="W52:AC52"/>
    <mergeCell ref="T46:W46"/>
    <mergeCell ref="T50:W50"/>
    <mergeCell ref="T42:W42"/>
    <mergeCell ref="L48:R48"/>
    <mergeCell ref="A50:K50"/>
    <mergeCell ref="L52:M52"/>
    <mergeCell ref="N52:R52"/>
    <mergeCell ref="L42:R42"/>
    <mergeCell ref="L46:R46"/>
    <mergeCell ref="L50:R50"/>
    <mergeCell ref="A44:K44"/>
    <mergeCell ref="L44:R44"/>
    <mergeCell ref="T48:W48"/>
    <mergeCell ref="Y48:AB48"/>
    <mergeCell ref="A42:K42"/>
    <mergeCell ref="A46:K46"/>
    <mergeCell ref="Y42:AE42"/>
    <mergeCell ref="A48:K48"/>
    <mergeCell ref="T44:W44"/>
    <mergeCell ref="Y44:AE44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11">
    <dataValidation type="date" operator="greaterThanOrEqual" allowBlank="1" showInputMessage="1" showErrorMessage="1" sqref="L42 L44">
      <formula1>Z6</formula1>
    </dataValidation>
    <dataValidation type="date" operator="greaterThanOrEqual" allowBlank="1" showInputMessage="1" showErrorMessage="1" sqref="L49:L50 M49:R49 J51:P51">
      <formula1>Z9</formula1>
    </dataValidation>
    <dataValidation type="date" operator="greaterThanOrEqual" allowBlank="1" showInputMessage="1" showErrorMessage="1" sqref="L48 L46">
      <formula1>Z10</formula1>
    </dataValidation>
    <dataValidation allowBlank="1" showInputMessage="1" showErrorMessage="1" sqref="D12 Z49:Z50 V51:W51 P29:R30 L29:N30 E29:J30 Y23:AD23 P39:S39 E35:J35 L33:R35 E33:J33 T29:V30 Q23:V23 K23:O23 A23:I23 R10:T10 D10:E10 A20:I20 Y20:AD20 Q20:V20 K20:O20 Y48:Y5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sqref="X6:AE6">
      <formula1>36617</formula1>
    </dataValidation>
    <dataValidation allowBlank="1" showErrorMessage="1" promptTitle="入力例" prompt="03-1234-5678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$AM$1:$AM$66</formula1>
    </dataValidation>
    <dataValidation type="list" allowBlank="1" showInputMessage="1" showErrorMessage="1" sqref="Y2:AE2">
      <formula1>$AN$1:$AN$7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blackAndWhite="1"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1" width="8.625" style="130" customWidth="1"/>
    <col min="12" max="12" width="5.625" style="130" customWidth="1"/>
    <col min="13" max="16384" width="9.00390625" style="130" customWidth="1"/>
  </cols>
  <sheetData>
    <row r="1" spans="1:12" ht="13.5">
      <c r="A1" s="129" t="s">
        <v>260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34" ht="18.75">
      <c r="A2" s="414" t="s">
        <v>226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134"/>
      <c r="AH2" s="135"/>
    </row>
    <row r="3" spans="1:12" ht="13.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32" ht="13.5">
      <c r="A4" s="136" t="s">
        <v>261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12" ht="8.25" customHeight="1">
      <c r="A5" s="129"/>
      <c r="B5" s="129"/>
      <c r="C5" s="136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8.75" customHeight="1">
      <c r="A6" s="129"/>
      <c r="B6" s="129"/>
      <c r="C6" s="129"/>
      <c r="D6" s="129"/>
      <c r="E6" s="129"/>
      <c r="F6" s="129"/>
      <c r="G6" s="129"/>
      <c r="H6" s="137"/>
      <c r="I6" s="413" t="str">
        <f>IF(G12="","　　年　　月　　日",'入力シート'!X6)</f>
        <v>　　年　　月　　日</v>
      </c>
      <c r="J6" s="413"/>
      <c r="K6" s="129"/>
      <c r="L6" s="129"/>
    </row>
    <row r="7" spans="1:12" ht="14.25">
      <c r="A7" s="129"/>
      <c r="B7" s="138" t="s">
        <v>264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4.25">
      <c r="A8" s="129"/>
      <c r="B8" s="138" t="s">
        <v>263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3.5">
      <c r="A9" s="129"/>
      <c r="B9" s="129"/>
      <c r="C9" s="129"/>
      <c r="D9" s="129"/>
      <c r="E9" s="129"/>
      <c r="F9" s="139" t="s">
        <v>174</v>
      </c>
      <c r="G9" s="404"/>
      <c r="H9" s="404"/>
      <c r="I9" s="404"/>
      <c r="J9" s="404"/>
      <c r="K9" s="404"/>
      <c r="L9" s="129"/>
    </row>
    <row r="10" spans="1:12" ht="35.25" customHeight="1">
      <c r="A10" s="129"/>
      <c r="B10" s="129"/>
      <c r="C10" s="129"/>
      <c r="D10" s="129"/>
      <c r="E10" s="129"/>
      <c r="F10" s="140" t="s">
        <v>43</v>
      </c>
      <c r="G10" s="412"/>
      <c r="H10" s="412"/>
      <c r="I10" s="412"/>
      <c r="J10" s="412"/>
      <c r="K10" s="412"/>
      <c r="L10" s="129"/>
    </row>
    <row r="11" spans="1:12" ht="13.5">
      <c r="A11" s="129"/>
      <c r="B11" s="129"/>
      <c r="C11" s="129"/>
      <c r="D11" s="129"/>
      <c r="E11" s="129"/>
      <c r="F11" s="140" t="s">
        <v>36</v>
      </c>
      <c r="G11" s="404"/>
      <c r="H11" s="404"/>
      <c r="I11" s="404"/>
      <c r="J11" s="404"/>
      <c r="K11" s="404"/>
      <c r="L11" s="129"/>
    </row>
    <row r="12" spans="1:12" ht="37.5" customHeight="1">
      <c r="A12" s="129"/>
      <c r="B12" s="129"/>
      <c r="C12" s="129"/>
      <c r="D12" s="129"/>
      <c r="E12" s="129"/>
      <c r="F12" s="140" t="s">
        <v>37</v>
      </c>
      <c r="G12" s="405"/>
      <c r="H12" s="405"/>
      <c r="I12" s="405"/>
      <c r="J12" s="405"/>
      <c r="K12" s="212"/>
      <c r="L12" s="129"/>
    </row>
    <row r="13" spans="1:12" ht="8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8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3.5">
      <c r="A15" s="129"/>
      <c r="B15" s="129"/>
      <c r="C15" s="129"/>
      <c r="D15" s="129"/>
      <c r="E15" s="129"/>
      <c r="F15" s="139" t="s">
        <v>175</v>
      </c>
      <c r="G15" s="404"/>
      <c r="H15" s="404"/>
      <c r="I15" s="404"/>
      <c r="J15" s="404"/>
      <c r="K15" s="404"/>
      <c r="L15" s="129"/>
    </row>
    <row r="16" spans="1:12" ht="35.25" customHeight="1">
      <c r="A16" s="129"/>
      <c r="B16" s="129"/>
      <c r="C16" s="129"/>
      <c r="D16" s="129"/>
      <c r="E16" s="129"/>
      <c r="F16" s="140" t="s">
        <v>43</v>
      </c>
      <c r="G16" s="412"/>
      <c r="H16" s="412"/>
      <c r="I16" s="412"/>
      <c r="J16" s="412"/>
      <c r="K16" s="412"/>
      <c r="L16" s="129"/>
    </row>
    <row r="17" spans="1:12" ht="13.5">
      <c r="A17" s="129"/>
      <c r="B17" s="129"/>
      <c r="C17" s="129"/>
      <c r="D17" s="129"/>
      <c r="E17" s="129"/>
      <c r="F17" s="140" t="s">
        <v>36</v>
      </c>
      <c r="G17" s="404"/>
      <c r="H17" s="404"/>
      <c r="I17" s="404"/>
      <c r="J17" s="404"/>
      <c r="K17" s="404"/>
      <c r="L17" s="129"/>
    </row>
    <row r="18" spans="1:12" ht="37.5" customHeight="1">
      <c r="A18" s="129"/>
      <c r="B18" s="129"/>
      <c r="C18" s="129"/>
      <c r="D18" s="129"/>
      <c r="E18" s="129"/>
      <c r="F18" s="140" t="s">
        <v>37</v>
      </c>
      <c r="G18" s="405"/>
      <c r="H18" s="405"/>
      <c r="I18" s="405"/>
      <c r="J18" s="405"/>
      <c r="K18" s="212"/>
      <c r="L18" s="129"/>
    </row>
    <row r="19" spans="1:12" ht="13.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13.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3.5">
      <c r="A21" s="129"/>
      <c r="B21" s="129"/>
      <c r="C21" s="129"/>
      <c r="D21" s="129"/>
      <c r="E21" s="129"/>
      <c r="F21" s="139" t="s">
        <v>175</v>
      </c>
      <c r="G21" s="404"/>
      <c r="H21" s="404"/>
      <c r="I21" s="404"/>
      <c r="J21" s="404"/>
      <c r="K21" s="404"/>
      <c r="L21" s="129"/>
    </row>
    <row r="22" spans="1:12" ht="35.25" customHeight="1">
      <c r="A22" s="129"/>
      <c r="B22" s="129"/>
      <c r="C22" s="129"/>
      <c r="D22" s="129"/>
      <c r="E22" s="129"/>
      <c r="F22" s="140" t="s">
        <v>43</v>
      </c>
      <c r="G22" s="412"/>
      <c r="H22" s="412"/>
      <c r="I22" s="412"/>
      <c r="J22" s="412"/>
      <c r="K22" s="412"/>
      <c r="L22" s="129"/>
    </row>
    <row r="23" spans="1:12" ht="13.5">
      <c r="A23" s="129"/>
      <c r="B23" s="129"/>
      <c r="C23" s="129"/>
      <c r="D23" s="129"/>
      <c r="E23" s="129"/>
      <c r="F23" s="140" t="s">
        <v>36</v>
      </c>
      <c r="G23" s="404"/>
      <c r="H23" s="404"/>
      <c r="I23" s="404"/>
      <c r="J23" s="404"/>
      <c r="K23" s="404"/>
      <c r="L23" s="129"/>
    </row>
    <row r="24" spans="1:12" ht="37.5" customHeight="1">
      <c r="A24" s="129"/>
      <c r="B24" s="129"/>
      <c r="C24" s="129"/>
      <c r="D24" s="129"/>
      <c r="E24" s="129"/>
      <c r="F24" s="140" t="s">
        <v>37</v>
      </c>
      <c r="G24" s="405"/>
      <c r="H24" s="405"/>
      <c r="I24" s="405"/>
      <c r="J24" s="405"/>
      <c r="K24" s="212"/>
      <c r="L24" s="129"/>
    </row>
    <row r="25" spans="1:12" ht="13.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3.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13.5">
      <c r="A27" s="129"/>
      <c r="B27" s="129"/>
      <c r="C27" s="129"/>
      <c r="D27" s="129"/>
      <c r="E27" s="129"/>
      <c r="F27" s="139" t="s">
        <v>175</v>
      </c>
      <c r="G27" s="404"/>
      <c r="H27" s="404"/>
      <c r="I27" s="404"/>
      <c r="J27" s="404"/>
      <c r="K27" s="404"/>
      <c r="L27" s="129"/>
    </row>
    <row r="28" spans="1:12" ht="35.25" customHeight="1">
      <c r="A28" s="129"/>
      <c r="B28" s="129"/>
      <c r="C28" s="129"/>
      <c r="D28" s="129"/>
      <c r="E28" s="129"/>
      <c r="F28" s="140" t="s">
        <v>43</v>
      </c>
      <c r="G28" s="412"/>
      <c r="H28" s="412"/>
      <c r="I28" s="412"/>
      <c r="J28" s="412"/>
      <c r="K28" s="412"/>
      <c r="L28" s="129"/>
    </row>
    <row r="29" spans="1:12" ht="13.5">
      <c r="A29" s="129"/>
      <c r="B29" s="129"/>
      <c r="C29" s="129"/>
      <c r="D29" s="129"/>
      <c r="E29" s="129"/>
      <c r="F29" s="140" t="s">
        <v>36</v>
      </c>
      <c r="G29" s="404"/>
      <c r="H29" s="404"/>
      <c r="I29" s="404"/>
      <c r="J29" s="404"/>
      <c r="K29" s="404"/>
      <c r="L29" s="129"/>
    </row>
    <row r="30" spans="1:12" ht="37.5" customHeight="1">
      <c r="A30" s="129"/>
      <c r="B30" s="129"/>
      <c r="C30" s="129"/>
      <c r="D30" s="129"/>
      <c r="E30" s="129"/>
      <c r="F30" s="140" t="s">
        <v>37</v>
      </c>
      <c r="G30" s="405"/>
      <c r="H30" s="405"/>
      <c r="I30" s="405"/>
      <c r="J30" s="405"/>
      <c r="K30" s="212"/>
      <c r="L30" s="129"/>
    </row>
    <row r="31" spans="1:12" ht="13.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3.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3.5">
      <c r="A33" s="129"/>
      <c r="B33" s="129"/>
      <c r="C33" s="129"/>
      <c r="D33" s="129"/>
      <c r="E33" s="129"/>
      <c r="F33" s="139" t="s">
        <v>175</v>
      </c>
      <c r="G33" s="404"/>
      <c r="H33" s="404"/>
      <c r="I33" s="404"/>
      <c r="J33" s="404"/>
      <c r="K33" s="404"/>
      <c r="L33" s="129"/>
    </row>
    <row r="34" spans="1:12" ht="35.25" customHeight="1">
      <c r="A34" s="129"/>
      <c r="B34" s="129"/>
      <c r="C34" s="129"/>
      <c r="D34" s="129"/>
      <c r="E34" s="129"/>
      <c r="F34" s="140" t="s">
        <v>43</v>
      </c>
      <c r="G34" s="412"/>
      <c r="H34" s="412"/>
      <c r="I34" s="412"/>
      <c r="J34" s="412"/>
      <c r="K34" s="412"/>
      <c r="L34" s="129"/>
    </row>
    <row r="35" spans="1:12" ht="13.5">
      <c r="A35" s="129"/>
      <c r="B35" s="129"/>
      <c r="C35" s="129"/>
      <c r="D35" s="129"/>
      <c r="E35" s="129"/>
      <c r="F35" s="140" t="s">
        <v>36</v>
      </c>
      <c r="G35" s="404"/>
      <c r="H35" s="404"/>
      <c r="I35" s="404"/>
      <c r="J35" s="404"/>
      <c r="K35" s="404"/>
      <c r="L35" s="129"/>
    </row>
    <row r="36" spans="1:12" ht="37.5" customHeight="1">
      <c r="A36" s="129"/>
      <c r="B36" s="129"/>
      <c r="C36" s="129"/>
      <c r="D36" s="129"/>
      <c r="E36" s="129"/>
      <c r="F36" s="140" t="s">
        <v>37</v>
      </c>
      <c r="G36" s="405"/>
      <c r="H36" s="405"/>
      <c r="I36" s="405"/>
      <c r="J36" s="405"/>
      <c r="K36" s="212"/>
      <c r="L36" s="129"/>
    </row>
    <row r="37" spans="1:12" ht="13.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ht="13.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13.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12" ht="13.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ht="13.5">
      <c r="A41" s="129"/>
      <c r="B41" s="400" t="s">
        <v>34</v>
      </c>
      <c r="C41" s="401"/>
      <c r="D41" s="406" t="s">
        <v>176</v>
      </c>
      <c r="E41" s="407"/>
      <c r="F41" s="407"/>
      <c r="G41" s="408"/>
      <c r="H41" s="406" t="s">
        <v>119</v>
      </c>
      <c r="I41" s="407"/>
      <c r="J41" s="407"/>
      <c r="K41" s="408"/>
      <c r="L41" s="129"/>
    </row>
    <row r="42" spans="1:12" ht="69" customHeight="1">
      <c r="A42" s="129"/>
      <c r="B42" s="402"/>
      <c r="C42" s="403"/>
      <c r="D42" s="409"/>
      <c r="E42" s="410"/>
      <c r="F42" s="410"/>
      <c r="G42" s="411"/>
      <c r="H42" s="409"/>
      <c r="I42" s="410"/>
      <c r="J42" s="410"/>
      <c r="K42" s="411"/>
      <c r="L42" s="129"/>
    </row>
    <row r="43" spans="1:12" ht="13.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3.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sqref="G9:K9 G11:K11 G27:K27 G23:K23 G15:K15 G29:K29 G21:K21 G17:K17 G33:K33 G35:K35"/>
  </dataValidations>
  <printOptions horizontalCentered="1" verticalCentered="1"/>
  <pageMargins left="0.46" right="0.38" top="0.68" bottom="0.61" header="0.512" footer="0.512"/>
  <pageSetup blackAndWhite="1"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9"/>
  <sheetViews>
    <sheetView showGridLines="0" view="pageBreakPreview" zoomScaleSheetLayoutView="100" zoomScalePageLayoutView="0" workbookViewId="0" topLeftCell="A1">
      <selection activeCell="AB15" sqref="AB15"/>
    </sheetView>
  </sheetViews>
  <sheetFormatPr defaultColWidth="9.00390625" defaultRowHeight="13.5"/>
  <cols>
    <col min="1" max="2" width="1.875" style="2" customWidth="1"/>
    <col min="3" max="14" width="1.625" style="2" customWidth="1"/>
    <col min="15" max="15" width="2.25390625" style="2" customWidth="1"/>
    <col min="16" max="19" width="1.625" style="2" customWidth="1"/>
    <col min="20" max="20" width="2.75390625" style="2" customWidth="1"/>
    <col min="21" max="21" width="3.50390625" style="2" customWidth="1"/>
    <col min="22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62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5.75" customHeight="1">
      <c r="A1" s="1"/>
      <c r="B1" s="1" t="s">
        <v>258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528" t="s">
        <v>207</v>
      </c>
      <c r="E2" s="528"/>
      <c r="F2" s="528"/>
      <c r="G2" s="528"/>
      <c r="H2" s="528"/>
      <c r="I2" s="528"/>
      <c r="J2" s="528"/>
      <c r="K2" s="528"/>
      <c r="L2" s="529">
        <f>IF('入力シート'!D2="","",'入力シート'!D2)</f>
      </c>
      <c r="M2" s="529"/>
      <c r="N2" s="529"/>
      <c r="O2" s="529"/>
      <c r="P2" s="529"/>
      <c r="Q2" s="529"/>
      <c r="R2" s="529"/>
      <c r="S2" s="172"/>
      <c r="T2" s="172"/>
      <c r="U2" s="172"/>
      <c r="V2" s="415" t="s">
        <v>224</v>
      </c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172"/>
      <c r="AU2" s="172"/>
      <c r="AV2" s="528" t="s">
        <v>129</v>
      </c>
      <c r="AW2" s="528"/>
      <c r="AX2" s="528"/>
      <c r="AY2" s="528"/>
      <c r="AZ2" s="528"/>
      <c r="BA2" s="528"/>
      <c r="BB2" s="546" t="str">
        <f>IF('入力シート'!Y2="","",'入力シート'!Y2)</f>
        <v>総合設計</v>
      </c>
      <c r="BC2" s="546"/>
      <c r="BD2" s="546"/>
      <c r="BE2" s="546"/>
      <c r="BF2" s="546"/>
      <c r="BG2" s="546"/>
      <c r="BH2" s="546"/>
      <c r="BI2" s="546"/>
      <c r="BJ2" s="546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45" t="s">
        <v>187</v>
      </c>
      <c r="AW3" s="545"/>
      <c r="AX3" s="545"/>
      <c r="AY3" s="545"/>
      <c r="AZ3" s="545"/>
      <c r="BA3" s="545"/>
      <c r="BB3" s="546">
        <f>IF('入力シート'!Y3="","",'入力シート'!Y3)</f>
      </c>
      <c r="BC3" s="546"/>
      <c r="BD3" s="546"/>
      <c r="BE3" s="546"/>
      <c r="BF3" s="546"/>
      <c r="BG3" s="546"/>
      <c r="BH3" s="546"/>
      <c r="BI3" s="546"/>
      <c r="BJ3" s="546"/>
      <c r="BK3" s="1"/>
      <c r="BL3" s="1"/>
    </row>
    <row r="4" spans="1:64" ht="12.75" customHeight="1">
      <c r="A4" s="1"/>
      <c r="B4" s="1"/>
      <c r="C4" s="3" t="s">
        <v>262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4.25" customHeight="1">
      <c r="A6" s="1"/>
      <c r="B6" s="1"/>
      <c r="C6" s="1"/>
      <c r="D6" s="1" t="s">
        <v>264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4"/>
      <c r="AV6" s="4"/>
      <c r="AW6" s="4"/>
      <c r="AX6" s="552" t="str">
        <f>IF('入力シート'!X6="","　　年　　月　　日",'入力シート'!X6)</f>
        <v>　　年　　月　　日</v>
      </c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1"/>
      <c r="BK6" s="1"/>
      <c r="BL6" s="1"/>
    </row>
    <row r="7" spans="1:64" ht="14.25">
      <c r="A7" s="1"/>
      <c r="B7" s="1"/>
      <c r="C7" s="1"/>
      <c r="D7" s="5" t="s">
        <v>263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/>
      <c r="AM8" s="3"/>
      <c r="AN8" s="3"/>
      <c r="AO8" s="3"/>
      <c r="AP8" s="3"/>
      <c r="AQ8" s="3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3.5">
      <c r="A9" s="1"/>
      <c r="B9" s="1"/>
      <c r="C9" s="3" t="s">
        <v>222</v>
      </c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3"/>
      <c r="AH9" s="6" t="s">
        <v>223</v>
      </c>
      <c r="AI9" s="6"/>
      <c r="AJ9" s="6"/>
      <c r="AK9" s="1"/>
      <c r="AL9" s="3"/>
      <c r="AM9" s="3"/>
      <c r="AN9" s="3"/>
      <c r="AO9" s="3"/>
      <c r="AP9" s="3"/>
      <c r="AQ9" s="3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 customHeight="1">
      <c r="A10" s="1"/>
      <c r="B10" s="1"/>
      <c r="C10" s="3"/>
      <c r="D10" s="3"/>
      <c r="E10" s="3"/>
      <c r="F10" s="3"/>
      <c r="G10" s="3"/>
      <c r="H10" s="7" t="s">
        <v>121</v>
      </c>
      <c r="I10" s="432">
        <f>IF('入力シート'!D10="","",'入力シート'!D10)</f>
      </c>
      <c r="J10" s="432"/>
      <c r="K10" s="432"/>
      <c r="L10" s="432"/>
      <c r="M10" s="432"/>
      <c r="N10" s="432"/>
      <c r="O10" s="43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"/>
      <c r="AG10" s="3"/>
      <c r="AH10" s="3"/>
      <c r="AI10" s="3"/>
      <c r="AJ10" s="3"/>
      <c r="AK10" s="7" t="s">
        <v>122</v>
      </c>
      <c r="AL10" s="432">
        <f>IF('入力シート'!R10="","",'入力シート'!R10)</f>
      </c>
      <c r="AM10" s="432"/>
      <c r="AN10" s="432"/>
      <c r="AO10" s="432"/>
      <c r="AP10" s="432"/>
      <c r="AQ10" s="432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4.25" customHeight="1">
      <c r="A11" s="1"/>
      <c r="B11" s="1"/>
      <c r="C11" s="3"/>
      <c r="D11" s="446" t="s">
        <v>100</v>
      </c>
      <c r="E11" s="446"/>
      <c r="F11" s="446"/>
      <c r="G11" s="446"/>
      <c r="H11" s="499">
        <f>IF('入力シート'!D11="","",'入力シート'!D11)</f>
      </c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9"/>
      <c r="AE11" s="1"/>
      <c r="AF11" s="3"/>
      <c r="AG11" s="446" t="s">
        <v>100</v>
      </c>
      <c r="AH11" s="446"/>
      <c r="AI11" s="446"/>
      <c r="AJ11" s="446"/>
      <c r="AK11" s="490">
        <f>IF('入力シート'!R11="","",'入力シート'!R11)</f>
      </c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1"/>
      <c r="BH11" s="1"/>
      <c r="BI11" s="1"/>
      <c r="BJ11" s="1"/>
      <c r="BK11" s="1"/>
      <c r="BL11" s="1"/>
    </row>
    <row r="12" spans="1:64" ht="18" customHeight="1">
      <c r="A12" s="1"/>
      <c r="B12" s="1"/>
      <c r="C12" s="3"/>
      <c r="D12" s="446"/>
      <c r="E12" s="446"/>
      <c r="F12" s="446"/>
      <c r="G12" s="446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9"/>
      <c r="AE12" s="1"/>
      <c r="AF12" s="3"/>
      <c r="AG12" s="446"/>
      <c r="AH12" s="446"/>
      <c r="AI12" s="446"/>
      <c r="AJ12" s="446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1"/>
      <c r="BH12" s="1"/>
      <c r="BI12" s="1"/>
      <c r="BJ12" s="1"/>
      <c r="BK12" s="1"/>
      <c r="BL12" s="1"/>
    </row>
    <row r="13" spans="1:64" ht="13.5" customHeight="1">
      <c r="A13" s="1"/>
      <c r="B13" s="1"/>
      <c r="C13" s="3"/>
      <c r="D13" s="446" t="s">
        <v>101</v>
      </c>
      <c r="E13" s="446"/>
      <c r="F13" s="446"/>
      <c r="G13" s="446"/>
      <c r="H13" s="446">
        <f>IF('入力シート'!D12="","",'入力シート'!D12)</f>
      </c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1"/>
      <c r="AA13" s="1"/>
      <c r="AB13" s="1"/>
      <c r="AC13" s="1"/>
      <c r="AD13" s="1"/>
      <c r="AE13" s="1"/>
      <c r="AF13" s="3"/>
      <c r="AG13" s="446" t="s">
        <v>101</v>
      </c>
      <c r="AH13" s="446"/>
      <c r="AI13" s="446"/>
      <c r="AJ13" s="446"/>
      <c r="AK13" s="446">
        <f>IF('入力シート'!R12="","",'入力シート'!R12)</f>
      </c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21.75" customHeight="1">
      <c r="A14" s="1"/>
      <c r="B14" s="1"/>
      <c r="C14" s="3"/>
      <c r="D14" s="446" t="s">
        <v>102</v>
      </c>
      <c r="E14" s="446"/>
      <c r="F14" s="446"/>
      <c r="G14" s="446"/>
      <c r="H14" s="491">
        <f>IF('入力シート'!D13="","",'入力シート'!D13)</f>
      </c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1"/>
      <c r="AC14" s="1"/>
      <c r="AD14" s="1"/>
      <c r="AE14" s="1"/>
      <c r="AF14" s="3"/>
      <c r="AG14" s="446" t="s">
        <v>102</v>
      </c>
      <c r="AH14" s="446"/>
      <c r="AI14" s="446"/>
      <c r="AJ14" s="446"/>
      <c r="AK14" s="491">
        <f>IF('入力シート'!R13="","",'入力シート'!R13)</f>
      </c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3"/>
      <c r="D15" s="446"/>
      <c r="E15" s="446"/>
      <c r="F15" s="446"/>
      <c r="G15" s="446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211"/>
      <c r="AC15" s="1"/>
      <c r="AD15" s="1"/>
      <c r="AE15" s="1"/>
      <c r="AF15" s="3"/>
      <c r="AG15" s="446"/>
      <c r="AH15" s="446"/>
      <c r="AI15" s="446"/>
      <c r="AJ15" s="446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211"/>
      <c r="BG15" s="3"/>
      <c r="BH15" s="1"/>
      <c r="BI15" s="1"/>
      <c r="BJ15" s="1"/>
      <c r="BK15" s="1"/>
      <c r="BL15" s="1"/>
    </row>
    <row r="16" spans="1:64" ht="13.5">
      <c r="A16" s="1"/>
      <c r="B16" s="1"/>
      <c r="C16" s="3"/>
      <c r="D16" s="8" t="s">
        <v>38</v>
      </c>
      <c r="E16" s="8"/>
      <c r="F16" s="8"/>
      <c r="G16" s="8"/>
      <c r="H16" s="1"/>
      <c r="I16" s="446">
        <f>IF('入力シート'!D14="","",'入力シート'!D14)</f>
      </c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1"/>
      <c r="AB16" s="1"/>
      <c r="AC16" s="1"/>
      <c r="AD16" s="1"/>
      <c r="AE16" s="1"/>
      <c r="AF16" s="3"/>
      <c r="AG16" s="1"/>
      <c r="AH16" s="3"/>
      <c r="AI16" s="9" t="s">
        <v>103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26.25" customHeight="1">
      <c r="A18" s="1"/>
      <c r="B18" s="1"/>
      <c r="C18" s="440" t="s">
        <v>104</v>
      </c>
      <c r="D18" s="441"/>
      <c r="E18" s="441"/>
      <c r="F18" s="441"/>
      <c r="G18" s="441"/>
      <c r="H18" s="441"/>
      <c r="I18" s="442"/>
      <c r="J18" s="10"/>
      <c r="K18" s="553">
        <f>IF('入力シート'!E16="","",'入力シート'!E16)</f>
      </c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4"/>
      <c r="BK18" s="1"/>
      <c r="BL18" s="1"/>
    </row>
    <row r="19" spans="1:64" ht="26.25" customHeight="1">
      <c r="A19" s="1"/>
      <c r="B19" s="1"/>
      <c r="C19" s="443" t="s">
        <v>105</v>
      </c>
      <c r="D19" s="444"/>
      <c r="E19" s="444"/>
      <c r="F19" s="444"/>
      <c r="G19" s="444"/>
      <c r="H19" s="444"/>
      <c r="I19" s="445"/>
      <c r="J19" s="11"/>
      <c r="K19" s="437">
        <f>IF('入力シート'!F17="","",'入力シート'!F17)</f>
      </c>
      <c r="L19" s="437"/>
      <c r="M19" s="437"/>
      <c r="N19" s="437"/>
      <c r="O19" s="437"/>
      <c r="P19" s="437"/>
      <c r="Q19" s="438">
        <f>IF('入力シート'!K17="","",'入力シート'!K17)</f>
      </c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9"/>
      <c r="BK19" s="1"/>
      <c r="BL19" s="1"/>
    </row>
    <row r="20" spans="1:64" ht="23.25" customHeight="1">
      <c r="A20" s="1"/>
      <c r="B20" s="1"/>
      <c r="C20" s="500" t="s">
        <v>212</v>
      </c>
      <c r="D20" s="501"/>
      <c r="E20" s="501"/>
      <c r="F20" s="501"/>
      <c r="G20" s="501"/>
      <c r="H20" s="501"/>
      <c r="I20" s="502"/>
      <c r="J20" s="18"/>
      <c r="K20" s="436">
        <f>IF('入力シート'!E18="","",'入力シート'!E18)</f>
      </c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18"/>
      <c r="AM20" s="474" t="s">
        <v>28</v>
      </c>
      <c r="AN20" s="454"/>
      <c r="AO20" s="454"/>
      <c r="AP20" s="454"/>
      <c r="AQ20" s="454"/>
      <c r="AR20" s="454"/>
      <c r="AS20" s="492"/>
      <c r="AT20" s="20"/>
      <c r="AU20" s="488">
        <f>IF('入力シート'!U18="","",'入力シート'!U18)</f>
      </c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9"/>
      <c r="BK20" s="1"/>
      <c r="BL20" s="1"/>
    </row>
    <row r="21" spans="1:64" ht="15" customHeight="1">
      <c r="A21" s="1"/>
      <c r="B21" s="1"/>
      <c r="C21" s="458" t="s">
        <v>137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59"/>
      <c r="O21" s="456" t="s">
        <v>138</v>
      </c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7"/>
      <c r="AA21" s="493" t="s">
        <v>139</v>
      </c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198" t="s">
        <v>146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99"/>
      <c r="AY21" s="549" t="s">
        <v>219</v>
      </c>
      <c r="AZ21" s="550"/>
      <c r="BA21" s="550"/>
      <c r="BB21" s="550"/>
      <c r="BC21" s="550"/>
      <c r="BD21" s="550"/>
      <c r="BE21" s="550"/>
      <c r="BF21" s="550"/>
      <c r="BG21" s="550"/>
      <c r="BH21" s="550"/>
      <c r="BI21" s="550"/>
      <c r="BJ21" s="204"/>
      <c r="BK21" s="1"/>
      <c r="BL21" s="1"/>
    </row>
    <row r="22" spans="1:64" ht="20.25" customHeight="1">
      <c r="A22" s="1"/>
      <c r="B22" s="1"/>
      <c r="C22" s="17"/>
      <c r="D22" s="18"/>
      <c r="E22" s="460">
        <f>IF('入力シート'!A20="","",'入力シート'!A20)</f>
      </c>
      <c r="F22" s="460"/>
      <c r="G22" s="460"/>
      <c r="H22" s="460"/>
      <c r="I22" s="460"/>
      <c r="J22" s="460"/>
      <c r="K22" s="460"/>
      <c r="L22" s="460"/>
      <c r="M22" s="18"/>
      <c r="N22" s="22"/>
      <c r="O22" s="196" t="s">
        <v>236</v>
      </c>
      <c r="P22" s="461">
        <f>IF('入力シート'!E20="","",'入力シート'!E20)</f>
      </c>
      <c r="Q22" s="461"/>
      <c r="R22" s="461"/>
      <c r="S22" s="461"/>
      <c r="T22" s="461"/>
      <c r="U22" s="461"/>
      <c r="V22" s="461"/>
      <c r="W22" s="461"/>
      <c r="X22" s="461"/>
      <c r="Y22" s="21" t="s">
        <v>147</v>
      </c>
      <c r="Z22" s="19"/>
      <c r="AA22" s="195" t="s">
        <v>234</v>
      </c>
      <c r="AB22" s="461">
        <f>IF('入力シート'!K20="","",'入力シート'!K20)</f>
      </c>
      <c r="AC22" s="461"/>
      <c r="AD22" s="461"/>
      <c r="AE22" s="461"/>
      <c r="AF22" s="461"/>
      <c r="AG22" s="461"/>
      <c r="AH22" s="461"/>
      <c r="AI22" s="461"/>
      <c r="AJ22" s="461"/>
      <c r="AK22" s="21" t="s">
        <v>147</v>
      </c>
      <c r="AL22" s="18"/>
      <c r="AM22" s="203" t="s">
        <v>235</v>
      </c>
      <c r="AN22" s="505">
        <f>IF('入力シート'!Q20="","",'入力シート'!Q20)</f>
      </c>
      <c r="AO22" s="505"/>
      <c r="AP22" s="505"/>
      <c r="AQ22" s="505"/>
      <c r="AR22" s="505"/>
      <c r="AS22" s="505"/>
      <c r="AT22" s="505"/>
      <c r="AU22" s="505"/>
      <c r="AV22" s="505"/>
      <c r="AW22" s="21" t="s">
        <v>147</v>
      </c>
      <c r="AX22" s="22"/>
      <c r="AY22" s="205"/>
      <c r="AZ22" s="206"/>
      <c r="BA22" s="551" t="str">
        <f>IF('入力シート'!Y20="","",'入力シート'!Y20)</f>
        <v>３５％</v>
      </c>
      <c r="BB22" s="551"/>
      <c r="BC22" s="551"/>
      <c r="BD22" s="551"/>
      <c r="BE22" s="551"/>
      <c r="BF22" s="551"/>
      <c r="BG22" s="207"/>
      <c r="BH22" s="207"/>
      <c r="BI22" s="208"/>
      <c r="BJ22" s="209"/>
      <c r="BK22" s="1"/>
      <c r="BL22" s="1"/>
    </row>
    <row r="23" spans="1:64" ht="16.5" customHeight="1">
      <c r="A23" s="1"/>
      <c r="B23" s="1"/>
      <c r="C23" s="532" t="s">
        <v>220</v>
      </c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4"/>
      <c r="O23" s="533" t="s">
        <v>233</v>
      </c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5"/>
      <c r="AA23" s="536" t="s">
        <v>215</v>
      </c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47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8"/>
      <c r="BD23" s="548"/>
      <c r="BE23" s="548"/>
      <c r="BF23" s="548"/>
      <c r="BG23" s="548"/>
      <c r="BH23" s="548"/>
      <c r="BI23" s="548"/>
      <c r="BJ23" s="548"/>
      <c r="BK23" s="1"/>
      <c r="BL23" s="1"/>
    </row>
    <row r="24" spans="1:64" ht="20.25" customHeight="1">
      <c r="A24" s="1"/>
      <c r="B24" s="1"/>
      <c r="C24" s="17"/>
      <c r="D24" s="18"/>
      <c r="E24" s="460">
        <f>IF('入力シート'!A23="","",'入力シート'!A23)</f>
      </c>
      <c r="F24" s="460"/>
      <c r="G24" s="460"/>
      <c r="H24" s="460"/>
      <c r="I24" s="460"/>
      <c r="J24" s="460"/>
      <c r="K24" s="460"/>
      <c r="L24" s="460"/>
      <c r="M24" s="18"/>
      <c r="N24" s="22"/>
      <c r="O24" s="18"/>
      <c r="P24" s="461">
        <f>IF('入力シート'!E23="","",'入力シート'!E23)</f>
      </c>
      <c r="Q24" s="461"/>
      <c r="R24" s="461"/>
      <c r="S24" s="461"/>
      <c r="T24" s="461"/>
      <c r="U24" s="461"/>
      <c r="V24" s="461"/>
      <c r="W24" s="461"/>
      <c r="X24" s="461"/>
      <c r="Y24" s="21" t="s">
        <v>147</v>
      </c>
      <c r="Z24" s="19"/>
      <c r="AA24" s="20"/>
      <c r="AB24" s="461">
        <f>IF('入力シート'!K23="","",'入力シート'!K23)</f>
      </c>
      <c r="AC24" s="461"/>
      <c r="AD24" s="461"/>
      <c r="AE24" s="461"/>
      <c r="AF24" s="461"/>
      <c r="AG24" s="461"/>
      <c r="AH24" s="461"/>
      <c r="AI24" s="461"/>
      <c r="AJ24" s="461"/>
      <c r="AK24" s="21" t="s">
        <v>147</v>
      </c>
      <c r="AL24" s="18"/>
      <c r="AM24" s="547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8"/>
      <c r="BD24" s="548"/>
      <c r="BE24" s="548"/>
      <c r="BF24" s="548"/>
      <c r="BG24" s="548"/>
      <c r="BH24" s="548"/>
      <c r="BI24" s="548"/>
      <c r="BJ24" s="548"/>
      <c r="BK24" s="1"/>
      <c r="BL24" s="1"/>
    </row>
    <row r="25" spans="1:64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1"/>
      <c r="C26" s="537" t="s">
        <v>2</v>
      </c>
      <c r="D26" s="538"/>
      <c r="E26" s="433" t="s">
        <v>140</v>
      </c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5"/>
      <c r="R26" s="433" t="s">
        <v>141</v>
      </c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5"/>
      <c r="AE26" s="433" t="s">
        <v>142</v>
      </c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5"/>
      <c r="AU26" s="23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1"/>
      <c r="BL26" s="1"/>
    </row>
    <row r="27" spans="1:64" ht="19.5" customHeight="1">
      <c r="A27" s="1"/>
      <c r="B27" s="1"/>
      <c r="C27" s="539"/>
      <c r="D27" s="540"/>
      <c r="E27" s="26" t="s">
        <v>148</v>
      </c>
      <c r="F27" s="21"/>
      <c r="G27" s="487"/>
      <c r="H27" s="487"/>
      <c r="I27" s="487"/>
      <c r="J27" s="487"/>
      <c r="K27" s="487"/>
      <c r="L27" s="487"/>
      <c r="M27" s="487"/>
      <c r="N27" s="487"/>
      <c r="O27" s="487"/>
      <c r="P27" s="21" t="s">
        <v>147</v>
      </c>
      <c r="Q27" s="27"/>
      <c r="R27" s="26" t="s">
        <v>149</v>
      </c>
      <c r="S27" s="21"/>
      <c r="T27" s="487"/>
      <c r="U27" s="487"/>
      <c r="V27" s="487"/>
      <c r="W27" s="487"/>
      <c r="X27" s="487"/>
      <c r="Y27" s="487"/>
      <c r="Z27" s="487"/>
      <c r="AA27" s="487"/>
      <c r="AB27" s="487"/>
      <c r="AC27" s="21" t="s">
        <v>147</v>
      </c>
      <c r="AD27" s="27"/>
      <c r="AE27" s="26" t="s">
        <v>150</v>
      </c>
      <c r="AF27" s="21"/>
      <c r="AG27" s="21"/>
      <c r="AH27" s="21"/>
      <c r="AI27" s="21"/>
      <c r="AJ27" s="487"/>
      <c r="AK27" s="487"/>
      <c r="AL27" s="487"/>
      <c r="AM27" s="487"/>
      <c r="AN27" s="487"/>
      <c r="AO27" s="487"/>
      <c r="AP27" s="487"/>
      <c r="AQ27" s="487"/>
      <c r="AR27" s="487"/>
      <c r="AS27" s="21" t="s">
        <v>147</v>
      </c>
      <c r="AT27" s="27"/>
      <c r="AU27" s="195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7"/>
      <c r="BK27" s="1"/>
      <c r="BL27" s="1"/>
    </row>
    <row r="28" spans="1:64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s="28" customFormat="1" ht="12">
      <c r="A29" s="3"/>
      <c r="B29" s="3"/>
      <c r="C29" s="3" t="s">
        <v>221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8" customHeight="1">
      <c r="A31" s="1"/>
      <c r="B31" s="1"/>
      <c r="C31" s="507" t="s">
        <v>151</v>
      </c>
      <c r="D31" s="508"/>
      <c r="E31" s="462" t="s">
        <v>17</v>
      </c>
      <c r="F31" s="441"/>
      <c r="G31" s="441"/>
      <c r="H31" s="441"/>
      <c r="I31" s="441"/>
      <c r="J31" s="442"/>
      <c r="K31" s="478" t="s">
        <v>106</v>
      </c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78" t="s">
        <v>107</v>
      </c>
      <c r="Z31" s="441"/>
      <c r="AA31" s="441"/>
      <c r="AB31" s="441"/>
      <c r="AC31" s="441"/>
      <c r="AD31" s="441"/>
      <c r="AE31" s="441"/>
      <c r="AF31" s="441"/>
      <c r="AG31" s="442"/>
      <c r="AH31" s="478" t="s">
        <v>108</v>
      </c>
      <c r="AI31" s="441"/>
      <c r="AJ31" s="441"/>
      <c r="AK31" s="441"/>
      <c r="AL31" s="441"/>
      <c r="AM31" s="441"/>
      <c r="AN31" s="441"/>
      <c r="AO31" s="441"/>
      <c r="AP31" s="442"/>
      <c r="AQ31" s="478" t="s">
        <v>109</v>
      </c>
      <c r="AR31" s="441"/>
      <c r="AS31" s="441"/>
      <c r="AT31" s="441"/>
      <c r="AU31" s="441"/>
      <c r="AV31" s="441"/>
      <c r="AW31" s="441"/>
      <c r="AX31" s="441"/>
      <c r="AY31" s="442"/>
      <c r="AZ31" s="29"/>
      <c r="BA31" s="30"/>
      <c r="BB31" s="30"/>
      <c r="BC31" s="30"/>
      <c r="BD31" s="30"/>
      <c r="BE31" s="30" t="s">
        <v>6</v>
      </c>
      <c r="BF31" s="30"/>
      <c r="BG31" s="30"/>
      <c r="BH31" s="30"/>
      <c r="BI31" s="30"/>
      <c r="BJ31" s="31"/>
      <c r="BK31" s="1"/>
      <c r="BL31" s="1"/>
    </row>
    <row r="32" spans="1:64" ht="22.5" customHeight="1">
      <c r="A32" s="1"/>
      <c r="B32" s="1"/>
      <c r="C32" s="509"/>
      <c r="D32" s="510"/>
      <c r="E32" s="32"/>
      <c r="F32" s="464" t="s">
        <v>4</v>
      </c>
      <c r="G32" s="444"/>
      <c r="H32" s="444"/>
      <c r="I32" s="444"/>
      <c r="J32" s="445"/>
      <c r="K32" s="11"/>
      <c r="L32" s="33"/>
      <c r="M32" s="33"/>
      <c r="N32" s="477">
        <f>IF('入力シート'!E29="","",'入力シート'!E29)</f>
      </c>
      <c r="O32" s="477"/>
      <c r="P32" s="477"/>
      <c r="Q32" s="477"/>
      <c r="R32" s="477"/>
      <c r="S32" s="477"/>
      <c r="T32" s="477"/>
      <c r="U32" s="477"/>
      <c r="V32" s="477"/>
      <c r="W32" s="34" t="s">
        <v>152</v>
      </c>
      <c r="X32" s="33"/>
      <c r="Y32" s="11"/>
      <c r="Z32" s="468">
        <f>IF('入力シート'!L29="","",'入力シート'!L29)</f>
      </c>
      <c r="AA32" s="468"/>
      <c r="AB32" s="468"/>
      <c r="AC32" s="468"/>
      <c r="AD32" s="468"/>
      <c r="AE32" s="468"/>
      <c r="AF32" s="34" t="s">
        <v>22</v>
      </c>
      <c r="AG32" s="35"/>
      <c r="AH32" s="11"/>
      <c r="AI32" s="468">
        <f>IF('入力シート'!P29="","",'入力シート'!P29)</f>
      </c>
      <c r="AJ32" s="468"/>
      <c r="AK32" s="468"/>
      <c r="AL32" s="468"/>
      <c r="AM32" s="468"/>
      <c r="AN32" s="468"/>
      <c r="AO32" s="34" t="s">
        <v>22</v>
      </c>
      <c r="AP32" s="36"/>
      <c r="AQ32" s="12"/>
      <c r="AR32" s="541">
        <f>IF('入力シート'!T29="","",'入力シート'!T29)</f>
      </c>
      <c r="AS32" s="541"/>
      <c r="AT32" s="541"/>
      <c r="AU32" s="541"/>
      <c r="AV32" s="541"/>
      <c r="AW32" s="541"/>
      <c r="AX32" s="37" t="s">
        <v>22</v>
      </c>
      <c r="AY32" s="37"/>
      <c r="AZ32" s="11"/>
      <c r="BA32" s="33"/>
      <c r="BB32" s="468">
        <f>'入力シート'!X29</f>
      </c>
      <c r="BC32" s="468"/>
      <c r="BD32" s="468"/>
      <c r="BE32" s="468"/>
      <c r="BF32" s="468"/>
      <c r="BG32" s="468"/>
      <c r="BH32" s="33"/>
      <c r="BI32" s="34" t="s">
        <v>22</v>
      </c>
      <c r="BJ32" s="38"/>
      <c r="BK32" s="1"/>
      <c r="BL32" s="1"/>
    </row>
    <row r="33" spans="1:64" ht="22.5" customHeight="1">
      <c r="A33" s="1"/>
      <c r="B33" s="1"/>
      <c r="C33" s="509"/>
      <c r="D33" s="510"/>
      <c r="E33" s="39"/>
      <c r="F33" s="481" t="s">
        <v>110</v>
      </c>
      <c r="G33" s="482"/>
      <c r="H33" s="482"/>
      <c r="I33" s="482"/>
      <c r="J33" s="483"/>
      <c r="K33" s="12"/>
      <c r="L33" s="12"/>
      <c r="M33" s="12"/>
      <c r="N33" s="498">
        <f>IF('入力シート'!E30="","",'入力シート'!E30)</f>
      </c>
      <c r="O33" s="498"/>
      <c r="P33" s="498"/>
      <c r="Q33" s="498"/>
      <c r="R33" s="498"/>
      <c r="S33" s="498"/>
      <c r="T33" s="498"/>
      <c r="U33" s="498"/>
      <c r="V33" s="498"/>
      <c r="W33" s="37" t="s">
        <v>153</v>
      </c>
      <c r="X33" s="12"/>
      <c r="Y33" s="11"/>
      <c r="Z33" s="468">
        <f>IF('入力シート'!L30="","",'入力シート'!L30)</f>
      </c>
      <c r="AA33" s="468"/>
      <c r="AB33" s="468"/>
      <c r="AC33" s="468"/>
      <c r="AD33" s="468"/>
      <c r="AE33" s="468"/>
      <c r="AF33" s="34" t="s">
        <v>22</v>
      </c>
      <c r="AG33" s="35"/>
      <c r="AH33" s="11"/>
      <c r="AI33" s="468">
        <f>IF('入力シート'!P30="","",'入力シート'!P30)</f>
      </c>
      <c r="AJ33" s="468"/>
      <c r="AK33" s="468"/>
      <c r="AL33" s="468"/>
      <c r="AM33" s="468"/>
      <c r="AN33" s="468"/>
      <c r="AO33" s="34" t="s">
        <v>22</v>
      </c>
      <c r="AP33" s="36"/>
      <c r="AQ33" s="11"/>
      <c r="AR33" s="468">
        <f>IF('入力シート'!T30="","",'入力シート'!T30)</f>
      </c>
      <c r="AS33" s="468"/>
      <c r="AT33" s="468"/>
      <c r="AU33" s="468"/>
      <c r="AV33" s="468"/>
      <c r="AW33" s="468"/>
      <c r="AX33" s="34" t="s">
        <v>22</v>
      </c>
      <c r="AY33" s="36"/>
      <c r="AZ33" s="11"/>
      <c r="BA33" s="33"/>
      <c r="BB33" s="468">
        <f>'入力シート'!X30</f>
      </c>
      <c r="BC33" s="468"/>
      <c r="BD33" s="468"/>
      <c r="BE33" s="468"/>
      <c r="BF33" s="468"/>
      <c r="BG33" s="468"/>
      <c r="BH33" s="33"/>
      <c r="BI33" s="34" t="s">
        <v>22</v>
      </c>
      <c r="BJ33" s="38"/>
      <c r="BK33" s="1"/>
      <c r="BL33" s="1"/>
    </row>
    <row r="34" spans="1:64" ht="22.5" customHeight="1">
      <c r="A34" s="1"/>
      <c r="B34" s="1"/>
      <c r="C34" s="509"/>
      <c r="D34" s="510"/>
      <c r="E34" s="494" t="s">
        <v>6</v>
      </c>
      <c r="F34" s="495"/>
      <c r="G34" s="495"/>
      <c r="H34" s="495"/>
      <c r="I34" s="495"/>
      <c r="J34" s="496"/>
      <c r="K34" s="40"/>
      <c r="L34" s="41" t="s">
        <v>131</v>
      </c>
      <c r="M34" s="42"/>
      <c r="N34" s="516">
        <f>IF('入力シート'!F31="","",'入力シート'!F31)</f>
      </c>
      <c r="O34" s="516"/>
      <c r="P34" s="516"/>
      <c r="Q34" s="516"/>
      <c r="R34" s="516"/>
      <c r="S34" s="516"/>
      <c r="T34" s="516"/>
      <c r="U34" s="516"/>
      <c r="V34" s="516"/>
      <c r="W34" s="41" t="s">
        <v>35</v>
      </c>
      <c r="X34" s="42"/>
      <c r="Y34" s="20"/>
      <c r="Z34" s="497">
        <f>'入力シート'!L31</f>
      </c>
      <c r="AA34" s="497"/>
      <c r="AB34" s="497"/>
      <c r="AC34" s="497"/>
      <c r="AD34" s="497"/>
      <c r="AE34" s="497"/>
      <c r="AF34" s="21" t="s">
        <v>22</v>
      </c>
      <c r="AG34" s="19"/>
      <c r="AH34" s="40"/>
      <c r="AI34" s="469">
        <f>'入力シート'!P31</f>
      </c>
      <c r="AJ34" s="469"/>
      <c r="AK34" s="469"/>
      <c r="AL34" s="469"/>
      <c r="AM34" s="469"/>
      <c r="AN34" s="469"/>
      <c r="AO34" s="41" t="s">
        <v>22</v>
      </c>
      <c r="AP34" s="43"/>
      <c r="AQ34" s="40"/>
      <c r="AR34" s="469">
        <f>'入力シート'!T31</f>
      </c>
      <c r="AS34" s="469"/>
      <c r="AT34" s="469"/>
      <c r="AU34" s="469"/>
      <c r="AV34" s="469"/>
      <c r="AW34" s="469"/>
      <c r="AX34" s="41" t="s">
        <v>22</v>
      </c>
      <c r="AY34" s="43"/>
      <c r="AZ34" s="40"/>
      <c r="BA34" s="42"/>
      <c r="BB34" s="469">
        <f>'入力シート'!X31</f>
      </c>
      <c r="BC34" s="469"/>
      <c r="BD34" s="469"/>
      <c r="BE34" s="469"/>
      <c r="BF34" s="469"/>
      <c r="BG34" s="469"/>
      <c r="BH34" s="42"/>
      <c r="BI34" s="41" t="s">
        <v>22</v>
      </c>
      <c r="BJ34" s="44"/>
      <c r="BK34" s="1"/>
      <c r="BL34" s="1"/>
    </row>
    <row r="35" spans="1:64" ht="18" customHeight="1">
      <c r="A35" s="1"/>
      <c r="B35" s="1"/>
      <c r="C35" s="509"/>
      <c r="D35" s="510"/>
      <c r="E35" s="462" t="s">
        <v>111</v>
      </c>
      <c r="F35" s="450"/>
      <c r="G35" s="450"/>
      <c r="H35" s="450"/>
      <c r="I35" s="450"/>
      <c r="J35" s="463"/>
      <c r="K35" s="478" t="s">
        <v>154</v>
      </c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80"/>
      <c r="Y35" s="478" t="s">
        <v>112</v>
      </c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2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 t="s">
        <v>6</v>
      </c>
      <c r="BB35" s="46"/>
      <c r="BC35" s="46"/>
      <c r="BD35" s="46"/>
      <c r="BE35" s="46"/>
      <c r="BF35" s="46"/>
      <c r="BG35" s="46"/>
      <c r="BH35" s="46"/>
      <c r="BI35" s="46"/>
      <c r="BJ35" s="47"/>
      <c r="BK35" s="1"/>
      <c r="BL35" s="1"/>
    </row>
    <row r="36" spans="1:64" ht="22.5" customHeight="1">
      <c r="A36" s="1"/>
      <c r="B36" s="1"/>
      <c r="C36" s="509"/>
      <c r="D36" s="510"/>
      <c r="E36" s="39"/>
      <c r="F36" s="464" t="s">
        <v>113</v>
      </c>
      <c r="G36" s="444"/>
      <c r="H36" s="444"/>
      <c r="I36" s="444"/>
      <c r="J36" s="445"/>
      <c r="K36" s="11"/>
      <c r="L36" s="33"/>
      <c r="M36" s="33"/>
      <c r="N36" s="477">
        <f>IF('入力シート'!E33="","",'入力シート'!E33)</f>
      </c>
      <c r="O36" s="477"/>
      <c r="P36" s="477"/>
      <c r="Q36" s="477"/>
      <c r="R36" s="477"/>
      <c r="S36" s="477"/>
      <c r="T36" s="477"/>
      <c r="U36" s="477"/>
      <c r="V36" s="477"/>
      <c r="W36" s="34" t="s">
        <v>155</v>
      </c>
      <c r="X36" s="36"/>
      <c r="Y36" s="12"/>
      <c r="Z36" s="12"/>
      <c r="AA36" s="12"/>
      <c r="AB36" s="12"/>
      <c r="AC36" s="12"/>
      <c r="AD36" s="12"/>
      <c r="AE36" s="12"/>
      <c r="AF36" s="449">
        <f>IF('入力シート'!L33="","",'入力シート'!L33)</f>
      </c>
      <c r="AG36" s="449"/>
      <c r="AH36" s="449"/>
      <c r="AI36" s="449"/>
      <c r="AJ36" s="449"/>
      <c r="AK36" s="449"/>
      <c r="AL36" s="449"/>
      <c r="AM36" s="449"/>
      <c r="AN36" s="12"/>
      <c r="AO36" s="37" t="s">
        <v>155</v>
      </c>
      <c r="AP36" s="12"/>
      <c r="AQ36" s="11"/>
      <c r="AR36" s="33"/>
      <c r="AS36" s="33"/>
      <c r="AT36" s="33"/>
      <c r="AU36" s="33"/>
      <c r="AV36" s="33"/>
      <c r="AW36" s="33"/>
      <c r="AX36" s="33"/>
      <c r="AY36" s="33"/>
      <c r="AZ36" s="33"/>
      <c r="BA36" s="449">
        <f>IF('入力シート'!T33="","",'入力シート'!T33)</f>
        <v>0</v>
      </c>
      <c r="BB36" s="449"/>
      <c r="BC36" s="449"/>
      <c r="BD36" s="449"/>
      <c r="BE36" s="449"/>
      <c r="BF36" s="449"/>
      <c r="BG36" s="449"/>
      <c r="BH36" s="33"/>
      <c r="BI36" s="34" t="s">
        <v>155</v>
      </c>
      <c r="BJ36" s="38"/>
      <c r="BK36" s="1"/>
      <c r="BL36" s="1"/>
    </row>
    <row r="37" spans="1:64" ht="22.5" customHeight="1">
      <c r="A37" s="1"/>
      <c r="B37" s="1"/>
      <c r="C37" s="509"/>
      <c r="D37" s="510"/>
      <c r="E37" s="39"/>
      <c r="F37" s="464" t="s">
        <v>114</v>
      </c>
      <c r="G37" s="444"/>
      <c r="H37" s="444"/>
      <c r="I37" s="444"/>
      <c r="J37" s="445"/>
      <c r="K37" s="484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6"/>
      <c r="Y37" s="11"/>
      <c r="Z37" s="33"/>
      <c r="AA37" s="33"/>
      <c r="AB37" s="33"/>
      <c r="AC37" s="33"/>
      <c r="AD37" s="33"/>
      <c r="AE37" s="33"/>
      <c r="AF37" s="449">
        <f>IF('入力シート'!L34="","",'入力シート'!L34)</f>
      </c>
      <c r="AG37" s="449"/>
      <c r="AH37" s="449"/>
      <c r="AI37" s="449"/>
      <c r="AJ37" s="449"/>
      <c r="AK37" s="449"/>
      <c r="AL37" s="449"/>
      <c r="AM37" s="449"/>
      <c r="AN37" s="33"/>
      <c r="AO37" s="34" t="s">
        <v>156</v>
      </c>
      <c r="AP37" s="35"/>
      <c r="AQ37" s="14"/>
      <c r="AR37" s="48"/>
      <c r="AS37" s="48"/>
      <c r="AT37" s="48"/>
      <c r="AU37" s="48"/>
      <c r="AV37" s="48"/>
      <c r="AW37" s="48"/>
      <c r="AX37" s="48"/>
      <c r="AY37" s="48"/>
      <c r="AZ37" s="48"/>
      <c r="BA37" s="447">
        <f>'入力シート'!T34</f>
        <v>0</v>
      </c>
      <c r="BB37" s="447"/>
      <c r="BC37" s="447"/>
      <c r="BD37" s="447"/>
      <c r="BE37" s="447"/>
      <c r="BF37" s="447"/>
      <c r="BG37" s="447"/>
      <c r="BH37" s="48"/>
      <c r="BI37" s="49" t="s">
        <v>156</v>
      </c>
      <c r="BJ37" s="50"/>
      <c r="BK37" s="1"/>
      <c r="BL37" s="1"/>
    </row>
    <row r="38" spans="1:64" ht="22.5" customHeight="1">
      <c r="A38" s="1"/>
      <c r="B38" s="1"/>
      <c r="C38" s="509"/>
      <c r="D38" s="510"/>
      <c r="E38" s="51"/>
      <c r="F38" s="464" t="s">
        <v>115</v>
      </c>
      <c r="G38" s="444"/>
      <c r="H38" s="444"/>
      <c r="I38" s="444"/>
      <c r="J38" s="445"/>
      <c r="K38" s="11"/>
      <c r="L38" s="33"/>
      <c r="M38" s="33"/>
      <c r="N38" s="477">
        <f>IF('入力シート'!E35="","",'入力シート'!E35)</f>
      </c>
      <c r="O38" s="477"/>
      <c r="P38" s="477"/>
      <c r="Q38" s="477"/>
      <c r="R38" s="477"/>
      <c r="S38" s="477"/>
      <c r="T38" s="477"/>
      <c r="U38" s="477"/>
      <c r="V38" s="477"/>
      <c r="W38" s="34" t="s">
        <v>157</v>
      </c>
      <c r="X38" s="36"/>
      <c r="Y38" s="11"/>
      <c r="Z38" s="33"/>
      <c r="AA38" s="33"/>
      <c r="AB38" s="33"/>
      <c r="AC38" s="33"/>
      <c r="AD38" s="33"/>
      <c r="AE38" s="33"/>
      <c r="AF38" s="449">
        <f>IF('入力シート'!L35="","",'入力シート'!L35)</f>
      </c>
      <c r="AG38" s="449"/>
      <c r="AH38" s="449"/>
      <c r="AI38" s="449"/>
      <c r="AJ38" s="449"/>
      <c r="AK38" s="449"/>
      <c r="AL38" s="449"/>
      <c r="AM38" s="449"/>
      <c r="AN38" s="33"/>
      <c r="AO38" s="34" t="s">
        <v>157</v>
      </c>
      <c r="AP38" s="35"/>
      <c r="AQ38" s="11"/>
      <c r="AR38" s="33"/>
      <c r="AS38" s="33"/>
      <c r="AT38" s="33"/>
      <c r="AU38" s="33"/>
      <c r="AV38" s="33"/>
      <c r="AW38" s="33"/>
      <c r="AX38" s="33"/>
      <c r="AY38" s="33"/>
      <c r="AZ38" s="33"/>
      <c r="BA38" s="449">
        <f>'入力シート'!T35</f>
        <v>0</v>
      </c>
      <c r="BB38" s="449"/>
      <c r="BC38" s="449"/>
      <c r="BD38" s="449"/>
      <c r="BE38" s="449"/>
      <c r="BF38" s="449"/>
      <c r="BG38" s="449"/>
      <c r="BH38" s="33"/>
      <c r="BI38" s="34" t="s">
        <v>157</v>
      </c>
      <c r="BJ38" s="38"/>
      <c r="BK38" s="1"/>
      <c r="BL38" s="1"/>
    </row>
    <row r="39" spans="1:64" ht="3" customHeight="1">
      <c r="A39" s="1"/>
      <c r="B39" s="1"/>
      <c r="C39" s="509"/>
      <c r="D39" s="510"/>
      <c r="E39" s="39"/>
      <c r="F39" s="37"/>
      <c r="G39" s="37"/>
      <c r="H39" s="37"/>
      <c r="I39" s="37"/>
      <c r="J39" s="37"/>
      <c r="K39" s="52"/>
      <c r="L39" s="15"/>
      <c r="M39" s="15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5"/>
      <c r="Y39" s="52"/>
      <c r="Z39" s="15"/>
      <c r="AA39" s="15"/>
      <c r="AB39" s="15"/>
      <c r="AC39" s="15"/>
      <c r="AD39" s="15"/>
      <c r="AE39" s="15"/>
      <c r="AF39" s="56"/>
      <c r="AG39" s="56"/>
      <c r="AH39" s="56"/>
      <c r="AI39" s="56"/>
      <c r="AJ39" s="56"/>
      <c r="AK39" s="56"/>
      <c r="AL39" s="56"/>
      <c r="AM39" s="56"/>
      <c r="AN39" s="15"/>
      <c r="AO39" s="54"/>
      <c r="AP39" s="16"/>
      <c r="AQ39" s="52"/>
      <c r="AR39" s="15"/>
      <c r="AS39" s="15"/>
      <c r="AT39" s="15"/>
      <c r="AU39" s="15"/>
      <c r="AV39" s="15"/>
      <c r="AW39" s="15"/>
      <c r="AX39" s="15"/>
      <c r="AY39" s="15"/>
      <c r="AZ39" s="15"/>
      <c r="BA39" s="56"/>
      <c r="BB39" s="56"/>
      <c r="BC39" s="56"/>
      <c r="BD39" s="56"/>
      <c r="BE39" s="56"/>
      <c r="BF39" s="56"/>
      <c r="BG39" s="56"/>
      <c r="BH39" s="15"/>
      <c r="BI39" s="54"/>
      <c r="BJ39" s="57"/>
      <c r="BK39" s="1"/>
      <c r="BL39" s="1"/>
    </row>
    <row r="40" spans="1:64" ht="17.25" customHeight="1">
      <c r="A40" s="1"/>
      <c r="B40" s="1"/>
      <c r="C40" s="509"/>
      <c r="D40" s="510"/>
      <c r="E40" s="476" t="s">
        <v>6</v>
      </c>
      <c r="F40" s="454"/>
      <c r="G40" s="454"/>
      <c r="H40" s="454"/>
      <c r="I40" s="454"/>
      <c r="J40" s="454"/>
      <c r="K40" s="26" t="s">
        <v>158</v>
      </c>
      <c r="L40" s="18"/>
      <c r="M40" s="18"/>
      <c r="N40" s="448">
        <f>IF('入力シート'!F36="","",'入力シート'!F36)</f>
        <v>0</v>
      </c>
      <c r="O40" s="448"/>
      <c r="P40" s="448"/>
      <c r="Q40" s="448"/>
      <c r="R40" s="448"/>
      <c r="S40" s="448"/>
      <c r="T40" s="448"/>
      <c r="U40" s="448"/>
      <c r="V40" s="448"/>
      <c r="W40" s="21" t="s">
        <v>35</v>
      </c>
      <c r="X40" s="21"/>
      <c r="Y40" s="26" t="s">
        <v>159</v>
      </c>
      <c r="Z40" s="18"/>
      <c r="AA40" s="18"/>
      <c r="AB40" s="18"/>
      <c r="AC40" s="18"/>
      <c r="AD40" s="18"/>
      <c r="AE40" s="18"/>
      <c r="AF40" s="448">
        <f>'入力シート'!M36</f>
        <v>0</v>
      </c>
      <c r="AG40" s="448"/>
      <c r="AH40" s="448"/>
      <c r="AI40" s="448"/>
      <c r="AJ40" s="448"/>
      <c r="AK40" s="448"/>
      <c r="AL40" s="448"/>
      <c r="AM40" s="448"/>
      <c r="AN40" s="18"/>
      <c r="AO40" s="21" t="s">
        <v>35</v>
      </c>
      <c r="AP40" s="19"/>
      <c r="AQ40" s="26" t="s">
        <v>160</v>
      </c>
      <c r="AR40" s="21"/>
      <c r="AS40" s="21"/>
      <c r="AT40" s="21"/>
      <c r="AU40" s="21"/>
      <c r="AV40" s="21"/>
      <c r="AW40" s="18"/>
      <c r="AX40" s="18"/>
      <c r="AY40" s="18"/>
      <c r="AZ40" s="18"/>
      <c r="BA40" s="448">
        <f>N40+AF40</f>
        <v>0</v>
      </c>
      <c r="BB40" s="448"/>
      <c r="BC40" s="448"/>
      <c r="BD40" s="448"/>
      <c r="BE40" s="448"/>
      <c r="BF40" s="448"/>
      <c r="BG40" s="448"/>
      <c r="BH40" s="18"/>
      <c r="BI40" s="21" t="s">
        <v>35</v>
      </c>
      <c r="BJ40" s="22"/>
      <c r="BK40" s="1"/>
      <c r="BL40" s="1"/>
    </row>
    <row r="41" spans="1:64" ht="14.25" customHeight="1">
      <c r="A41" s="1"/>
      <c r="B41" s="1"/>
      <c r="C41" s="509"/>
      <c r="D41" s="510"/>
      <c r="E41" s="58"/>
      <c r="F41" s="59"/>
      <c r="G41" s="59"/>
      <c r="H41" s="59"/>
      <c r="I41" s="59"/>
      <c r="J41" s="60"/>
      <c r="K41" s="45" t="s">
        <v>161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46" t="s">
        <v>159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45" t="s">
        <v>162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61"/>
      <c r="BK41" s="1"/>
      <c r="BL41" s="1"/>
    </row>
    <row r="42" spans="1:64" ht="17.25" customHeight="1">
      <c r="A42" s="1"/>
      <c r="B42" s="1"/>
      <c r="C42" s="509"/>
      <c r="D42" s="510"/>
      <c r="E42" s="476" t="s">
        <v>116</v>
      </c>
      <c r="F42" s="454"/>
      <c r="G42" s="454"/>
      <c r="H42" s="454"/>
      <c r="I42" s="454"/>
      <c r="J42" s="492"/>
      <c r="K42" s="20"/>
      <c r="L42" s="18"/>
      <c r="M42" s="18"/>
      <c r="N42" s="448">
        <f>IF('入力シート'!F37="","",'入力シート'!F37)</f>
      </c>
      <c r="O42" s="448"/>
      <c r="P42" s="448"/>
      <c r="Q42" s="448"/>
      <c r="R42" s="448"/>
      <c r="S42" s="448"/>
      <c r="T42" s="448"/>
      <c r="U42" s="448"/>
      <c r="V42" s="448"/>
      <c r="W42" s="21" t="s">
        <v>163</v>
      </c>
      <c r="X42" s="19"/>
      <c r="Y42" s="18"/>
      <c r="Z42" s="18"/>
      <c r="AA42" s="18"/>
      <c r="AB42" s="18"/>
      <c r="AC42" s="18"/>
      <c r="AD42" s="18"/>
      <c r="AE42" s="18"/>
      <c r="AF42" s="448">
        <f>IF('入力シート'!M37="","",'入力シート'!M37)</f>
        <v>0</v>
      </c>
      <c r="AG42" s="448"/>
      <c r="AH42" s="448"/>
      <c r="AI42" s="448"/>
      <c r="AJ42" s="448"/>
      <c r="AK42" s="448"/>
      <c r="AL42" s="448"/>
      <c r="AM42" s="448"/>
      <c r="AN42" s="18"/>
      <c r="AO42" s="21" t="s">
        <v>163</v>
      </c>
      <c r="AP42" s="18"/>
      <c r="AQ42" s="20"/>
      <c r="AR42" s="18"/>
      <c r="AS42" s="18"/>
      <c r="AT42" s="18"/>
      <c r="AU42" s="18"/>
      <c r="AV42" s="18"/>
      <c r="AW42" s="18"/>
      <c r="AX42" s="18"/>
      <c r="AY42" s="18"/>
      <c r="AZ42" s="18"/>
      <c r="BA42" s="448">
        <f>IF('入力シート'!V37="","",'入力シート'!V37)</f>
      </c>
      <c r="BB42" s="448"/>
      <c r="BC42" s="448"/>
      <c r="BD42" s="448"/>
      <c r="BE42" s="448"/>
      <c r="BF42" s="448"/>
      <c r="BG42" s="448"/>
      <c r="BH42" s="18"/>
      <c r="BI42" s="21" t="s">
        <v>163</v>
      </c>
      <c r="BJ42" s="22"/>
      <c r="BK42" s="1"/>
      <c r="BL42" s="1"/>
    </row>
    <row r="43" spans="1:64" ht="17.25" customHeight="1">
      <c r="A43" s="1"/>
      <c r="B43" s="1"/>
      <c r="C43" s="509"/>
      <c r="D43" s="510"/>
      <c r="E43" s="513" t="s">
        <v>120</v>
      </c>
      <c r="F43" s="450"/>
      <c r="G43" s="450"/>
      <c r="H43" s="450"/>
      <c r="I43" s="450"/>
      <c r="J43" s="463"/>
      <c r="K43" s="465" t="s">
        <v>117</v>
      </c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7"/>
      <c r="AH43" s="23" t="s">
        <v>118</v>
      </c>
      <c r="AI43" s="24"/>
      <c r="AJ43" s="24"/>
      <c r="AK43" s="24"/>
      <c r="AL43" s="24"/>
      <c r="AM43" s="46"/>
      <c r="AN43" s="46"/>
      <c r="AO43" s="46"/>
      <c r="AP43" s="62"/>
      <c r="AQ43" s="470" t="s">
        <v>30</v>
      </c>
      <c r="AR43" s="450"/>
      <c r="AS43" s="450"/>
      <c r="AT43" s="471"/>
      <c r="AU43" s="450" t="str">
        <f>'入力シート'!X38</f>
        <v>□建築物上から地上部へ</v>
      </c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451"/>
      <c r="BK43" s="1"/>
      <c r="BL43" s="1"/>
    </row>
    <row r="44" spans="1:64" ht="4.5" customHeight="1">
      <c r="A44" s="1"/>
      <c r="B44" s="1"/>
      <c r="C44" s="509"/>
      <c r="D44" s="510"/>
      <c r="E44" s="514"/>
      <c r="F44" s="452"/>
      <c r="G44" s="452"/>
      <c r="H44" s="452"/>
      <c r="I44" s="452"/>
      <c r="J44" s="515"/>
      <c r="K44" s="518">
        <f>IF('入力シート'!E39="","",'入力シート'!E39)</f>
      </c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20"/>
      <c r="AH44" s="542">
        <f>IF('入力シート'!P39="","",'入力シート'!P39)</f>
      </c>
      <c r="AI44" s="543"/>
      <c r="AJ44" s="543"/>
      <c r="AK44" s="543"/>
      <c r="AL44" s="543"/>
      <c r="AM44" s="543"/>
      <c r="AN44" s="543"/>
      <c r="AO44" s="13"/>
      <c r="AP44" s="63"/>
      <c r="AQ44" s="472"/>
      <c r="AR44" s="452"/>
      <c r="AS44" s="452"/>
      <c r="AT44" s="473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3"/>
      <c r="BK44" s="1"/>
      <c r="BL44" s="1"/>
    </row>
    <row r="45" spans="1:64" ht="4.5" customHeight="1">
      <c r="A45" s="1"/>
      <c r="B45" s="1"/>
      <c r="C45" s="509"/>
      <c r="D45" s="510"/>
      <c r="E45" s="514"/>
      <c r="F45" s="452"/>
      <c r="G45" s="452"/>
      <c r="H45" s="452"/>
      <c r="I45" s="452"/>
      <c r="J45" s="515"/>
      <c r="K45" s="518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20"/>
      <c r="AH45" s="542"/>
      <c r="AI45" s="543"/>
      <c r="AJ45" s="543"/>
      <c r="AK45" s="543"/>
      <c r="AL45" s="543"/>
      <c r="AM45" s="543"/>
      <c r="AN45" s="543"/>
      <c r="AO45" s="13"/>
      <c r="AP45" s="63"/>
      <c r="AQ45" s="472" t="s">
        <v>31</v>
      </c>
      <c r="AR45" s="452"/>
      <c r="AS45" s="452"/>
      <c r="AT45" s="473"/>
      <c r="AU45" s="452" t="str">
        <f>'入力シート'!X39</f>
        <v>□地上部から建築物上へ</v>
      </c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3"/>
      <c r="BK45" s="1"/>
      <c r="BL45" s="1"/>
    </row>
    <row r="46" spans="1:64" ht="15" customHeight="1">
      <c r="A46" s="1"/>
      <c r="B46" s="1"/>
      <c r="C46" s="511"/>
      <c r="D46" s="512"/>
      <c r="E46" s="476"/>
      <c r="F46" s="454"/>
      <c r="G46" s="454"/>
      <c r="H46" s="454"/>
      <c r="I46" s="454"/>
      <c r="J46" s="492"/>
      <c r="K46" s="521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3"/>
      <c r="AH46" s="544"/>
      <c r="AI46" s="487"/>
      <c r="AJ46" s="487"/>
      <c r="AK46" s="487"/>
      <c r="AL46" s="487"/>
      <c r="AM46" s="487"/>
      <c r="AN46" s="487"/>
      <c r="AO46" s="21" t="s">
        <v>164</v>
      </c>
      <c r="AP46" s="19"/>
      <c r="AQ46" s="474"/>
      <c r="AR46" s="454"/>
      <c r="AS46" s="454"/>
      <c r="AT46" s="475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5"/>
      <c r="BK46" s="1"/>
      <c r="BL46" s="1"/>
    </row>
    <row r="47" spans="1:64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8.75" customHeight="1">
      <c r="A48" s="1"/>
      <c r="B48" s="1"/>
      <c r="C48" s="1"/>
      <c r="D48" s="3" t="s">
        <v>230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"/>
      <c r="T48" s="162"/>
      <c r="U48" s="162"/>
      <c r="V48" s="162"/>
      <c r="W48" s="162"/>
      <c r="X48" s="162"/>
      <c r="Y48" s="162"/>
      <c r="Z48" s="162"/>
      <c r="AA48" s="162"/>
      <c r="AB48" s="416">
        <f>IF('入力シート'!L42="","",'入力シート'!L42)</f>
      </c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1"/>
      <c r="AO48" s="1"/>
      <c r="AP48" s="1"/>
      <c r="AQ48" s="1"/>
      <c r="AR48" s="504">
        <f>IF('入力シート'!T42="","",'入力シート'!T42)</f>
      </c>
      <c r="AS48" s="504"/>
      <c r="AT48" s="504"/>
      <c r="AU48" s="504"/>
      <c r="AV48" s="504"/>
      <c r="AW48" s="504"/>
      <c r="AX48" s="504"/>
      <c r="AY48" s="1" t="s">
        <v>177</v>
      </c>
      <c r="AZ48" s="1"/>
      <c r="BA48" s="503">
        <f>IF('入力シート'!Y42="","",'入力シート'!Y42)</f>
      </c>
      <c r="BB48" s="503"/>
      <c r="BC48" s="503"/>
      <c r="BD48" s="503"/>
      <c r="BE48" s="503"/>
      <c r="BF48" s="503"/>
      <c r="BG48" s="503"/>
      <c r="BH48" s="503"/>
      <c r="BI48" s="503"/>
      <c r="BJ48" s="1"/>
      <c r="BK48" s="1"/>
      <c r="BL48" s="1"/>
    </row>
    <row r="49" spans="1:64" ht="18.75" customHeight="1">
      <c r="A49" s="1"/>
      <c r="B49" s="1"/>
      <c r="C49" s="1"/>
      <c r="D49" s="3" t="s">
        <v>232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"/>
      <c r="T49" s="162"/>
      <c r="U49" s="162"/>
      <c r="V49" s="162"/>
      <c r="W49" s="162"/>
      <c r="X49" s="162"/>
      <c r="Y49" s="162"/>
      <c r="Z49" s="162"/>
      <c r="AA49" s="162"/>
      <c r="AB49" s="416">
        <f>IF('入力シート'!L44="","",'入力シート'!L44)</f>
      </c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1"/>
      <c r="AO49" s="1"/>
      <c r="AP49" s="1"/>
      <c r="AQ49" s="1"/>
      <c r="AR49" s="504">
        <f>IF('入力シート'!T44="","",'入力シート'!T44)</f>
      </c>
      <c r="AS49" s="504"/>
      <c r="AT49" s="504"/>
      <c r="AU49" s="504"/>
      <c r="AV49" s="504"/>
      <c r="AW49" s="504"/>
      <c r="AX49" s="504"/>
      <c r="AY49" s="1" t="s">
        <v>177</v>
      </c>
      <c r="AZ49" s="1"/>
      <c r="BA49" s="503">
        <f>IF('入力シート'!Y43="","",'入力シート'!Y43)</f>
      </c>
      <c r="BB49" s="503"/>
      <c r="BC49" s="503"/>
      <c r="BD49" s="503"/>
      <c r="BE49" s="503"/>
      <c r="BF49" s="503"/>
      <c r="BG49" s="503"/>
      <c r="BH49" s="503"/>
      <c r="BI49" s="503"/>
      <c r="BJ49" s="1"/>
      <c r="BK49" s="1"/>
      <c r="BL49" s="1"/>
    </row>
    <row r="50" spans="1:64" ht="18.75" customHeight="1">
      <c r="A50" s="1"/>
      <c r="B50" s="1"/>
      <c r="C50" s="1"/>
      <c r="D50" s="3" t="s">
        <v>231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"/>
      <c r="T50" s="162"/>
      <c r="U50" s="162"/>
      <c r="V50" s="162"/>
      <c r="W50" s="162"/>
      <c r="X50" s="162"/>
      <c r="Y50" s="162"/>
      <c r="Z50" s="162"/>
      <c r="AA50" s="162"/>
      <c r="AB50" s="416">
        <f>IF('入力シート'!L46="","",'入力シート'!L46)</f>
      </c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1"/>
      <c r="AO50" s="1"/>
      <c r="AP50" s="1"/>
      <c r="AQ50" s="1"/>
      <c r="AR50" s="504">
        <f>IF('入力シート'!T46="","",'入力シート'!T46)</f>
      </c>
      <c r="AS50" s="504"/>
      <c r="AT50" s="504"/>
      <c r="AU50" s="504"/>
      <c r="AV50" s="504"/>
      <c r="AW50" s="504"/>
      <c r="AX50" s="504"/>
      <c r="AY50" s="1" t="s">
        <v>177</v>
      </c>
      <c r="AZ50" s="1"/>
      <c r="BA50" s="503">
        <f>IF('入力シート'!Y43="","",'入力シート'!Y43)</f>
      </c>
      <c r="BB50" s="503"/>
      <c r="BC50" s="503"/>
      <c r="BD50" s="503"/>
      <c r="BE50" s="503"/>
      <c r="BF50" s="503"/>
      <c r="BG50" s="503"/>
      <c r="BH50" s="503"/>
      <c r="BI50" s="503"/>
      <c r="BJ50" s="1"/>
      <c r="BK50" s="1"/>
      <c r="BL50" s="1"/>
    </row>
    <row r="51" spans="1:64" ht="16.5" customHeight="1">
      <c r="A51" s="1"/>
      <c r="B51" s="1"/>
      <c r="C51" s="1"/>
      <c r="D51" s="446" t="s">
        <v>190</v>
      </c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160"/>
      <c r="AB51" s="416">
        <f>IF('入力シート'!L48="","",'入力シート'!L48)</f>
      </c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141"/>
      <c r="AO51" s="153"/>
      <c r="AP51" s="153"/>
      <c r="AQ51" s="1"/>
      <c r="AR51" s="504">
        <f>IF('入力シート'!T48="","",'入力シート'!T48)</f>
      </c>
      <c r="AS51" s="504"/>
      <c r="AT51" s="504"/>
      <c r="AU51" s="504"/>
      <c r="AV51" s="504"/>
      <c r="AW51" s="504"/>
      <c r="AX51" s="504"/>
      <c r="AY51" s="1" t="s">
        <v>177</v>
      </c>
      <c r="AZ51" s="1"/>
      <c r="BA51" s="1"/>
      <c r="BB51" s="527">
        <f>IF('入力シート'!Y46="","",'入力シート'!Y46)</f>
      </c>
      <c r="BC51" s="527"/>
      <c r="BD51" s="527"/>
      <c r="BE51" s="527"/>
      <c r="BF51" s="527"/>
      <c r="BG51" s="527"/>
      <c r="BH51" s="1"/>
      <c r="BI51" s="1"/>
      <c r="BJ51" s="1"/>
      <c r="BK51" s="1"/>
      <c r="BL51" s="1"/>
    </row>
    <row r="52" spans="1:64" ht="16.5" customHeight="1">
      <c r="A52" s="1"/>
      <c r="B52" s="1"/>
      <c r="C52" s="1"/>
      <c r="D52" s="446" t="s">
        <v>245</v>
      </c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160"/>
      <c r="AB52" s="416">
        <f>IF('入力シート'!L50="","",'入力シート'!L50)</f>
      </c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141"/>
      <c r="AO52" s="153"/>
      <c r="AP52" s="153"/>
      <c r="AQ52" s="1"/>
      <c r="AR52" s="504">
        <f>IF('入力シート'!T50="","",'入力シート'!T50)</f>
      </c>
      <c r="AS52" s="504"/>
      <c r="AT52" s="504"/>
      <c r="AU52" s="504"/>
      <c r="AV52" s="504"/>
      <c r="AW52" s="504"/>
      <c r="AX52" s="504"/>
      <c r="AY52" s="1" t="s">
        <v>177</v>
      </c>
      <c r="AZ52" s="1"/>
      <c r="BA52" s="1"/>
      <c r="BB52" s="155"/>
      <c r="BC52" s="155"/>
      <c r="BD52" s="155"/>
      <c r="BE52" s="155"/>
      <c r="BF52" s="155"/>
      <c r="BG52" s="155"/>
      <c r="BH52" s="1"/>
      <c r="BI52" s="1"/>
      <c r="BJ52" s="1"/>
      <c r="BK52" s="1"/>
      <c r="BL52" s="1"/>
    </row>
    <row r="53" spans="1:64" ht="5.25" customHeight="1">
      <c r="A53" s="1"/>
      <c r="B53" s="1"/>
      <c r="C53" s="1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41"/>
      <c r="AO53" s="153"/>
      <c r="AP53" s="153"/>
      <c r="AQ53" s="1"/>
      <c r="AR53" s="154"/>
      <c r="AS53" s="154"/>
      <c r="AT53" s="154"/>
      <c r="AU53" s="154"/>
      <c r="AV53" s="154"/>
      <c r="AW53" s="154"/>
      <c r="AX53" s="154"/>
      <c r="AY53" s="1"/>
      <c r="AZ53" s="1"/>
      <c r="BA53" s="1"/>
      <c r="BB53" s="155"/>
      <c r="BC53" s="155"/>
      <c r="BD53" s="155"/>
      <c r="BE53" s="155"/>
      <c r="BF53" s="155"/>
      <c r="BG53" s="155"/>
      <c r="BH53" s="1"/>
      <c r="BI53" s="1"/>
      <c r="BJ53" s="1"/>
      <c r="BK53" s="1"/>
      <c r="BL53" s="1"/>
    </row>
    <row r="54" spans="1:64" ht="22.5" customHeight="1">
      <c r="A54" s="1"/>
      <c r="B54" s="1"/>
      <c r="C54" s="556" t="s">
        <v>209</v>
      </c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1"/>
      <c r="Q54" s="1"/>
      <c r="R54" s="417" t="s">
        <v>183</v>
      </c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9"/>
      <c r="AE54" s="152"/>
      <c r="AF54" s="152"/>
      <c r="AG54" s="417" t="s">
        <v>185</v>
      </c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9"/>
      <c r="AT54" s="154"/>
      <c r="AU54" s="154"/>
      <c r="AV54" s="556" t="s">
        <v>249</v>
      </c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1"/>
      <c r="BJ54" s="1"/>
      <c r="BK54" s="1"/>
      <c r="BL54" s="1"/>
    </row>
    <row r="55" spans="1:64" ht="22.5" customHeight="1">
      <c r="A55" s="1"/>
      <c r="B55" s="1"/>
      <c r="C55" s="517" t="s">
        <v>237</v>
      </c>
      <c r="D55" s="517"/>
      <c r="E55" s="517"/>
      <c r="F55" s="517"/>
      <c r="G55" s="517"/>
      <c r="H55" s="531">
        <f>IF('入力シート'!N53="","",'入力シート'!N53)</f>
      </c>
      <c r="I55" s="531"/>
      <c r="J55" s="531"/>
      <c r="K55" s="531"/>
      <c r="L55" s="531"/>
      <c r="M55" s="531"/>
      <c r="N55" s="531"/>
      <c r="O55" s="531"/>
      <c r="P55" s="1"/>
      <c r="Q55" s="1"/>
      <c r="R55" s="524" t="s">
        <v>248</v>
      </c>
      <c r="S55" s="525"/>
      <c r="T55" s="525"/>
      <c r="U55" s="525"/>
      <c r="V55" s="526"/>
      <c r="W55" s="423">
        <f>IF('入力シート'!Z53="","",'入力シート'!Z53)</f>
      </c>
      <c r="X55" s="424"/>
      <c r="Y55" s="424"/>
      <c r="Z55" s="424"/>
      <c r="AA55" s="424"/>
      <c r="AB55" s="424"/>
      <c r="AC55" s="424"/>
      <c r="AD55" s="425"/>
      <c r="AE55" s="152"/>
      <c r="AF55" s="152"/>
      <c r="AG55" s="426" t="s">
        <v>241</v>
      </c>
      <c r="AH55" s="427"/>
      <c r="AI55" s="427"/>
      <c r="AJ55" s="427"/>
      <c r="AK55" s="428"/>
      <c r="AL55" s="429">
        <f>IF('入力シート'!F52="","",'入力シート'!F52)</f>
      </c>
      <c r="AM55" s="430"/>
      <c r="AN55" s="430"/>
      <c r="AO55" s="430"/>
      <c r="AP55" s="430"/>
      <c r="AQ55" s="430"/>
      <c r="AR55" s="430"/>
      <c r="AS55" s="431"/>
      <c r="AT55" s="154"/>
      <c r="AU55" s="154"/>
      <c r="AV55" s="426" t="s">
        <v>250</v>
      </c>
      <c r="AW55" s="427"/>
      <c r="AX55" s="427"/>
      <c r="AY55" s="427"/>
      <c r="AZ55" s="428"/>
      <c r="BA55" s="531">
        <f>IF('入力シート'!F58="","",'入力シート'!F58)</f>
      </c>
      <c r="BB55" s="531"/>
      <c r="BC55" s="531"/>
      <c r="BD55" s="531"/>
      <c r="BE55" s="531"/>
      <c r="BF55" s="531"/>
      <c r="BG55" s="531"/>
      <c r="BH55" s="531"/>
      <c r="BI55" s="1"/>
      <c r="BJ55" s="1"/>
      <c r="BK55" s="1"/>
      <c r="BL55" s="1"/>
    </row>
    <row r="56" spans="1:64" ht="22.5" customHeight="1">
      <c r="A56" s="1"/>
      <c r="B56" s="1"/>
      <c r="C56" s="517" t="s">
        <v>256</v>
      </c>
      <c r="D56" s="517"/>
      <c r="E56" s="517"/>
      <c r="F56" s="517"/>
      <c r="G56" s="517"/>
      <c r="H56" s="531">
        <f>IF('入力シート'!N54="","",'入力シート'!N54)</f>
      </c>
      <c r="I56" s="531"/>
      <c r="J56" s="531"/>
      <c r="K56" s="531"/>
      <c r="L56" s="531"/>
      <c r="M56" s="531"/>
      <c r="N56" s="531"/>
      <c r="O56" s="531"/>
      <c r="P56" s="1"/>
      <c r="Q56" s="1"/>
      <c r="R56" s="524" t="s">
        <v>255</v>
      </c>
      <c r="S56" s="525"/>
      <c r="T56" s="525"/>
      <c r="U56" s="525"/>
      <c r="V56" s="526"/>
      <c r="W56" s="423" t="str">
        <f>IF('入力シート'!Z54="","",'入力シート'!Z54)</f>
        <v>なし</v>
      </c>
      <c r="X56" s="424"/>
      <c r="Y56" s="424"/>
      <c r="Z56" s="424"/>
      <c r="AA56" s="424"/>
      <c r="AB56" s="424"/>
      <c r="AC56" s="424"/>
      <c r="AD56" s="425"/>
      <c r="AE56" s="152"/>
      <c r="AF56" s="152"/>
      <c r="AG56" s="426" t="s">
        <v>251</v>
      </c>
      <c r="AH56" s="427"/>
      <c r="AI56" s="427"/>
      <c r="AJ56" s="427"/>
      <c r="AK56" s="428"/>
      <c r="AL56" s="429">
        <f>IF('入力シート'!F53="","",'入力シート'!F53)</f>
      </c>
      <c r="AM56" s="430"/>
      <c r="AN56" s="430"/>
      <c r="AO56" s="430"/>
      <c r="AP56" s="430"/>
      <c r="AQ56" s="430"/>
      <c r="AR56" s="430"/>
      <c r="AS56" s="431"/>
      <c r="AT56" s="154"/>
      <c r="AU56" s="154"/>
      <c r="AV56" s="426" t="s">
        <v>246</v>
      </c>
      <c r="AW56" s="427"/>
      <c r="AX56" s="427"/>
      <c r="AY56" s="427"/>
      <c r="AZ56" s="428"/>
      <c r="BA56" s="560">
        <f>IF('入力シート'!F59="","",'入力シート'!F59)</f>
      </c>
      <c r="BB56" s="560"/>
      <c r="BC56" s="560"/>
      <c r="BD56" s="560"/>
      <c r="BE56" s="560"/>
      <c r="BF56" s="560"/>
      <c r="BG56" s="560"/>
      <c r="BH56" s="560"/>
      <c r="BI56" s="1"/>
      <c r="BJ56" s="1"/>
      <c r="BK56" s="1"/>
      <c r="BL56" s="1"/>
    </row>
    <row r="57" spans="1:64" s="157" customFormat="1" ht="22.5" customHeight="1">
      <c r="A57" s="156"/>
      <c r="B57" s="156"/>
      <c r="C57" s="517" t="s">
        <v>238</v>
      </c>
      <c r="D57" s="517"/>
      <c r="E57" s="517"/>
      <c r="F57" s="517"/>
      <c r="G57" s="517"/>
      <c r="H57" s="531">
        <f>IF('入力シート'!N55="","",'入力シート'!N55)</f>
      </c>
      <c r="I57" s="531"/>
      <c r="J57" s="531"/>
      <c r="K57" s="531"/>
      <c r="L57" s="531"/>
      <c r="M57" s="531"/>
      <c r="N57" s="531"/>
      <c r="O57" s="531"/>
      <c r="P57" s="156"/>
      <c r="Q57" s="156"/>
      <c r="R57" s="524" t="s">
        <v>239</v>
      </c>
      <c r="S57" s="525"/>
      <c r="T57" s="525"/>
      <c r="U57" s="525"/>
      <c r="V57" s="526"/>
      <c r="W57" s="423">
        <f>IF('入力シート'!Z55="","",'入力シート'!Z55)</f>
      </c>
      <c r="X57" s="424"/>
      <c r="Y57" s="424"/>
      <c r="Z57" s="424"/>
      <c r="AA57" s="424"/>
      <c r="AB57" s="424"/>
      <c r="AC57" s="424"/>
      <c r="AD57" s="425"/>
      <c r="AE57" s="156"/>
      <c r="AF57" s="156"/>
      <c r="AG57" s="426" t="s">
        <v>242</v>
      </c>
      <c r="AH57" s="427"/>
      <c r="AI57" s="427"/>
      <c r="AJ57" s="427"/>
      <c r="AK57" s="428"/>
      <c r="AL57" s="429">
        <f>IF('入力シート'!F54="","",'入力シート'!F54)</f>
      </c>
      <c r="AM57" s="430"/>
      <c r="AN57" s="430"/>
      <c r="AO57" s="430"/>
      <c r="AP57" s="430"/>
      <c r="AQ57" s="430"/>
      <c r="AR57" s="430"/>
      <c r="AS57" s="431"/>
      <c r="AT57" s="156"/>
      <c r="AU57" s="156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156"/>
      <c r="BJ57" s="156"/>
      <c r="BK57" s="156"/>
      <c r="BL57" s="156"/>
    </row>
    <row r="58" spans="1:64" s="157" customFormat="1" ht="22.5" customHeight="1">
      <c r="A58" s="156"/>
      <c r="B58" s="156"/>
      <c r="C58" s="556" t="s">
        <v>229</v>
      </c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156"/>
      <c r="Q58" s="156"/>
      <c r="R58" s="417" t="s">
        <v>240</v>
      </c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9"/>
      <c r="AE58" s="156"/>
      <c r="AF58" s="156"/>
      <c r="AG58" s="426" t="s">
        <v>186</v>
      </c>
      <c r="AH58" s="427"/>
      <c r="AI58" s="427"/>
      <c r="AJ58" s="427"/>
      <c r="AK58" s="428"/>
      <c r="AL58" s="429">
        <f>IF('入力シート'!F55="","",'入力シート'!F55)</f>
      </c>
      <c r="AM58" s="430"/>
      <c r="AN58" s="430"/>
      <c r="AO58" s="430"/>
      <c r="AP58" s="430"/>
      <c r="AQ58" s="430"/>
      <c r="AR58" s="430"/>
      <c r="AS58" s="431"/>
      <c r="AT58" s="156"/>
      <c r="AU58" s="156"/>
      <c r="AV58" s="530" t="s">
        <v>243</v>
      </c>
      <c r="AW58" s="530"/>
      <c r="AX58" s="530"/>
      <c r="AY58" s="530"/>
      <c r="AZ58" s="530"/>
      <c r="BA58" s="557" t="s">
        <v>263</v>
      </c>
      <c r="BB58" s="558"/>
      <c r="BC58" s="558"/>
      <c r="BD58" s="558"/>
      <c r="BE58" s="558"/>
      <c r="BF58" s="558"/>
      <c r="BG58" s="558"/>
      <c r="BH58" s="559"/>
      <c r="BI58" s="156"/>
      <c r="BJ58" s="156"/>
      <c r="BK58" s="156"/>
      <c r="BL58" s="156"/>
    </row>
    <row r="59" spans="2:62" ht="22.5" customHeight="1">
      <c r="B59" s="1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1"/>
      <c r="Q59" s="1"/>
      <c r="R59" s="420">
        <f>IF('入力シート'!W57="","",'入力シート'!W57)</f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2"/>
      <c r="AE59" s="1"/>
      <c r="AF59" s="1"/>
      <c r="AG59" s="426" t="s">
        <v>182</v>
      </c>
      <c r="AH59" s="427"/>
      <c r="AI59" s="427"/>
      <c r="AJ59" s="427"/>
      <c r="AK59" s="428"/>
      <c r="AL59" s="429">
        <f>IF('入力シート'!F56="","",'入力シート'!F56)</f>
      </c>
      <c r="AM59" s="430"/>
      <c r="AN59" s="430"/>
      <c r="AO59" s="430"/>
      <c r="AP59" s="430"/>
      <c r="AQ59" s="430"/>
      <c r="AR59" s="430"/>
      <c r="AS59" s="431"/>
      <c r="AT59" s="1"/>
      <c r="AU59" s="1"/>
      <c r="AV59" s="200"/>
      <c r="AW59" s="200"/>
      <c r="AX59" s="200"/>
      <c r="AY59" s="200"/>
      <c r="AZ59" s="200"/>
      <c r="BA59" s="201"/>
      <c r="BB59" s="201"/>
      <c r="BC59" s="201"/>
      <c r="BD59" s="201"/>
      <c r="BE59" s="201"/>
      <c r="BF59" s="201"/>
      <c r="BG59" s="201"/>
      <c r="BH59" s="201"/>
      <c r="BI59" s="1"/>
      <c r="BJ59" s="1"/>
    </row>
    <row r="60" spans="2:62" ht="9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4" s="66" customFormat="1" ht="12">
      <c r="A61" s="65"/>
      <c r="B61" s="65"/>
      <c r="C61" s="65" t="s">
        <v>178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s="66" customFormat="1" ht="12">
      <c r="A62" s="65"/>
      <c r="B62" s="65"/>
      <c r="C62" s="65"/>
      <c r="D62" s="65" t="s">
        <v>179</v>
      </c>
      <c r="E62" s="65"/>
      <c r="F62" s="555" t="s">
        <v>252</v>
      </c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55"/>
      <c r="T62" s="555"/>
      <c r="U62" s="555"/>
      <c r="V62" s="555"/>
      <c r="W62" s="555"/>
      <c r="X62" s="555"/>
      <c r="Y62" s="555"/>
      <c r="Z62" s="555"/>
      <c r="AA62" s="555"/>
      <c r="AB62" s="555"/>
      <c r="AC62" s="555"/>
      <c r="AD62" s="555"/>
      <c r="AE62" s="555"/>
      <c r="AF62" s="555"/>
      <c r="AG62" s="555"/>
      <c r="AH62" s="555"/>
      <c r="AI62" s="555"/>
      <c r="AJ62" s="555"/>
      <c r="AK62" s="555"/>
      <c r="AL62" s="555"/>
      <c r="AM62" s="555"/>
      <c r="AN62" s="555"/>
      <c r="AO62" s="555"/>
      <c r="AP62" s="555"/>
      <c r="AQ62" s="555"/>
      <c r="AR62" s="555"/>
      <c r="AS62" s="555"/>
      <c r="AT62" s="555"/>
      <c r="AU62" s="555"/>
      <c r="AV62" s="555"/>
      <c r="AW62" s="555"/>
      <c r="AX62" s="555"/>
      <c r="AY62" s="555"/>
      <c r="AZ62" s="555"/>
      <c r="BA62" s="555"/>
      <c r="BB62" s="555"/>
      <c r="BC62" s="555"/>
      <c r="BD62" s="555"/>
      <c r="BE62" s="555"/>
      <c r="BF62" s="555"/>
      <c r="BG62" s="555"/>
      <c r="BH62" s="555"/>
      <c r="BI62" s="555"/>
      <c r="BJ62" s="65"/>
      <c r="BK62" s="65"/>
      <c r="BL62" s="65"/>
    </row>
    <row r="63" spans="1:64" s="66" customFormat="1" ht="13.5" customHeight="1">
      <c r="A63" s="65"/>
      <c r="B63" s="65"/>
      <c r="C63" s="65"/>
      <c r="D63" s="65"/>
      <c r="E63" s="6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J63" s="555"/>
      <c r="AK63" s="555"/>
      <c r="AL63" s="555"/>
      <c r="AM63" s="555"/>
      <c r="AN63" s="555"/>
      <c r="AO63" s="555"/>
      <c r="AP63" s="555"/>
      <c r="AQ63" s="555"/>
      <c r="AR63" s="555"/>
      <c r="AS63" s="555"/>
      <c r="AT63" s="555"/>
      <c r="AU63" s="555"/>
      <c r="AV63" s="555"/>
      <c r="AW63" s="555"/>
      <c r="AX63" s="555"/>
      <c r="AY63" s="555"/>
      <c r="AZ63" s="555"/>
      <c r="BA63" s="555"/>
      <c r="BB63" s="555"/>
      <c r="BC63" s="555"/>
      <c r="BD63" s="555"/>
      <c r="BE63" s="555"/>
      <c r="BF63" s="555"/>
      <c r="BG63" s="555"/>
      <c r="BH63" s="555"/>
      <c r="BI63" s="555"/>
      <c r="BJ63" s="65"/>
      <c r="BK63" s="65"/>
      <c r="BL63" s="65"/>
    </row>
    <row r="64" spans="1:64" ht="13.5">
      <c r="A64" s="1"/>
      <c r="B64" s="1"/>
      <c r="C64" s="3"/>
      <c r="D64" s="3" t="s">
        <v>180</v>
      </c>
      <c r="E64" s="3"/>
      <c r="F64" s="555" t="s">
        <v>253</v>
      </c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555"/>
      <c r="AJ64" s="555"/>
      <c r="AK64" s="555"/>
      <c r="AL64" s="555"/>
      <c r="AM64" s="555"/>
      <c r="AN64" s="555"/>
      <c r="AO64" s="555"/>
      <c r="AP64" s="555"/>
      <c r="AQ64" s="555"/>
      <c r="AR64" s="555"/>
      <c r="AS64" s="555"/>
      <c r="AT64" s="555"/>
      <c r="AU64" s="555"/>
      <c r="AV64" s="555"/>
      <c r="AW64" s="555"/>
      <c r="AX64" s="555"/>
      <c r="AY64" s="555"/>
      <c r="AZ64" s="555"/>
      <c r="BA64" s="555"/>
      <c r="BB64" s="555"/>
      <c r="BC64" s="555"/>
      <c r="BD64" s="555"/>
      <c r="BE64" s="555"/>
      <c r="BF64" s="555"/>
      <c r="BG64" s="555"/>
      <c r="BH64" s="555"/>
      <c r="BI64" s="555"/>
      <c r="BJ64" s="3"/>
      <c r="BK64" s="1"/>
      <c r="BL64" s="1"/>
    </row>
    <row r="65" spans="1:64" ht="13.5">
      <c r="A65" s="1"/>
      <c r="B65" s="1"/>
      <c r="C65" s="1"/>
      <c r="D65" s="1"/>
      <c r="E65" s="1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5"/>
      <c r="AN65" s="555"/>
      <c r="AO65" s="555"/>
      <c r="AP65" s="555"/>
      <c r="AQ65" s="555"/>
      <c r="AR65" s="555"/>
      <c r="AS65" s="555"/>
      <c r="AT65" s="555"/>
      <c r="AU65" s="555"/>
      <c r="AV65" s="555"/>
      <c r="AW65" s="555"/>
      <c r="AX65" s="555"/>
      <c r="AY65" s="555"/>
      <c r="AZ65" s="555"/>
      <c r="BA65" s="555"/>
      <c r="BB65" s="555"/>
      <c r="BC65" s="555"/>
      <c r="BD65" s="555"/>
      <c r="BE65" s="555"/>
      <c r="BF65" s="555"/>
      <c r="BG65" s="555"/>
      <c r="BH65" s="555"/>
      <c r="BI65" s="555"/>
      <c r="BJ65" s="1"/>
      <c r="BK65" s="1"/>
      <c r="BL65" s="1"/>
    </row>
    <row r="66" spans="2:62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9" ht="13.5">
      <c r="Z69" s="1"/>
    </row>
  </sheetData>
  <sheetProtection selectLockedCells="1" selectUnlockedCells="1"/>
  <mergeCells count="164">
    <mergeCell ref="AV54:BH54"/>
    <mergeCell ref="AG54:AS54"/>
    <mergeCell ref="R54:AD54"/>
    <mergeCell ref="C54:O54"/>
    <mergeCell ref="AV56:AZ56"/>
    <mergeCell ref="BA56:BH56"/>
    <mergeCell ref="R55:V55"/>
    <mergeCell ref="F62:BI63"/>
    <mergeCell ref="F64:BI65"/>
    <mergeCell ref="C58:O58"/>
    <mergeCell ref="C59:O59"/>
    <mergeCell ref="BA58:BH58"/>
    <mergeCell ref="BA55:BH55"/>
    <mergeCell ref="AV55:AZ55"/>
    <mergeCell ref="AL55:AS55"/>
    <mergeCell ref="AG55:AK55"/>
    <mergeCell ref="W55:AD55"/>
    <mergeCell ref="AH44:AN46"/>
    <mergeCell ref="AV3:BA3"/>
    <mergeCell ref="BB3:BJ3"/>
    <mergeCell ref="AV2:BA2"/>
    <mergeCell ref="BB2:BJ2"/>
    <mergeCell ref="AM23:BJ24"/>
    <mergeCell ref="AY21:BI21"/>
    <mergeCell ref="BA22:BF22"/>
    <mergeCell ref="AX6:BI6"/>
    <mergeCell ref="K18:BJ18"/>
    <mergeCell ref="BB32:BG32"/>
    <mergeCell ref="BA36:BG36"/>
    <mergeCell ref="BB33:BG33"/>
    <mergeCell ref="BB34:BG34"/>
    <mergeCell ref="AR32:AW32"/>
    <mergeCell ref="AI33:AN33"/>
    <mergeCell ref="AI32:AN32"/>
    <mergeCell ref="AI34:AN34"/>
    <mergeCell ref="BA48:BI48"/>
    <mergeCell ref="C23:N23"/>
    <mergeCell ref="O23:Z23"/>
    <mergeCell ref="AA23:AL23"/>
    <mergeCell ref="E24:L24"/>
    <mergeCell ref="P24:X24"/>
    <mergeCell ref="AB24:AJ24"/>
    <mergeCell ref="C26:D27"/>
    <mergeCell ref="AB48:AM48"/>
    <mergeCell ref="AR48:AX48"/>
    <mergeCell ref="D2:K2"/>
    <mergeCell ref="L2:R2"/>
    <mergeCell ref="AR52:AX52"/>
    <mergeCell ref="AV58:AZ58"/>
    <mergeCell ref="W56:AD56"/>
    <mergeCell ref="C57:G57"/>
    <mergeCell ref="H55:O55"/>
    <mergeCell ref="H56:O56"/>
    <mergeCell ref="H57:O57"/>
    <mergeCell ref="C55:G55"/>
    <mergeCell ref="R57:V57"/>
    <mergeCell ref="AL57:AS57"/>
    <mergeCell ref="AG58:AK58"/>
    <mergeCell ref="AG57:AK57"/>
    <mergeCell ref="AG13:AJ13"/>
    <mergeCell ref="AK14:BE15"/>
    <mergeCell ref="AR51:AX51"/>
    <mergeCell ref="AB50:AM50"/>
    <mergeCell ref="AR50:AX50"/>
    <mergeCell ref="BB51:BG51"/>
    <mergeCell ref="D52:Z52"/>
    <mergeCell ref="C31:D46"/>
    <mergeCell ref="E42:J42"/>
    <mergeCell ref="E43:J46"/>
    <mergeCell ref="N34:V34"/>
    <mergeCell ref="C56:G56"/>
    <mergeCell ref="D51:Z51"/>
    <mergeCell ref="K44:AG46"/>
    <mergeCell ref="R56:V56"/>
    <mergeCell ref="AF36:AM36"/>
    <mergeCell ref="D11:G12"/>
    <mergeCell ref="D14:G15"/>
    <mergeCell ref="H11:AC12"/>
    <mergeCell ref="D13:G13"/>
    <mergeCell ref="C20:I20"/>
    <mergeCell ref="BA50:BI50"/>
    <mergeCell ref="AR49:AX49"/>
    <mergeCell ref="BA49:BI49"/>
    <mergeCell ref="AB22:AJ22"/>
    <mergeCell ref="AN22:AV22"/>
    <mergeCell ref="AA21:AL21"/>
    <mergeCell ref="F38:J38"/>
    <mergeCell ref="E34:J34"/>
    <mergeCell ref="Z32:AE32"/>
    <mergeCell ref="Z33:AE33"/>
    <mergeCell ref="Y31:AG31"/>
    <mergeCell ref="Z34:AE34"/>
    <mergeCell ref="N32:V32"/>
    <mergeCell ref="N33:V33"/>
    <mergeCell ref="T27:AB27"/>
    <mergeCell ref="AU20:BJ20"/>
    <mergeCell ref="AK11:BF12"/>
    <mergeCell ref="AG11:AJ12"/>
    <mergeCell ref="AG14:AJ15"/>
    <mergeCell ref="H14:AA15"/>
    <mergeCell ref="H13:Y13"/>
    <mergeCell ref="AK13:BB13"/>
    <mergeCell ref="AM20:AS20"/>
    <mergeCell ref="AJ27:AR27"/>
    <mergeCell ref="AH31:AP31"/>
    <mergeCell ref="G27:O27"/>
    <mergeCell ref="AQ31:AY31"/>
    <mergeCell ref="K31:X31"/>
    <mergeCell ref="E31:J31"/>
    <mergeCell ref="N42:V42"/>
    <mergeCell ref="AF38:AM38"/>
    <mergeCell ref="AF42:AM42"/>
    <mergeCell ref="K37:X37"/>
    <mergeCell ref="N36:V36"/>
    <mergeCell ref="Y35:AP35"/>
    <mergeCell ref="K43:AG43"/>
    <mergeCell ref="AR33:AW33"/>
    <mergeCell ref="AR34:AW34"/>
    <mergeCell ref="AQ43:AT44"/>
    <mergeCell ref="AQ45:AT46"/>
    <mergeCell ref="E40:J40"/>
    <mergeCell ref="N38:V38"/>
    <mergeCell ref="K35:X35"/>
    <mergeCell ref="F33:J33"/>
    <mergeCell ref="F37:J37"/>
    <mergeCell ref="O21:Z21"/>
    <mergeCell ref="C21:N21"/>
    <mergeCell ref="E22:L22"/>
    <mergeCell ref="P22:X22"/>
    <mergeCell ref="N40:V40"/>
    <mergeCell ref="E35:J35"/>
    <mergeCell ref="E26:Q26"/>
    <mergeCell ref="F32:J32"/>
    <mergeCell ref="F36:J36"/>
    <mergeCell ref="BA37:BG37"/>
    <mergeCell ref="AB51:AM51"/>
    <mergeCell ref="BA40:BG40"/>
    <mergeCell ref="AF40:AM40"/>
    <mergeCell ref="BA38:BG38"/>
    <mergeCell ref="AU43:BJ44"/>
    <mergeCell ref="AU45:BJ46"/>
    <mergeCell ref="BA42:BG42"/>
    <mergeCell ref="AF37:AM37"/>
    <mergeCell ref="AB49:AM49"/>
    <mergeCell ref="I10:O10"/>
    <mergeCell ref="AL10:AQ10"/>
    <mergeCell ref="R26:AD26"/>
    <mergeCell ref="K20:AK20"/>
    <mergeCell ref="K19:P19"/>
    <mergeCell ref="Q19:BJ19"/>
    <mergeCell ref="AE26:AT26"/>
    <mergeCell ref="C18:I18"/>
    <mergeCell ref="C19:I19"/>
    <mergeCell ref="I16:Z16"/>
    <mergeCell ref="V2:AS2"/>
    <mergeCell ref="AB52:AM52"/>
    <mergeCell ref="R58:AD58"/>
    <mergeCell ref="R59:AD59"/>
    <mergeCell ref="W57:AD57"/>
    <mergeCell ref="AG59:AK59"/>
    <mergeCell ref="AL59:AS59"/>
    <mergeCell ref="AG56:AK56"/>
    <mergeCell ref="AL56:AS56"/>
    <mergeCell ref="AL58:AS58"/>
  </mergeCells>
  <conditionalFormatting sqref="AJ27:AR27 K19:BJ19 K20:AK20 N34:V34 K18">
    <cfRule type="cellIs" priority="1" dxfId="9" operator="between" stopIfTrue="1">
      <formula>0</formula>
      <formula>0</formula>
    </cfRule>
  </conditionalFormatting>
  <conditionalFormatting sqref="AX6:BI6">
    <cfRule type="cellIs" priority="2" dxfId="10" operator="equal" stopIfTrue="1">
      <formula>0</formula>
    </cfRule>
  </conditionalFormatting>
  <conditionalFormatting sqref="AU43:BJ44">
    <cfRule type="cellIs" priority="3" dxfId="11" operator="equal" stopIfTrue="1">
      <formula>"建築物上から地上部へ"</formula>
    </cfRule>
  </conditionalFormatting>
  <conditionalFormatting sqref="AU45:BJ46">
    <cfRule type="cellIs" priority="4" dxfId="11" operator="equal" stopIfTrue="1">
      <formula>"地上部から建築物上へ"</formula>
    </cfRule>
  </conditionalFormatting>
  <conditionalFormatting sqref="N32:V33 N36:V36 N38:V38">
    <cfRule type="cellIs" priority="5" dxfId="12" operator="equal" stopIfTrue="1">
      <formula>""</formula>
    </cfRule>
  </conditionalFormatting>
  <dataValidations count="1">
    <dataValidation allowBlank="1" showInputMessage="1" showErrorMessage="1" sqref="AO51:AP53"/>
  </dataValidations>
  <printOptions horizontalCentered="1" verticalCentered="1"/>
  <pageMargins left="0.7874015748031497" right="0.4724409448818898" top="0" bottom="0" header="0.3937007874015748" footer="0"/>
  <pageSetup blackAndWhite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29TSP-XXXX</cp:lastModifiedBy>
  <cp:lastPrinted>2019-12-26T05:22:12Z</cp:lastPrinted>
  <dcterms:modified xsi:type="dcterms:W3CDTF">2021-10-26T00:14:13Z</dcterms:modified>
  <cp:category/>
  <cp:version/>
  <cp:contentType/>
  <cp:contentStatus/>
</cp:coreProperties>
</file>